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Y:\Frogs\El Monte - 9622 Garvey\7. Financing\CTCAC\Final\Tab 40 - Joint TCAC-CDLAC Workbook\"/>
    </mc:Choice>
  </mc:AlternateContent>
  <xr:revisionPtr revIDLastSave="0" documentId="13_ncr:1_{675A56BF-1C72-47C4-900C-CF28CEE8FF49}"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906" firstSheet="2" activeTab="3" xr2:uid="{CC86A361-3506-45ED-AB86-AB255D46FDCB}"/>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6">'CalHFA Addendum'!$A$1:$BE$244</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66" i="7" l="1"/>
  <c r="AP66" i="7"/>
  <c r="AX66" i="7"/>
  <c r="AZ66" i="7"/>
  <c r="BH66" i="7"/>
  <c r="BJ66" i="7"/>
  <c r="BR66" i="7"/>
  <c r="BT66" i="7"/>
  <c r="CB66" i="7"/>
  <c r="CD66" i="7"/>
  <c r="CL66" i="7"/>
  <c r="CN66" i="7"/>
  <c r="CV66" i="7"/>
  <c r="CX66" i="7"/>
  <c r="DF66" i="7"/>
  <c r="DH66" i="7"/>
  <c r="DP66" i="7"/>
  <c r="DR66" i="7"/>
  <c r="DZ66" i="7"/>
  <c r="EB66" i="7"/>
  <c r="EJ66" i="7"/>
  <c r="EL66" i="7"/>
  <c r="ET66" i="7"/>
  <c r="EV66" i="7"/>
  <c r="FD66" i="7"/>
  <c r="FF66" i="7"/>
  <c r="FN66" i="7"/>
  <c r="FP66" i="7"/>
  <c r="FX66" i="7"/>
  <c r="FZ66" i="7"/>
  <c r="GH66" i="7"/>
  <c r="GJ66" i="7"/>
  <c r="GR66" i="7"/>
  <c r="GT66" i="7"/>
  <c r="HB66" i="7"/>
  <c r="HD66" i="7"/>
  <c r="HL66" i="7"/>
  <c r="HN66" i="7"/>
  <c r="HV66" i="7"/>
  <c r="HX66" i="7"/>
  <c r="IF66" i="7"/>
  <c r="IH66" i="7"/>
  <c r="IP66" i="7"/>
  <c r="IR66" i="7"/>
  <c r="IZ66" i="7"/>
  <c r="JB66" i="7"/>
  <c r="JJ66" i="7"/>
  <c r="JL66" i="7"/>
  <c r="JT66" i="7"/>
  <c r="JV66" i="7"/>
  <c r="KD66" i="7"/>
  <c r="KF66" i="7"/>
  <c r="KN66" i="7"/>
  <c r="KP66" i="7"/>
  <c r="KX66" i="7"/>
  <c r="KZ66" i="7"/>
  <c r="LH66" i="7"/>
  <c r="LJ66" i="7"/>
  <c r="LR66" i="7"/>
  <c r="LT66" i="7"/>
  <c r="MB66" i="7"/>
  <c r="MD66" i="7"/>
  <c r="ML66" i="7"/>
  <c r="MN66" i="7"/>
  <c r="MV66" i="7"/>
  <c r="MX66" i="7"/>
  <c r="NF66" i="7"/>
  <c r="NH66" i="7"/>
  <c r="NP66" i="7"/>
  <c r="NR66" i="7"/>
  <c r="NZ66" i="7"/>
  <c r="OB66" i="7"/>
  <c r="OJ66" i="7"/>
  <c r="OL66" i="7"/>
  <c r="OT66" i="7"/>
  <c r="OV66" i="7"/>
  <c r="PD66" i="7"/>
  <c r="PF66" i="7"/>
  <c r="PN66" i="7"/>
  <c r="PP66" i="7"/>
  <c r="PX66" i="7"/>
  <c r="PZ66" i="7"/>
  <c r="QH66" i="7"/>
  <c r="QJ66" i="7"/>
  <c r="QR66" i="7"/>
  <c r="QT66" i="7"/>
  <c r="RB66" i="7"/>
  <c r="RD66" i="7"/>
  <c r="RL66" i="7"/>
  <c r="RN66" i="7"/>
  <c r="RV66" i="7"/>
  <c r="RX66" i="7"/>
  <c r="SF66" i="7"/>
  <c r="SH66" i="7"/>
  <c r="SP66" i="7"/>
  <c r="SR66" i="7"/>
  <c r="SZ66" i="7"/>
  <c r="TB66" i="7"/>
  <c r="TJ66" i="7"/>
  <c r="TL66" i="7"/>
  <c r="TT66" i="7"/>
  <c r="TV66" i="7"/>
  <c r="UD66" i="7"/>
  <c r="UF66" i="7"/>
  <c r="UN66" i="7"/>
  <c r="UP66" i="7"/>
  <c r="UX66" i="7"/>
  <c r="UZ66" i="7"/>
  <c r="VH66" i="7"/>
  <c r="VJ66" i="7"/>
  <c r="VR66" i="7"/>
  <c r="VT66" i="7"/>
  <c r="WB66" i="7"/>
  <c r="WD66" i="7"/>
  <c r="WL66" i="7"/>
  <c r="WN66" i="7"/>
  <c r="WV66" i="7"/>
  <c r="WX66" i="7"/>
  <c r="XF66" i="7"/>
  <c r="XH66" i="7"/>
  <c r="XP66" i="7"/>
  <c r="XR66" i="7"/>
  <c r="XZ66" i="7"/>
  <c r="YB66" i="7"/>
  <c r="YJ66" i="7"/>
  <c r="YL66" i="7"/>
  <c r="YT66" i="7"/>
  <c r="YV66" i="7"/>
  <c r="ZD66" i="7"/>
  <c r="ZF66" i="7"/>
  <c r="ZN66" i="7"/>
  <c r="ZP66" i="7"/>
  <c r="ZX66" i="7"/>
  <c r="ZZ66" i="7"/>
  <c r="AAH66" i="7"/>
  <c r="AAJ66" i="7"/>
  <c r="AAR66" i="7"/>
  <c r="AAT66" i="7"/>
  <c r="ABB66" i="7"/>
  <c r="ABD66" i="7"/>
  <c r="ABL66" i="7"/>
  <c r="ABN66" i="7"/>
  <c r="ABV66" i="7"/>
  <c r="ABX66" i="7"/>
  <c r="ACF66" i="7"/>
  <c r="ACH66" i="7"/>
  <c r="ACP66" i="7"/>
  <c r="ACR66" i="7"/>
  <c r="ACZ66" i="7"/>
  <c r="ADB66" i="7"/>
  <c r="ADJ66" i="7"/>
  <c r="ADL66" i="7"/>
  <c r="ADT66" i="7"/>
  <c r="ADV66" i="7"/>
  <c r="AED66" i="7"/>
  <c r="AEF66" i="7"/>
  <c r="AEN66" i="7"/>
  <c r="AEP66" i="7"/>
  <c r="AEX66" i="7"/>
  <c r="AEZ66" i="7"/>
  <c r="AFH66" i="7"/>
  <c r="AFJ66" i="7"/>
  <c r="AFR66" i="7"/>
  <c r="AFT66" i="7"/>
  <c r="AGB66" i="7"/>
  <c r="AGD66" i="7"/>
  <c r="AGL66" i="7"/>
  <c r="AGN66" i="7"/>
  <c r="AGV66" i="7"/>
  <c r="AGX66" i="7"/>
  <c r="AHF66" i="7"/>
  <c r="AHH66" i="7"/>
  <c r="AHP66" i="7"/>
  <c r="AHR66" i="7"/>
  <c r="AHZ66" i="7"/>
  <c r="AIB66" i="7"/>
  <c r="AIJ66" i="7"/>
  <c r="AIL66" i="7"/>
  <c r="AIT66" i="7"/>
  <c r="AIV66" i="7"/>
  <c r="AJD66" i="7"/>
  <c r="AJF66" i="7"/>
  <c r="AJN66" i="7"/>
  <c r="AJP66" i="7"/>
  <c r="AJX66" i="7"/>
  <c r="AJZ66" i="7"/>
  <c r="AKH66" i="7"/>
  <c r="AKJ66" i="7"/>
  <c r="AKR66" i="7"/>
  <c r="AKT66" i="7"/>
  <c r="ALB66" i="7"/>
  <c r="ALD66" i="7"/>
  <c r="ALL66" i="7"/>
  <c r="ALN66" i="7"/>
  <c r="ALV66" i="7"/>
  <c r="ALX66" i="7"/>
  <c r="AMF66" i="7"/>
  <c r="AMH66" i="7"/>
  <c r="AMP66" i="7"/>
  <c r="AMR66" i="7"/>
  <c r="AMZ66" i="7"/>
  <c r="ANB66" i="7"/>
  <c r="ANJ66" i="7"/>
  <c r="ANL66" i="7"/>
  <c r="ANT66" i="7"/>
  <c r="ANV66" i="7"/>
  <c r="AOD66" i="7"/>
  <c r="AOF66" i="7"/>
  <c r="AON66" i="7"/>
  <c r="AOP66" i="7"/>
  <c r="AOX66" i="7"/>
  <c r="AOZ66" i="7"/>
  <c r="APH66" i="7"/>
  <c r="APJ66" i="7"/>
  <c r="APR66" i="7"/>
  <c r="APT66" i="7"/>
  <c r="AQB66" i="7"/>
  <c r="AQD66" i="7"/>
  <c r="AQL66" i="7"/>
  <c r="AQN66" i="7"/>
  <c r="AQV66" i="7"/>
  <c r="AQX66" i="7"/>
  <c r="ARF66" i="7"/>
  <c r="ARH66" i="7"/>
  <c r="ARP66" i="7"/>
  <c r="ARR66" i="7"/>
  <c r="ARZ66" i="7"/>
  <c r="ASB66" i="7"/>
  <c r="ASJ66" i="7"/>
  <c r="ASL66" i="7"/>
  <c r="AST66" i="7"/>
  <c r="ASV66" i="7"/>
  <c r="ATD66" i="7"/>
  <c r="ATF66" i="7"/>
  <c r="ATN66" i="7"/>
  <c r="ATP66" i="7"/>
  <c r="ATX66" i="7"/>
  <c r="ATZ66" i="7"/>
  <c r="AUH66" i="7"/>
  <c r="AUJ66" i="7"/>
  <c r="AUR66" i="7"/>
  <c r="AUT66" i="7"/>
  <c r="AVB66" i="7"/>
  <c r="AVD66" i="7"/>
  <c r="AVL66" i="7"/>
  <c r="AVN66" i="7"/>
  <c r="AVV66" i="7"/>
  <c r="AVX66" i="7"/>
  <c r="AWF66" i="7"/>
  <c r="AWH66" i="7"/>
  <c r="AWP66" i="7"/>
  <c r="AWR66" i="7"/>
  <c r="AWZ66" i="7"/>
  <c r="AXB66" i="7"/>
  <c r="AXJ66" i="7"/>
  <c r="AXL66" i="7"/>
  <c r="AXT66" i="7"/>
  <c r="AXV66" i="7"/>
  <c r="AYD66" i="7"/>
  <c r="AYF66" i="7"/>
  <c r="AYN66" i="7"/>
  <c r="AYP66" i="7"/>
  <c r="AYX66" i="7"/>
  <c r="AYZ66" i="7"/>
  <c r="AZH66" i="7"/>
  <c r="AZJ66" i="7"/>
  <c r="AZR66" i="7"/>
  <c r="AZT66" i="7"/>
  <c r="BAB66" i="7"/>
  <c r="BAD66" i="7"/>
  <c r="BAL66" i="7"/>
  <c r="BAN66" i="7"/>
  <c r="BAV66" i="7"/>
  <c r="BAX66" i="7"/>
  <c r="BBF66" i="7"/>
  <c r="BBH66" i="7"/>
  <c r="BBP66" i="7"/>
  <c r="BBR66" i="7"/>
  <c r="BBZ66" i="7"/>
  <c r="BCB66" i="7"/>
  <c r="BCJ66" i="7"/>
  <c r="BCL66" i="7"/>
  <c r="BCT66" i="7"/>
  <c r="BCV66" i="7"/>
  <c r="BDD66" i="7"/>
  <c r="BDF66" i="7"/>
  <c r="BDN66" i="7"/>
  <c r="BDP66" i="7"/>
  <c r="BDX66" i="7"/>
  <c r="BDZ66" i="7"/>
  <c r="BEH66" i="7"/>
  <c r="BEJ66" i="7"/>
  <c r="BER66" i="7"/>
  <c r="BET66" i="7"/>
  <c r="BFB66" i="7"/>
  <c r="BFD66" i="7"/>
  <c r="BFL66" i="7"/>
  <c r="BFN66" i="7"/>
  <c r="BFV66" i="7"/>
  <c r="BFX66" i="7"/>
  <c r="BGF66" i="7"/>
  <c r="BGH66" i="7"/>
  <c r="BGP66" i="7"/>
  <c r="BGR66" i="7"/>
  <c r="BGZ66" i="7"/>
  <c r="BHB66" i="7"/>
  <c r="BHJ66" i="7"/>
  <c r="BHL66" i="7"/>
  <c r="BHT66" i="7"/>
  <c r="BHV66" i="7"/>
  <c r="BID66" i="7"/>
  <c r="BIF66" i="7"/>
  <c r="BIN66" i="7"/>
  <c r="BIP66" i="7"/>
  <c r="BIX66" i="7"/>
  <c r="BIZ66" i="7"/>
  <c r="BJH66" i="7"/>
  <c r="BJJ66" i="7"/>
  <c r="BJR66" i="7"/>
  <c r="BJT66" i="7"/>
  <c r="BKB66" i="7"/>
  <c r="BKD66" i="7"/>
  <c r="BKL66" i="7"/>
  <c r="BKN66" i="7"/>
  <c r="BKV66" i="7"/>
  <c r="BKX66" i="7"/>
  <c r="BLF66" i="7"/>
  <c r="BLH66" i="7"/>
  <c r="BLP66" i="7"/>
  <c r="BLR66" i="7"/>
  <c r="BLZ66" i="7"/>
  <c r="BMB66" i="7"/>
  <c r="BMJ66" i="7"/>
  <c r="BML66" i="7"/>
  <c r="BMT66" i="7"/>
  <c r="BMV66" i="7"/>
  <c r="BND66" i="7"/>
  <c r="BNF66" i="7"/>
  <c r="BNN66" i="7"/>
  <c r="BNP66" i="7"/>
  <c r="BNX66" i="7"/>
  <c r="BNZ66" i="7"/>
  <c r="BOH66" i="7"/>
  <c r="BOJ66" i="7"/>
  <c r="BOR66" i="7"/>
  <c r="BOT66" i="7"/>
  <c r="BPB66" i="7"/>
  <c r="BPD66" i="7"/>
  <c r="BPL66" i="7"/>
  <c r="BPN66" i="7"/>
  <c r="BPV66" i="7"/>
  <c r="BPX66" i="7"/>
  <c r="BQF66" i="7"/>
  <c r="BQH66" i="7"/>
  <c r="BQP66" i="7"/>
  <c r="BQR66" i="7"/>
  <c r="BQZ66" i="7"/>
  <c r="BRB66" i="7"/>
  <c r="BRJ66" i="7"/>
  <c r="BRL66" i="7"/>
  <c r="BRT66" i="7"/>
  <c r="BRV66" i="7"/>
  <c r="BSD66" i="7"/>
  <c r="BSF66" i="7"/>
  <c r="BSN66" i="7"/>
  <c r="BSP66" i="7"/>
  <c r="BSX66" i="7"/>
  <c r="BSZ66" i="7"/>
  <c r="BTH66" i="7"/>
  <c r="BTJ66" i="7"/>
  <c r="BTR66" i="7"/>
  <c r="BTT66" i="7"/>
  <c r="BUB66" i="7"/>
  <c r="BUD66" i="7"/>
  <c r="BUL66" i="7"/>
  <c r="BUN66" i="7"/>
  <c r="BUV66" i="7"/>
  <c r="BUX66" i="7"/>
  <c r="BVF66" i="7"/>
  <c r="BVH66" i="7"/>
  <c r="BVP66" i="7"/>
  <c r="BVR66" i="7"/>
  <c r="BVZ66" i="7"/>
  <c r="BWB66" i="7"/>
  <c r="BWJ66" i="7"/>
  <c r="BWL66" i="7"/>
  <c r="BWT66" i="7"/>
  <c r="BWV66" i="7"/>
  <c r="BXD66" i="7"/>
  <c r="BXF66" i="7"/>
  <c r="BXN66" i="7"/>
  <c r="BXP66" i="7"/>
  <c r="BXX66" i="7"/>
  <c r="BXZ66" i="7"/>
  <c r="BYH66" i="7"/>
  <c r="BYJ66" i="7"/>
  <c r="BYR66" i="7"/>
  <c r="BYT66" i="7"/>
  <c r="BZB66" i="7"/>
  <c r="BZD66" i="7"/>
  <c r="BZL66" i="7"/>
  <c r="BZN66" i="7"/>
  <c r="BZV66" i="7"/>
  <c r="BZX66" i="7"/>
  <c r="CAF66" i="7"/>
  <c r="CAH66" i="7"/>
  <c r="CAP66" i="7"/>
  <c r="CAR66" i="7"/>
  <c r="CAZ66" i="7"/>
  <c r="CBB66" i="7"/>
  <c r="CBJ66" i="7"/>
  <c r="CBL66" i="7"/>
  <c r="CBT66" i="7"/>
  <c r="CBV66" i="7"/>
  <c r="CCD66" i="7"/>
  <c r="CCF66" i="7"/>
  <c r="CCN66" i="7"/>
  <c r="CCP66" i="7"/>
  <c r="CCX66" i="7"/>
  <c r="CCZ66" i="7"/>
  <c r="CDH66" i="7"/>
  <c r="CDJ66" i="7"/>
  <c r="CDR66" i="7"/>
  <c r="CDT66" i="7"/>
  <c r="CEB66" i="7"/>
  <c r="CED66" i="7"/>
  <c r="CEL66" i="7"/>
  <c r="CEN66" i="7"/>
  <c r="CEV66" i="7"/>
  <c r="CEX66" i="7"/>
  <c r="CFF66" i="7"/>
  <c r="CFH66" i="7"/>
  <c r="CFP66" i="7"/>
  <c r="CFR66" i="7"/>
  <c r="CFZ66" i="7"/>
  <c r="CGB66" i="7"/>
  <c r="CGJ66" i="7"/>
  <c r="CGL66" i="7"/>
  <c r="CGT66" i="7"/>
  <c r="CGV66" i="7"/>
  <c r="CHD66" i="7"/>
  <c r="CHF66" i="7"/>
  <c r="CHN66" i="7"/>
  <c r="CHP66" i="7"/>
  <c r="CHX66" i="7"/>
  <c r="CHZ66" i="7"/>
  <c r="CIH66" i="7"/>
  <c r="CIJ66" i="7"/>
  <c r="CIR66" i="7"/>
  <c r="CIT66" i="7"/>
  <c r="CJB66" i="7"/>
  <c r="CJD66" i="7"/>
  <c r="CJL66" i="7"/>
  <c r="CJN66" i="7"/>
  <c r="CJV66" i="7"/>
  <c r="CJX66" i="7"/>
  <c r="CKF66" i="7"/>
  <c r="CKH66" i="7"/>
  <c r="CKP66" i="7"/>
  <c r="CKR66" i="7"/>
  <c r="CKZ66" i="7"/>
  <c r="CLB66" i="7"/>
  <c r="CLJ66" i="7"/>
  <c r="CLL66" i="7"/>
  <c r="CLT66" i="7"/>
  <c r="CLV66" i="7"/>
  <c r="CMD66" i="7"/>
  <c r="CMF66" i="7"/>
  <c r="CMN66" i="7"/>
  <c r="CMP66" i="7"/>
  <c r="CMX66" i="7"/>
  <c r="CMZ66" i="7"/>
  <c r="CNH66" i="7"/>
  <c r="CNJ66" i="7"/>
  <c r="CNR66" i="7"/>
  <c r="CNT66" i="7"/>
  <c r="COB66" i="7"/>
  <c r="COD66" i="7"/>
  <c r="COL66" i="7"/>
  <c r="CON66" i="7"/>
  <c r="COV66" i="7"/>
  <c r="COX66" i="7"/>
  <c r="CPF66" i="7"/>
  <c r="CPH66" i="7"/>
  <c r="CPP66" i="7"/>
  <c r="CPR66" i="7"/>
  <c r="CPZ66" i="7"/>
  <c r="CQB66" i="7"/>
  <c r="CQJ66" i="7"/>
  <c r="CQL66" i="7"/>
  <c r="CQT66" i="7"/>
  <c r="CQV66" i="7"/>
  <c r="CRD66" i="7"/>
  <c r="CRF66" i="7"/>
  <c r="CRN66" i="7"/>
  <c r="CRP66" i="7"/>
  <c r="CRX66" i="7"/>
  <c r="CRZ66" i="7"/>
  <c r="CSH66" i="7"/>
  <c r="CSJ66" i="7"/>
  <c r="CSR66" i="7"/>
  <c r="CST66" i="7"/>
  <c r="CTB66" i="7"/>
  <c r="CTD66" i="7"/>
  <c r="CTL66" i="7"/>
  <c r="CTN66" i="7"/>
  <c r="CTV66" i="7"/>
  <c r="CTX66" i="7"/>
  <c r="CUF66" i="7"/>
  <c r="CUH66" i="7"/>
  <c r="CUP66" i="7"/>
  <c r="CUR66" i="7"/>
  <c r="CUZ66" i="7"/>
  <c r="CVB66" i="7"/>
  <c r="CVJ66" i="7"/>
  <c r="CVL66" i="7"/>
  <c r="CVT66" i="7"/>
  <c r="CVV66" i="7"/>
  <c r="CWD66" i="7"/>
  <c r="CWF66" i="7"/>
  <c r="CWN66" i="7"/>
  <c r="CWP66" i="7"/>
  <c r="CWX66" i="7"/>
  <c r="CWZ66" i="7"/>
  <c r="CXH66" i="7"/>
  <c r="CXJ66" i="7"/>
  <c r="CXR66" i="7"/>
  <c r="CXT66" i="7"/>
  <c r="CYB66" i="7"/>
  <c r="CYD66" i="7"/>
  <c r="CYL66" i="7"/>
  <c r="CYN66" i="7"/>
  <c r="CYV66" i="7"/>
  <c r="CYX66" i="7"/>
  <c r="CZF66" i="7"/>
  <c r="CZH66" i="7"/>
  <c r="CZP66" i="7"/>
  <c r="CZR66" i="7"/>
  <c r="CZZ66" i="7"/>
  <c r="DAB66" i="7"/>
  <c r="DAJ66" i="7"/>
  <c r="DAL66" i="7"/>
  <c r="DAT66" i="7"/>
  <c r="DAV66" i="7"/>
  <c r="DBD66" i="7"/>
  <c r="DBF66" i="7"/>
  <c r="DBN66" i="7"/>
  <c r="DBP66" i="7"/>
  <c r="DBX66" i="7"/>
  <c r="DBZ66" i="7"/>
  <c r="DCH66" i="7"/>
  <c r="DCJ66" i="7"/>
  <c r="DCR66" i="7"/>
  <c r="DCT66" i="7"/>
  <c r="DDB66" i="7"/>
  <c r="DDD66" i="7"/>
  <c r="DDL66" i="7"/>
  <c r="DDN66" i="7"/>
  <c r="DDV66" i="7"/>
  <c r="DDX66" i="7"/>
  <c r="DEF66" i="7"/>
  <c r="DEH66" i="7"/>
  <c r="DEP66" i="7"/>
  <c r="DER66" i="7"/>
  <c r="DEZ66" i="7"/>
  <c r="DFB66" i="7"/>
  <c r="DFJ66" i="7"/>
  <c r="DFL66" i="7"/>
  <c r="DFT66" i="7"/>
  <c r="DFV66" i="7"/>
  <c r="DGD66" i="7"/>
  <c r="DGF66" i="7"/>
  <c r="DGN66" i="7"/>
  <c r="DGP66" i="7"/>
  <c r="DGX66" i="7"/>
  <c r="DGZ66" i="7"/>
  <c r="DHH66" i="7"/>
  <c r="DHJ66" i="7"/>
  <c r="DHR66" i="7"/>
  <c r="DHT66" i="7"/>
  <c r="DIB66" i="7"/>
  <c r="DID66" i="7"/>
  <c r="DIL66" i="7"/>
  <c r="DIN66" i="7"/>
  <c r="DIV66" i="7"/>
  <c r="DIX66" i="7"/>
  <c r="DJF66" i="7"/>
  <c r="DJH66" i="7"/>
  <c r="DJP66" i="7"/>
  <c r="DJR66" i="7"/>
  <c r="DJZ66" i="7"/>
  <c r="DKB66" i="7"/>
  <c r="DKJ66" i="7"/>
  <c r="DKL66" i="7"/>
  <c r="DKT66" i="7"/>
  <c r="DKV66" i="7"/>
  <c r="DLD66" i="7"/>
  <c r="DLF66" i="7"/>
  <c r="DLN66" i="7"/>
  <c r="DLP66" i="7"/>
  <c r="DLX66" i="7"/>
  <c r="DLZ66" i="7"/>
  <c r="DMH66" i="7"/>
  <c r="DMJ66" i="7"/>
  <c r="DMR66" i="7"/>
  <c r="DMT66" i="7"/>
  <c r="DNB66" i="7"/>
  <c r="DND66" i="7"/>
  <c r="DNL66" i="7"/>
  <c r="DNN66" i="7"/>
  <c r="DNV66" i="7"/>
  <c r="DNX66" i="7"/>
  <c r="DOF66" i="7"/>
  <c r="DOH66" i="7"/>
  <c r="DOP66" i="7"/>
  <c r="DOR66" i="7"/>
  <c r="DOZ66" i="7"/>
  <c r="DPB66" i="7"/>
  <c r="DPJ66" i="7"/>
  <c r="DPL66" i="7"/>
  <c r="DPT66" i="7"/>
  <c r="DPV66" i="7"/>
  <c r="DQD66" i="7"/>
  <c r="DQF66" i="7"/>
  <c r="DQN66" i="7"/>
  <c r="DQP66" i="7"/>
  <c r="DQX66" i="7"/>
  <c r="DQZ66" i="7"/>
  <c r="DRH66" i="7"/>
  <c r="DRJ66" i="7"/>
  <c r="DRR66" i="7"/>
  <c r="DRT66" i="7"/>
  <c r="DSB66" i="7"/>
  <c r="DSD66" i="7"/>
  <c r="DSL66" i="7"/>
  <c r="DSN66" i="7"/>
  <c r="DSV66" i="7"/>
  <c r="DSX66" i="7"/>
  <c r="DTF66" i="7"/>
  <c r="DTH66" i="7"/>
  <c r="DTP66" i="7"/>
  <c r="DTR66" i="7"/>
  <c r="DTZ66" i="7"/>
  <c r="DUB66" i="7"/>
  <c r="DUJ66" i="7"/>
  <c r="DUL66" i="7"/>
  <c r="DUT66" i="7"/>
  <c r="DUV66" i="7"/>
  <c r="DVD66" i="7"/>
  <c r="DVF66" i="7"/>
  <c r="DVN66" i="7"/>
  <c r="DVP66" i="7"/>
  <c r="DVX66" i="7"/>
  <c r="DVZ66" i="7"/>
  <c r="DWH66" i="7"/>
  <c r="DWJ66" i="7"/>
  <c r="DWR66" i="7"/>
  <c r="DWT66" i="7"/>
  <c r="DXB66" i="7"/>
  <c r="DXD66" i="7"/>
  <c r="DXL66" i="7"/>
  <c r="DXN66" i="7"/>
  <c r="DXV66" i="7"/>
  <c r="DXX66" i="7"/>
  <c r="DYF66" i="7"/>
  <c r="DYH66" i="7"/>
  <c r="DYP66" i="7"/>
  <c r="DYR66" i="7"/>
  <c r="DYZ66" i="7"/>
  <c r="DZB66" i="7"/>
  <c r="DZJ66" i="7"/>
  <c r="DZL66" i="7"/>
  <c r="DZT66" i="7"/>
  <c r="DZV66" i="7"/>
  <c r="EAD66" i="7"/>
  <c r="EAF66" i="7"/>
  <c r="EAN66" i="7"/>
  <c r="EAP66" i="7"/>
  <c r="EAX66" i="7"/>
  <c r="EAZ66" i="7"/>
  <c r="EBH66" i="7"/>
  <c r="EBJ66" i="7"/>
  <c r="EBR66" i="7"/>
  <c r="EBT66" i="7"/>
  <c r="ECB66" i="7"/>
  <c r="ECD66" i="7"/>
  <c r="ECL66" i="7"/>
  <c r="ECN66" i="7"/>
  <c r="ECV66" i="7"/>
  <c r="ECX66" i="7"/>
  <c r="EDF66" i="7"/>
  <c r="EDH66" i="7"/>
  <c r="EDP66" i="7"/>
  <c r="EDR66" i="7"/>
  <c r="EDZ66" i="7"/>
  <c r="EEB66" i="7"/>
  <c r="EEJ66" i="7"/>
  <c r="EEL66" i="7"/>
  <c r="EET66" i="7"/>
  <c r="EEV66" i="7"/>
  <c r="EFD66" i="7"/>
  <c r="EFF66" i="7"/>
  <c r="EFN66" i="7"/>
  <c r="EFP66" i="7"/>
  <c r="EFX66" i="7"/>
  <c r="EFZ66" i="7"/>
  <c r="EGH66" i="7"/>
  <c r="EGJ66" i="7"/>
  <c r="EGR66" i="7"/>
  <c r="EGT66" i="7"/>
  <c r="EHB66" i="7"/>
  <c r="EHD66" i="7"/>
  <c r="EHL66" i="7"/>
  <c r="EHN66" i="7"/>
  <c r="EHV66" i="7"/>
  <c r="EHX66" i="7"/>
  <c r="EIF66" i="7"/>
  <c r="EIH66" i="7"/>
  <c r="EIP66" i="7"/>
  <c r="EIR66" i="7"/>
  <c r="EIZ66" i="7"/>
  <c r="EJB66" i="7"/>
  <c r="EJJ66" i="7"/>
  <c r="EJL66" i="7"/>
  <c r="EJT66" i="7"/>
  <c r="EJV66" i="7"/>
  <c r="EKD66" i="7"/>
  <c r="EKF66" i="7"/>
  <c r="EKN66" i="7"/>
  <c r="EKP66" i="7"/>
  <c r="EKX66" i="7"/>
  <c r="EKZ66" i="7"/>
  <c r="ELH66" i="7"/>
  <c r="ELJ66" i="7"/>
  <c r="ELR66" i="7"/>
  <c r="ELT66" i="7"/>
  <c r="EMB66" i="7"/>
  <c r="EMD66" i="7"/>
  <c r="EML66" i="7"/>
  <c r="EMN66" i="7"/>
  <c r="EMV66" i="7"/>
  <c r="EMX66" i="7"/>
  <c r="ENF66" i="7"/>
  <c r="ENH66" i="7"/>
  <c r="ENP66" i="7"/>
  <c r="ENR66" i="7"/>
  <c r="ENZ66" i="7"/>
  <c r="EOB66" i="7"/>
  <c r="EOJ66" i="7"/>
  <c r="EOL66" i="7"/>
  <c r="EOT66" i="7"/>
  <c r="EOV66" i="7"/>
  <c r="EPD66" i="7"/>
  <c r="EPF66" i="7"/>
  <c r="EPN66" i="7"/>
  <c r="EPP66" i="7"/>
  <c r="EPX66" i="7"/>
  <c r="EPZ66" i="7"/>
  <c r="EQH66" i="7"/>
  <c r="EQJ66" i="7"/>
  <c r="EQR66" i="7"/>
  <c r="EQT66" i="7"/>
  <c r="ERB66" i="7"/>
  <c r="ERD66" i="7"/>
  <c r="ERL66" i="7"/>
  <c r="ERN66" i="7"/>
  <c r="ERV66" i="7"/>
  <c r="ERX66" i="7"/>
  <c r="ESF66" i="7"/>
  <c r="ESH66" i="7"/>
  <c r="ESP66" i="7"/>
  <c r="ESR66" i="7"/>
  <c r="ESZ66" i="7"/>
  <c r="ETB66" i="7"/>
  <c r="ETJ66" i="7"/>
  <c r="ETL66" i="7"/>
  <c r="ETT66" i="7"/>
  <c r="ETV66" i="7"/>
  <c r="EUD66" i="7"/>
  <c r="EUF66" i="7"/>
  <c r="EUN66" i="7"/>
  <c r="EUP66" i="7"/>
  <c r="EUX66" i="7"/>
  <c r="EUZ66" i="7"/>
  <c r="EVH66" i="7"/>
  <c r="EVJ66" i="7"/>
  <c r="EVR66" i="7"/>
  <c r="EVT66" i="7"/>
  <c r="EWB66" i="7"/>
  <c r="EWD66" i="7"/>
  <c r="EWL66" i="7"/>
  <c r="EWN66" i="7"/>
  <c r="EWV66" i="7"/>
  <c r="EWX66" i="7"/>
  <c r="EXF66" i="7"/>
  <c r="EXH66" i="7"/>
  <c r="EXP66" i="7"/>
  <c r="EXR66" i="7"/>
  <c r="EXZ66" i="7"/>
  <c r="EYB66" i="7"/>
  <c r="EYJ66" i="7"/>
  <c r="EYL66" i="7"/>
  <c r="EYT66" i="7"/>
  <c r="EYV66" i="7"/>
  <c r="EZD66" i="7"/>
  <c r="EZF66" i="7"/>
  <c r="EZN66" i="7"/>
  <c r="EZP66" i="7"/>
  <c r="EZX66" i="7"/>
  <c r="EZZ66" i="7"/>
  <c r="FAH66" i="7"/>
  <c r="FAJ66" i="7"/>
  <c r="FAR66" i="7"/>
  <c r="FAT66" i="7"/>
  <c r="FBB66" i="7"/>
  <c r="FBD66" i="7"/>
  <c r="FBL66" i="7"/>
  <c r="FBN66" i="7"/>
  <c r="FBV66" i="7"/>
  <c r="FBX66" i="7"/>
  <c r="FCF66" i="7"/>
  <c r="FCH66" i="7"/>
  <c r="FCP66" i="7"/>
  <c r="FCR66" i="7"/>
  <c r="FCZ66" i="7"/>
  <c r="FDB66" i="7"/>
  <c r="FDJ66" i="7"/>
  <c r="FDL66" i="7"/>
  <c r="FDT66" i="7"/>
  <c r="FDV66" i="7"/>
  <c r="FED66" i="7"/>
  <c r="FEF66" i="7"/>
  <c r="FEN66" i="7"/>
  <c r="FEP66" i="7"/>
  <c r="FEX66" i="7"/>
  <c r="FEZ66" i="7"/>
  <c r="FFH66" i="7"/>
  <c r="FFJ66" i="7"/>
  <c r="FFR66" i="7"/>
  <c r="FFT66" i="7"/>
  <c r="FGB66" i="7"/>
  <c r="FGD66" i="7"/>
  <c r="FGL66" i="7"/>
  <c r="FGN66" i="7"/>
  <c r="FGV66" i="7"/>
  <c r="FGX66" i="7"/>
  <c r="FHF66" i="7"/>
  <c r="FHH66" i="7"/>
  <c r="FHP66" i="7"/>
  <c r="FHR66" i="7"/>
  <c r="FHZ66" i="7"/>
  <c r="FIB66" i="7"/>
  <c r="FIJ66" i="7"/>
  <c r="FIL66" i="7"/>
  <c r="FIT66" i="7"/>
  <c r="FIV66" i="7"/>
  <c r="FJD66" i="7"/>
  <c r="FJF66" i="7"/>
  <c r="FJN66" i="7"/>
  <c r="FJP66" i="7"/>
  <c r="FJX66" i="7"/>
  <c r="FJZ66" i="7"/>
  <c r="FKH66" i="7"/>
  <c r="FKJ66" i="7"/>
  <c r="FKR66" i="7"/>
  <c r="FKT66" i="7"/>
  <c r="FLB66" i="7"/>
  <c r="FLD66" i="7"/>
  <c r="FLL66" i="7"/>
  <c r="FLN66" i="7"/>
  <c r="FLV66" i="7"/>
  <c r="FLX66" i="7"/>
  <c r="FMF66" i="7"/>
  <c r="FMH66" i="7"/>
  <c r="FMP66" i="7"/>
  <c r="FMR66" i="7"/>
  <c r="FMZ66" i="7"/>
  <c r="FNB66" i="7"/>
  <c r="FNJ66" i="7"/>
  <c r="FNL66" i="7"/>
  <c r="FNT66" i="7"/>
  <c r="FNV66" i="7"/>
  <c r="FOD66" i="7"/>
  <c r="FOF66" i="7"/>
  <c r="FON66" i="7"/>
  <c r="FOP66" i="7"/>
  <c r="FOX66" i="7"/>
  <c r="FOZ66" i="7"/>
  <c r="FPH66" i="7"/>
  <c r="FPJ66" i="7"/>
  <c r="FPR66" i="7"/>
  <c r="FPT66" i="7"/>
  <c r="FQB66" i="7"/>
  <c r="FQD66" i="7"/>
  <c r="FQL66" i="7"/>
  <c r="FQN66" i="7"/>
  <c r="FQV66" i="7"/>
  <c r="FQX66" i="7"/>
  <c r="FRF66" i="7"/>
  <c r="FRH66" i="7"/>
  <c r="FRP66" i="7"/>
  <c r="FRR66" i="7"/>
  <c r="FRZ66" i="7"/>
  <c r="FSB66" i="7"/>
  <c r="FSJ66" i="7"/>
  <c r="FSL66" i="7"/>
  <c r="FST66" i="7"/>
  <c r="FSV66" i="7"/>
  <c r="FTD66" i="7"/>
  <c r="FTF66" i="7"/>
  <c r="FTN66" i="7"/>
  <c r="FTP66" i="7"/>
  <c r="FTX66" i="7"/>
  <c r="FTZ66" i="7"/>
  <c r="FUH66" i="7"/>
  <c r="FUJ66" i="7"/>
  <c r="FUR66" i="7"/>
  <c r="FUT66" i="7"/>
  <c r="FVB66" i="7"/>
  <c r="FVD66" i="7"/>
  <c r="FVL66" i="7"/>
  <c r="FVN66" i="7"/>
  <c r="FVV66" i="7"/>
  <c r="FVX66" i="7"/>
  <c r="FWF66" i="7"/>
  <c r="FWH66" i="7"/>
  <c r="FWP66" i="7"/>
  <c r="FWR66" i="7"/>
  <c r="FWZ66" i="7"/>
  <c r="FXB66" i="7"/>
  <c r="FXJ66" i="7"/>
  <c r="FXL66" i="7"/>
  <c r="FXT66" i="7"/>
  <c r="FXV66" i="7"/>
  <c r="FYD66" i="7"/>
  <c r="FYF66" i="7"/>
  <c r="FYN66" i="7"/>
  <c r="FYP66" i="7"/>
  <c r="FYX66" i="7"/>
  <c r="FYZ66" i="7"/>
  <c r="FZH66" i="7"/>
  <c r="FZJ66" i="7"/>
  <c r="FZR66" i="7"/>
  <c r="FZT66" i="7"/>
  <c r="GAB66" i="7"/>
  <c r="GAD66" i="7"/>
  <c r="GAL66" i="7"/>
  <c r="GAN66" i="7"/>
  <c r="GAV66" i="7"/>
  <c r="GAX66" i="7"/>
  <c r="GBF66" i="7"/>
  <c r="GBH66" i="7"/>
  <c r="GBP66" i="7"/>
  <c r="GBR66" i="7"/>
  <c r="GBZ66" i="7"/>
  <c r="GCB66" i="7"/>
  <c r="GCJ66" i="7"/>
  <c r="GCL66" i="7"/>
  <c r="GCT66" i="7"/>
  <c r="GCV66" i="7"/>
  <c r="GDD66" i="7"/>
  <c r="GDF66" i="7"/>
  <c r="GDN66" i="7"/>
  <c r="GDP66" i="7"/>
  <c r="GDX66" i="7"/>
  <c r="GDZ66" i="7"/>
  <c r="GEH66" i="7"/>
  <c r="GEJ66" i="7"/>
  <c r="GER66" i="7"/>
  <c r="GET66" i="7"/>
  <c r="GFB66" i="7"/>
  <c r="GFD66" i="7"/>
  <c r="GFL66" i="7"/>
  <c r="GFN66" i="7"/>
  <c r="GFV66" i="7"/>
  <c r="GFX66" i="7"/>
  <c r="GGF66" i="7"/>
  <c r="GGH66" i="7"/>
  <c r="GGP66" i="7"/>
  <c r="GGR66" i="7"/>
  <c r="GGZ66" i="7"/>
  <c r="GHB66" i="7"/>
  <c r="GHJ66" i="7"/>
  <c r="GHL66" i="7"/>
  <c r="GHT66" i="7"/>
  <c r="GHV66" i="7"/>
  <c r="GID66" i="7"/>
  <c r="GIF66" i="7"/>
  <c r="GIN66" i="7"/>
  <c r="GIP66" i="7"/>
  <c r="GIX66" i="7"/>
  <c r="GIZ66" i="7"/>
  <c r="GJH66" i="7"/>
  <c r="GJJ66" i="7"/>
  <c r="GJR66" i="7"/>
  <c r="GJT66" i="7"/>
  <c r="GKB66" i="7"/>
  <c r="GKD66" i="7"/>
  <c r="GKL66" i="7"/>
  <c r="GKN66" i="7"/>
  <c r="GKV66" i="7"/>
  <c r="GKX66" i="7"/>
  <c r="GLF66" i="7"/>
  <c r="GLH66" i="7"/>
  <c r="GLP66" i="7"/>
  <c r="GLR66" i="7"/>
  <c r="GLZ66" i="7"/>
  <c r="GMB66" i="7"/>
  <c r="GMJ66" i="7"/>
  <c r="GML66" i="7"/>
  <c r="GMT66" i="7"/>
  <c r="GMV66" i="7"/>
  <c r="GND66" i="7"/>
  <c r="GNF66" i="7"/>
  <c r="GNN66" i="7"/>
  <c r="GNP66" i="7"/>
  <c r="GNX66" i="7"/>
  <c r="GNZ66" i="7"/>
  <c r="GOH66" i="7"/>
  <c r="GOJ66" i="7"/>
  <c r="GOR66" i="7"/>
  <c r="GOT66" i="7"/>
  <c r="GPB66" i="7"/>
  <c r="GPD66" i="7"/>
  <c r="GPL66" i="7"/>
  <c r="GPN66" i="7"/>
  <c r="GPV66" i="7"/>
  <c r="GPX66" i="7"/>
  <c r="GQF66" i="7"/>
  <c r="GQH66" i="7"/>
  <c r="GQP66" i="7"/>
  <c r="GQR66" i="7"/>
  <c r="GQZ66" i="7"/>
  <c r="GRB66" i="7"/>
  <c r="GRJ66" i="7"/>
  <c r="GRL66" i="7"/>
  <c r="GRT66" i="7"/>
  <c r="GRV66" i="7"/>
  <c r="GSD66" i="7"/>
  <c r="GSF66" i="7"/>
  <c r="GSN66" i="7"/>
  <c r="GSP66" i="7"/>
  <c r="GSX66" i="7"/>
  <c r="GSZ66" i="7"/>
  <c r="GTH66" i="7"/>
  <c r="GTJ66" i="7"/>
  <c r="GTR66" i="7"/>
  <c r="GTT66" i="7"/>
  <c r="GUB66" i="7"/>
  <c r="GUD66" i="7"/>
  <c r="GUL66" i="7"/>
  <c r="GUN66" i="7"/>
  <c r="GUV66" i="7"/>
  <c r="GUX66" i="7"/>
  <c r="GVF66" i="7"/>
  <c r="GVH66" i="7"/>
  <c r="GVP66" i="7"/>
  <c r="GVR66" i="7"/>
  <c r="GVZ66" i="7"/>
  <c r="GWB66" i="7"/>
  <c r="GWJ66" i="7"/>
  <c r="GWL66" i="7"/>
  <c r="GWT66" i="7"/>
  <c r="GWV66" i="7"/>
  <c r="GXD66" i="7"/>
  <c r="GXF66" i="7"/>
  <c r="GXN66" i="7"/>
  <c r="GXP66" i="7"/>
  <c r="GXX66" i="7"/>
  <c r="GXZ66" i="7"/>
  <c r="GYH66" i="7"/>
  <c r="GYJ66" i="7"/>
  <c r="GYR66" i="7"/>
  <c r="GYT66" i="7"/>
  <c r="GZB66" i="7"/>
  <c r="GZD66" i="7"/>
  <c r="GZL66" i="7"/>
  <c r="GZN66" i="7"/>
  <c r="GZV66" i="7"/>
  <c r="GZX66" i="7"/>
  <c r="HAF66" i="7"/>
  <c r="HAH66" i="7"/>
  <c r="HAP66" i="7"/>
  <c r="HAR66" i="7"/>
  <c r="HAZ66" i="7"/>
  <c r="HBB66" i="7"/>
  <c r="HBJ66" i="7"/>
  <c r="HBL66" i="7"/>
  <c r="HBT66" i="7"/>
  <c r="HBV66" i="7"/>
  <c r="HCD66" i="7"/>
  <c r="HCF66" i="7"/>
  <c r="HCN66" i="7"/>
  <c r="HCP66" i="7"/>
  <c r="HCX66" i="7"/>
  <c r="HCZ66" i="7"/>
  <c r="HDH66" i="7"/>
  <c r="HDJ66" i="7"/>
  <c r="HDR66" i="7"/>
  <c r="HDT66" i="7"/>
  <c r="HEB66" i="7"/>
  <c r="HED66" i="7"/>
  <c r="HEL66" i="7"/>
  <c r="HEN66" i="7"/>
  <c r="HEV66" i="7"/>
  <c r="HEX66" i="7"/>
  <c r="HFF66" i="7"/>
  <c r="HFH66" i="7"/>
  <c r="HFP66" i="7"/>
  <c r="HFR66" i="7"/>
  <c r="HFZ66" i="7"/>
  <c r="HGB66" i="7"/>
  <c r="HGJ66" i="7"/>
  <c r="HGL66" i="7"/>
  <c r="HGT66" i="7"/>
  <c r="HGV66" i="7"/>
  <c r="HHD66" i="7"/>
  <c r="HHF66" i="7"/>
  <c r="HHN66" i="7"/>
  <c r="HHP66" i="7"/>
  <c r="HHX66" i="7"/>
  <c r="HHZ66" i="7"/>
  <c r="HIH66" i="7"/>
  <c r="HIJ66" i="7"/>
  <c r="HIR66" i="7"/>
  <c r="HIT66" i="7"/>
  <c r="HJB66" i="7"/>
  <c r="HJD66" i="7"/>
  <c r="HJL66" i="7"/>
  <c r="HJN66" i="7"/>
  <c r="HJV66" i="7"/>
  <c r="HJX66" i="7"/>
  <c r="HKF66" i="7"/>
  <c r="HKH66" i="7"/>
  <c r="HKP66" i="7"/>
  <c r="HKR66" i="7"/>
  <c r="HKZ66" i="7"/>
  <c r="HLB66" i="7"/>
  <c r="HLJ66" i="7"/>
  <c r="HLL66" i="7"/>
  <c r="HLT66" i="7"/>
  <c r="HLV66" i="7"/>
  <c r="HMD66" i="7"/>
  <c r="HMF66" i="7"/>
  <c r="HMN66" i="7"/>
  <c r="HMP66" i="7"/>
  <c r="HMX66" i="7"/>
  <c r="HMZ66" i="7"/>
  <c r="HNH66" i="7"/>
  <c r="HNJ66" i="7"/>
  <c r="HNR66" i="7"/>
  <c r="HNT66" i="7"/>
  <c r="HOB66" i="7"/>
  <c r="HOD66" i="7"/>
  <c r="HOL66" i="7"/>
  <c r="HON66" i="7"/>
  <c r="HOV66" i="7"/>
  <c r="HOX66" i="7"/>
  <c r="HPF66" i="7"/>
  <c r="HPH66" i="7"/>
  <c r="HPP66" i="7"/>
  <c r="HPR66" i="7"/>
  <c r="HPZ66" i="7"/>
  <c r="HQB66" i="7"/>
  <c r="HQJ66" i="7"/>
  <c r="HQL66" i="7"/>
  <c r="HQT66" i="7"/>
  <c r="HQV66" i="7"/>
  <c r="HRD66" i="7"/>
  <c r="HRF66" i="7"/>
  <c r="HRN66" i="7"/>
  <c r="HRP66" i="7"/>
  <c r="HRX66" i="7"/>
  <c r="HRZ66" i="7"/>
  <c r="HSH66" i="7"/>
  <c r="HSJ66" i="7"/>
  <c r="HSR66" i="7"/>
  <c r="HST66" i="7"/>
  <c r="HTB66" i="7"/>
  <c r="HTD66" i="7"/>
  <c r="HTL66" i="7"/>
  <c r="HTN66" i="7"/>
  <c r="HTV66" i="7"/>
  <c r="HTX66" i="7"/>
  <c r="HUF66" i="7"/>
  <c r="HUH66" i="7"/>
  <c r="HUP66" i="7"/>
  <c r="HUR66" i="7"/>
  <c r="HUZ66" i="7"/>
  <c r="HVB66" i="7"/>
  <c r="HVJ66" i="7"/>
  <c r="HVL66" i="7"/>
  <c r="HVT66" i="7"/>
  <c r="HVV66" i="7"/>
  <c r="HWD66" i="7"/>
  <c r="HWF66" i="7"/>
  <c r="HWN66" i="7"/>
  <c r="HWP66" i="7"/>
  <c r="HWX66" i="7"/>
  <c r="HWZ66" i="7"/>
  <c r="HXH66" i="7"/>
  <c r="HXJ66" i="7"/>
  <c r="HXR66" i="7"/>
  <c r="HXT66" i="7"/>
  <c r="HYB66" i="7"/>
  <c r="HYD66" i="7"/>
  <c r="HYL66" i="7"/>
  <c r="HYN66" i="7"/>
  <c r="HYV66" i="7"/>
  <c r="HYX66" i="7"/>
  <c r="HZF66" i="7"/>
  <c r="HZH66" i="7"/>
  <c r="HZP66" i="7"/>
  <c r="HZR66" i="7"/>
  <c r="HZZ66" i="7"/>
  <c r="IAB66" i="7"/>
  <c r="IAJ66" i="7"/>
  <c r="IAL66" i="7"/>
  <c r="IAT66" i="7"/>
  <c r="IAV66" i="7"/>
  <c r="IBD66" i="7"/>
  <c r="IBF66" i="7"/>
  <c r="IBN66" i="7"/>
  <c r="IBP66" i="7"/>
  <c r="IBX66" i="7"/>
  <c r="IBZ66" i="7"/>
  <c r="ICH66" i="7"/>
  <c r="ICJ66" i="7"/>
  <c r="ICR66" i="7"/>
  <c r="ICT66" i="7"/>
  <c r="IDB66" i="7"/>
  <c r="IDD66" i="7"/>
  <c r="IDL66" i="7"/>
  <c r="IDN66" i="7"/>
  <c r="IDV66" i="7"/>
  <c r="IDX66" i="7"/>
  <c r="IEF66" i="7"/>
  <c r="IEH66" i="7"/>
  <c r="IEP66" i="7"/>
  <c r="IER66" i="7"/>
  <c r="IEZ66" i="7"/>
  <c r="IFB66" i="7"/>
  <c r="IFJ66" i="7"/>
  <c r="IFL66" i="7"/>
  <c r="IFT66" i="7"/>
  <c r="IFV66" i="7"/>
  <c r="IGD66" i="7"/>
  <c r="IGF66" i="7"/>
  <c r="IGN66" i="7"/>
  <c r="IGP66" i="7"/>
  <c r="IGX66" i="7"/>
  <c r="IGZ66" i="7"/>
  <c r="IHH66" i="7"/>
  <c r="IHJ66" i="7"/>
  <c r="IHR66" i="7"/>
  <c r="IHT66" i="7"/>
  <c r="IIB66" i="7"/>
  <c r="IID66" i="7"/>
  <c r="IIL66" i="7"/>
  <c r="IIN66" i="7"/>
  <c r="IIV66" i="7"/>
  <c r="IIX66" i="7"/>
  <c r="IJF66" i="7"/>
  <c r="IJH66" i="7"/>
  <c r="IJP66" i="7"/>
  <c r="IJR66" i="7"/>
  <c r="IJZ66" i="7"/>
  <c r="IKB66" i="7"/>
  <c r="IKJ66" i="7"/>
  <c r="IKL66" i="7"/>
  <c r="IKT66" i="7"/>
  <c r="IKV66" i="7"/>
  <c r="ILD66" i="7"/>
  <c r="ILF66" i="7"/>
  <c r="ILN66" i="7"/>
  <c r="ILP66" i="7"/>
  <c r="ILX66" i="7"/>
  <c r="ILZ66" i="7"/>
  <c r="IMH66" i="7"/>
  <c r="IMJ66" i="7"/>
  <c r="IMR66" i="7"/>
  <c r="IMT66" i="7"/>
  <c r="INB66" i="7"/>
  <c r="IND66" i="7"/>
  <c r="INL66" i="7"/>
  <c r="INN66" i="7"/>
  <c r="INV66" i="7"/>
  <c r="INX66" i="7"/>
  <c r="IOF66" i="7"/>
  <c r="IOH66" i="7"/>
  <c r="IOP66" i="7"/>
  <c r="IOR66" i="7"/>
  <c r="IOZ66" i="7"/>
  <c r="IPB66" i="7"/>
  <c r="IPJ66" i="7"/>
  <c r="IPL66" i="7"/>
  <c r="IPT66" i="7"/>
  <c r="IPV66" i="7"/>
  <c r="IQD66" i="7"/>
  <c r="IQF66" i="7"/>
  <c r="IQN66" i="7"/>
  <c r="IQP66" i="7"/>
  <c r="IQX66" i="7"/>
  <c r="IQZ66" i="7"/>
  <c r="IRH66" i="7"/>
  <c r="IRJ66" i="7"/>
  <c r="IRR66" i="7"/>
  <c r="IRT66" i="7"/>
  <c r="ISB66" i="7"/>
  <c r="ISD66" i="7"/>
  <c r="ISL66" i="7"/>
  <c r="ISN66" i="7"/>
  <c r="ISV66" i="7"/>
  <c r="ISX66" i="7"/>
  <c r="ITF66" i="7"/>
  <c r="ITH66" i="7"/>
  <c r="ITP66" i="7"/>
  <c r="ITR66" i="7"/>
  <c r="ITZ66" i="7"/>
  <c r="IUB66" i="7"/>
  <c r="IUJ66" i="7"/>
  <c r="IUL66" i="7"/>
  <c r="IUT66" i="7"/>
  <c r="IUV66" i="7"/>
  <c r="IVD66" i="7"/>
  <c r="IVF66" i="7"/>
  <c r="IVN66" i="7"/>
  <c r="IVP66" i="7"/>
  <c r="IVX66" i="7"/>
  <c r="IVZ66" i="7"/>
  <c r="IWH66" i="7"/>
  <c r="IWJ66" i="7"/>
  <c r="IWR66" i="7"/>
  <c r="IWT66" i="7"/>
  <c r="IXB66" i="7"/>
  <c r="IXD66" i="7"/>
  <c r="IXL66" i="7"/>
  <c r="IXN66" i="7"/>
  <c r="IXV66" i="7"/>
  <c r="IXX66" i="7"/>
  <c r="IYF66" i="7"/>
  <c r="IYH66" i="7"/>
  <c r="IYP66" i="7"/>
  <c r="IYR66" i="7"/>
  <c r="IYZ66" i="7"/>
  <c r="IZB66" i="7"/>
  <c r="IZJ66" i="7"/>
  <c r="IZL66" i="7"/>
  <c r="IZT66" i="7"/>
  <c r="IZV66" i="7"/>
  <c r="JAD66" i="7"/>
  <c r="JAF66" i="7"/>
  <c r="JAN66" i="7"/>
  <c r="JAP66" i="7"/>
  <c r="JAX66" i="7"/>
  <c r="JAZ66" i="7"/>
  <c r="JBH66" i="7"/>
  <c r="JBJ66" i="7"/>
  <c r="JBR66" i="7"/>
  <c r="JBT66" i="7"/>
  <c r="JCB66" i="7"/>
  <c r="JCD66" i="7"/>
  <c r="JCL66" i="7"/>
  <c r="JCN66" i="7"/>
  <c r="JCV66" i="7"/>
  <c r="JCX66" i="7"/>
  <c r="JDF66" i="7"/>
  <c r="JDH66" i="7"/>
  <c r="JDP66" i="7"/>
  <c r="JDR66" i="7"/>
  <c r="JDZ66" i="7"/>
  <c r="JEB66" i="7"/>
  <c r="JEJ66" i="7"/>
  <c r="JEL66" i="7"/>
  <c r="JET66" i="7"/>
  <c r="JEV66" i="7"/>
  <c r="JFD66" i="7"/>
  <c r="JFF66" i="7"/>
  <c r="JFN66" i="7"/>
  <c r="JFP66" i="7"/>
  <c r="JFX66" i="7"/>
  <c r="JFZ66" i="7"/>
  <c r="JGH66" i="7"/>
  <c r="JGJ66" i="7"/>
  <c r="JGR66" i="7"/>
  <c r="JGT66" i="7"/>
  <c r="JHB66" i="7"/>
  <c r="JHD66" i="7"/>
  <c r="JHL66" i="7"/>
  <c r="JHN66" i="7"/>
  <c r="JHV66" i="7"/>
  <c r="JHX66" i="7"/>
  <c r="JIF66" i="7"/>
  <c r="JIH66" i="7"/>
  <c r="JIP66" i="7"/>
  <c r="JIR66" i="7"/>
  <c r="JIZ66" i="7"/>
  <c r="JJB66" i="7"/>
  <c r="JJJ66" i="7"/>
  <c r="JJL66" i="7"/>
  <c r="JJT66" i="7"/>
  <c r="JJV66" i="7"/>
  <c r="JKD66" i="7"/>
  <c r="JKF66" i="7"/>
  <c r="JKN66" i="7"/>
  <c r="JKP66" i="7"/>
  <c r="JKX66" i="7"/>
  <c r="JKZ66" i="7"/>
  <c r="JLH66" i="7"/>
  <c r="JLJ66" i="7"/>
  <c r="JLR66" i="7"/>
  <c r="JLT66" i="7"/>
  <c r="JMB66" i="7"/>
  <c r="JMD66" i="7"/>
  <c r="JML66" i="7"/>
  <c r="JMN66" i="7"/>
  <c r="JMV66" i="7"/>
  <c r="JMX66" i="7"/>
  <c r="JNF66" i="7"/>
  <c r="JNH66" i="7"/>
  <c r="JNP66" i="7"/>
  <c r="JNR66" i="7"/>
  <c r="JNZ66" i="7"/>
  <c r="JOB66" i="7"/>
  <c r="JOJ66" i="7"/>
  <c r="JOL66" i="7"/>
  <c r="JOT66" i="7"/>
  <c r="JOV66" i="7"/>
  <c r="JPD66" i="7"/>
  <c r="JPF66" i="7"/>
  <c r="JPN66" i="7"/>
  <c r="JPP66" i="7"/>
  <c r="JPX66" i="7"/>
  <c r="JPZ66" i="7"/>
  <c r="JQH66" i="7"/>
  <c r="JQJ66" i="7"/>
  <c r="JQR66" i="7"/>
  <c r="JQT66" i="7"/>
  <c r="JRB66" i="7"/>
  <c r="JRD66" i="7"/>
  <c r="JRL66" i="7"/>
  <c r="JRN66" i="7"/>
  <c r="JRV66" i="7"/>
  <c r="JRX66" i="7"/>
  <c r="JSF66" i="7"/>
  <c r="JSH66" i="7"/>
  <c r="JSP66" i="7"/>
  <c r="JSR66" i="7"/>
  <c r="JSZ66" i="7"/>
  <c r="JTB66" i="7"/>
  <c r="JTJ66" i="7"/>
  <c r="JTL66" i="7"/>
  <c r="JTT66" i="7"/>
  <c r="JTV66" i="7"/>
  <c r="JUD66" i="7"/>
  <c r="JUF66" i="7"/>
  <c r="JUN66" i="7"/>
  <c r="JUP66" i="7"/>
  <c r="JUX66" i="7"/>
  <c r="JUZ66" i="7"/>
  <c r="JVH66" i="7"/>
  <c r="JVJ66" i="7"/>
  <c r="JVR66" i="7"/>
  <c r="JVT66" i="7"/>
  <c r="JWB66" i="7"/>
  <c r="JWD66" i="7"/>
  <c r="JWL66" i="7"/>
  <c r="JWN66" i="7"/>
  <c r="JWV66" i="7"/>
  <c r="JWX66" i="7"/>
  <c r="JXF66" i="7"/>
  <c r="JXH66" i="7"/>
  <c r="JXP66" i="7"/>
  <c r="JXR66" i="7"/>
  <c r="JXZ66" i="7"/>
  <c r="JYB66" i="7"/>
  <c r="JYJ66" i="7"/>
  <c r="JYL66" i="7"/>
  <c r="JYT66" i="7"/>
  <c r="JYV66" i="7"/>
  <c r="JZD66" i="7"/>
  <c r="JZF66" i="7"/>
  <c r="JZN66" i="7"/>
  <c r="JZP66" i="7"/>
  <c r="JZX66" i="7"/>
  <c r="JZZ66" i="7"/>
  <c r="KAH66" i="7"/>
  <c r="KAJ66" i="7"/>
  <c r="KAR66" i="7"/>
  <c r="KAT66" i="7"/>
  <c r="KBB66" i="7"/>
  <c r="KBD66" i="7"/>
  <c r="KBL66" i="7"/>
  <c r="KBN66" i="7"/>
  <c r="KBV66" i="7"/>
  <c r="KBX66" i="7"/>
  <c r="KCF66" i="7"/>
  <c r="KCH66" i="7"/>
  <c r="KCP66" i="7"/>
  <c r="KCR66" i="7"/>
  <c r="KCZ66" i="7"/>
  <c r="KDB66" i="7"/>
  <c r="KDJ66" i="7"/>
  <c r="KDL66" i="7"/>
  <c r="KDT66" i="7"/>
  <c r="KDV66" i="7"/>
  <c r="KED66" i="7"/>
  <c r="KEF66" i="7"/>
  <c r="KEN66" i="7"/>
  <c r="KEP66" i="7"/>
  <c r="KEX66" i="7"/>
  <c r="KEZ66" i="7"/>
  <c r="KFH66" i="7"/>
  <c r="KFJ66" i="7"/>
  <c r="KFR66" i="7"/>
  <c r="KFT66" i="7"/>
  <c r="KGB66" i="7"/>
  <c r="KGD66" i="7"/>
  <c r="KGL66" i="7"/>
  <c r="KGN66" i="7"/>
  <c r="KGV66" i="7"/>
  <c r="KGX66" i="7"/>
  <c r="KHF66" i="7"/>
  <c r="KHH66" i="7"/>
  <c r="KHP66" i="7"/>
  <c r="KHR66" i="7"/>
  <c r="KHZ66" i="7"/>
  <c r="KIB66" i="7"/>
  <c r="KIJ66" i="7"/>
  <c r="KIL66" i="7"/>
  <c r="KIT66" i="7"/>
  <c r="KIV66" i="7"/>
  <c r="KJD66" i="7"/>
  <c r="KJF66" i="7"/>
  <c r="KJN66" i="7"/>
  <c r="KJP66" i="7"/>
  <c r="KJX66" i="7"/>
  <c r="KJZ66" i="7"/>
  <c r="KKH66" i="7"/>
  <c r="KKJ66" i="7"/>
  <c r="KKR66" i="7"/>
  <c r="KKT66" i="7"/>
  <c r="KLB66" i="7"/>
  <c r="KLD66" i="7"/>
  <c r="KLL66" i="7"/>
  <c r="KLN66" i="7"/>
  <c r="KLV66" i="7"/>
  <c r="KLX66" i="7"/>
  <c r="KMF66" i="7"/>
  <c r="KMH66" i="7"/>
  <c r="KMP66" i="7"/>
  <c r="KMR66" i="7"/>
  <c r="KMZ66" i="7"/>
  <c r="KNB66" i="7"/>
  <c r="KNJ66" i="7"/>
  <c r="KNL66" i="7"/>
  <c r="KNT66" i="7"/>
  <c r="KNV66" i="7"/>
  <c r="KOD66" i="7"/>
  <c r="KOF66" i="7"/>
  <c r="KON66" i="7"/>
  <c r="KOP66" i="7"/>
  <c r="KOX66" i="7"/>
  <c r="KOZ66" i="7"/>
  <c r="KPH66" i="7"/>
  <c r="KPJ66" i="7"/>
  <c r="KPR66" i="7"/>
  <c r="KPT66" i="7"/>
  <c r="KQB66" i="7"/>
  <c r="KQD66" i="7"/>
  <c r="KQL66" i="7"/>
  <c r="KQN66" i="7"/>
  <c r="KQV66" i="7"/>
  <c r="KQX66" i="7"/>
  <c r="KRF66" i="7"/>
  <c r="KRH66" i="7"/>
  <c r="KRP66" i="7"/>
  <c r="KRR66" i="7"/>
  <c r="KRZ66" i="7"/>
  <c r="KSB66" i="7"/>
  <c r="KSJ66" i="7"/>
  <c r="KSL66" i="7"/>
  <c r="KST66" i="7"/>
  <c r="KSV66" i="7"/>
  <c r="KTD66" i="7"/>
  <c r="KTF66" i="7"/>
  <c r="KTN66" i="7"/>
  <c r="KTP66" i="7"/>
  <c r="KTX66" i="7"/>
  <c r="KTZ66" i="7"/>
  <c r="KUH66" i="7"/>
  <c r="KUJ66" i="7"/>
  <c r="KUR66" i="7"/>
  <c r="KUT66" i="7"/>
  <c r="KVB66" i="7"/>
  <c r="KVD66" i="7"/>
  <c r="KVL66" i="7"/>
  <c r="KVN66" i="7"/>
  <c r="KVV66" i="7"/>
  <c r="KVX66" i="7"/>
  <c r="KWF66" i="7"/>
  <c r="KWH66" i="7"/>
  <c r="KWP66" i="7"/>
  <c r="KWR66" i="7"/>
  <c r="KWZ66" i="7"/>
  <c r="KXB66" i="7"/>
  <c r="KXJ66" i="7"/>
  <c r="KXL66" i="7"/>
  <c r="KXT66" i="7"/>
  <c r="KXV66" i="7"/>
  <c r="KYD66" i="7"/>
  <c r="KYF66" i="7"/>
  <c r="KYN66" i="7"/>
  <c r="KYP66" i="7"/>
  <c r="KYX66" i="7"/>
  <c r="KYZ66" i="7"/>
  <c r="KZH66" i="7"/>
  <c r="KZJ66" i="7"/>
  <c r="KZR66" i="7"/>
  <c r="KZT66" i="7"/>
  <c r="LAB66" i="7"/>
  <c r="LAD66" i="7"/>
  <c r="LAL66" i="7"/>
  <c r="LAN66" i="7"/>
  <c r="LAV66" i="7"/>
  <c r="LAX66" i="7"/>
  <c r="LBF66" i="7"/>
  <c r="LBH66" i="7"/>
  <c r="LBP66" i="7"/>
  <c r="LBR66" i="7"/>
  <c r="LBZ66" i="7"/>
  <c r="LCB66" i="7"/>
  <c r="LCJ66" i="7"/>
  <c r="LCL66" i="7"/>
  <c r="LCT66" i="7"/>
  <c r="LCV66" i="7"/>
  <c r="LDD66" i="7"/>
  <c r="LDF66" i="7"/>
  <c r="LDN66" i="7"/>
  <c r="LDP66" i="7"/>
  <c r="LDX66" i="7"/>
  <c r="LDZ66" i="7"/>
  <c r="LEH66" i="7"/>
  <c r="LEJ66" i="7"/>
  <c r="LER66" i="7"/>
  <c r="LET66" i="7"/>
  <c r="LFB66" i="7"/>
  <c r="LFD66" i="7"/>
  <c r="LFL66" i="7"/>
  <c r="LFN66" i="7"/>
  <c r="LFV66" i="7"/>
  <c r="LFX66" i="7"/>
  <c r="LGF66" i="7"/>
  <c r="LGH66" i="7"/>
  <c r="LGP66" i="7"/>
  <c r="LGR66" i="7"/>
  <c r="LGZ66" i="7"/>
  <c r="LHB66" i="7"/>
  <c r="LHJ66" i="7"/>
  <c r="LHL66" i="7"/>
  <c r="LHT66" i="7"/>
  <c r="LHV66" i="7"/>
  <c r="LID66" i="7"/>
  <c r="LIF66" i="7"/>
  <c r="LIN66" i="7"/>
  <c r="LIP66" i="7"/>
  <c r="LIX66" i="7"/>
  <c r="LIZ66" i="7"/>
  <c r="LJH66" i="7"/>
  <c r="LJJ66" i="7"/>
  <c r="LJR66" i="7"/>
  <c r="LJT66" i="7"/>
  <c r="LKB66" i="7"/>
  <c r="LKD66" i="7"/>
  <c r="LKL66" i="7"/>
  <c r="LKN66" i="7"/>
  <c r="LKV66" i="7"/>
  <c r="LKX66" i="7"/>
  <c r="LLF66" i="7"/>
  <c r="LLH66" i="7"/>
  <c r="LLP66" i="7"/>
  <c r="LLR66" i="7"/>
  <c r="LLZ66" i="7"/>
  <c r="LMB66" i="7"/>
  <c r="LMJ66" i="7"/>
  <c r="LML66" i="7"/>
  <c r="LMT66" i="7"/>
  <c r="LMV66" i="7"/>
  <c r="LND66" i="7"/>
  <c r="LNF66" i="7"/>
  <c r="LNN66" i="7"/>
  <c r="LNP66" i="7"/>
  <c r="LNX66" i="7"/>
  <c r="LNZ66" i="7"/>
  <c r="LOH66" i="7"/>
  <c r="LOJ66" i="7"/>
  <c r="LOR66" i="7"/>
  <c r="LOT66" i="7"/>
  <c r="LPB66" i="7"/>
  <c r="LPD66" i="7"/>
  <c r="LPL66" i="7"/>
  <c r="LPN66" i="7"/>
  <c r="LPV66" i="7"/>
  <c r="LPX66" i="7"/>
  <c r="LQF66" i="7"/>
  <c r="LQH66" i="7"/>
  <c r="LQP66" i="7"/>
  <c r="LQR66" i="7"/>
  <c r="LQZ66" i="7"/>
  <c r="LRB66" i="7"/>
  <c r="LRJ66" i="7"/>
  <c r="LRL66" i="7"/>
  <c r="LRT66" i="7"/>
  <c r="LRV66" i="7"/>
  <c r="LSD66" i="7"/>
  <c r="LSF66" i="7"/>
  <c r="LSN66" i="7"/>
  <c r="LSP66" i="7"/>
  <c r="LSX66" i="7"/>
  <c r="LSZ66" i="7"/>
  <c r="LTH66" i="7"/>
  <c r="LTJ66" i="7"/>
  <c r="LTR66" i="7"/>
  <c r="LTT66" i="7"/>
  <c r="LUB66" i="7"/>
  <c r="LUD66" i="7"/>
  <c r="LUL66" i="7"/>
  <c r="LUN66" i="7"/>
  <c r="LUV66" i="7"/>
  <c r="LUX66" i="7"/>
  <c r="LVF66" i="7"/>
  <c r="LVH66" i="7"/>
  <c r="LVP66" i="7"/>
  <c r="LVR66" i="7"/>
  <c r="LVZ66" i="7"/>
  <c r="LWB66" i="7"/>
  <c r="LWJ66" i="7"/>
  <c r="LWL66" i="7"/>
  <c r="LWT66" i="7"/>
  <c r="LWV66" i="7"/>
  <c r="LXD66" i="7"/>
  <c r="LXF66" i="7"/>
  <c r="LXN66" i="7"/>
  <c r="LXP66" i="7"/>
  <c r="LXX66" i="7"/>
  <c r="LXZ66" i="7"/>
  <c r="LYH66" i="7"/>
  <c r="LYJ66" i="7"/>
  <c r="LYR66" i="7"/>
  <c r="LYT66" i="7"/>
  <c r="LZB66" i="7"/>
  <c r="LZD66" i="7"/>
  <c r="LZL66" i="7"/>
  <c r="LZN66" i="7"/>
  <c r="LZV66" i="7"/>
  <c r="LZX66" i="7"/>
  <c r="MAF66" i="7"/>
  <c r="MAH66" i="7"/>
  <c r="MAP66" i="7"/>
  <c r="MAR66" i="7"/>
  <c r="MAZ66" i="7"/>
  <c r="MBB66" i="7"/>
  <c r="MBJ66" i="7"/>
  <c r="MBL66" i="7"/>
  <c r="MBT66" i="7"/>
  <c r="MBV66" i="7"/>
  <c r="MCD66" i="7"/>
  <c r="MCF66" i="7"/>
  <c r="MCN66" i="7"/>
  <c r="MCP66" i="7"/>
  <c r="MCX66" i="7"/>
  <c r="MCZ66" i="7"/>
  <c r="MDH66" i="7"/>
  <c r="MDJ66" i="7"/>
  <c r="MDR66" i="7"/>
  <c r="MDT66" i="7"/>
  <c r="MEB66" i="7"/>
  <c r="MED66" i="7"/>
  <c r="MEL66" i="7"/>
  <c r="MEN66" i="7"/>
  <c r="MEV66" i="7"/>
  <c r="MEX66" i="7"/>
  <c r="MFF66" i="7"/>
  <c r="MFH66" i="7"/>
  <c r="MFP66" i="7"/>
  <c r="MFR66" i="7"/>
  <c r="MFZ66" i="7"/>
  <c r="MGB66" i="7"/>
  <c r="MGJ66" i="7"/>
  <c r="MGL66" i="7"/>
  <c r="MGT66" i="7"/>
  <c r="MGV66" i="7"/>
  <c r="MHD66" i="7"/>
  <c r="MHF66" i="7"/>
  <c r="MHN66" i="7"/>
  <c r="MHP66" i="7"/>
  <c r="MHX66" i="7"/>
  <c r="MHZ66" i="7"/>
  <c r="MIH66" i="7"/>
  <c r="MIJ66" i="7"/>
  <c r="MIR66" i="7"/>
  <c r="MIT66" i="7"/>
  <c r="MJB66" i="7"/>
  <c r="MJD66" i="7"/>
  <c r="MJL66" i="7"/>
  <c r="MJN66" i="7"/>
  <c r="MJV66" i="7"/>
  <c r="MJX66" i="7"/>
  <c r="MKF66" i="7"/>
  <c r="MKH66" i="7"/>
  <c r="MKP66" i="7"/>
  <c r="MKR66" i="7"/>
  <c r="MKZ66" i="7"/>
  <c r="MLB66" i="7"/>
  <c r="MLJ66" i="7"/>
  <c r="MLL66" i="7"/>
  <c r="MLT66" i="7"/>
  <c r="MLV66" i="7"/>
  <c r="MMD66" i="7"/>
  <c r="MMF66" i="7"/>
  <c r="MMN66" i="7"/>
  <c r="MMP66" i="7"/>
  <c r="MMX66" i="7"/>
  <c r="MMZ66" i="7"/>
  <c r="MNH66" i="7"/>
  <c r="MNJ66" i="7"/>
  <c r="MNR66" i="7"/>
  <c r="MNT66" i="7"/>
  <c r="MOB66" i="7"/>
  <c r="MOD66" i="7"/>
  <c r="MOL66" i="7"/>
  <c r="MON66" i="7"/>
  <c r="MOV66" i="7"/>
  <c r="MOX66" i="7"/>
  <c r="MPF66" i="7"/>
  <c r="MPH66" i="7"/>
  <c r="MPP66" i="7"/>
  <c r="MPR66" i="7"/>
  <c r="MPZ66" i="7"/>
  <c r="MQB66" i="7"/>
  <c r="MQJ66" i="7"/>
  <c r="MQL66" i="7"/>
  <c r="MQT66" i="7"/>
  <c r="MQV66" i="7"/>
  <c r="MRD66" i="7"/>
  <c r="MRF66" i="7"/>
  <c r="MRN66" i="7"/>
  <c r="MRP66" i="7"/>
  <c r="MRX66" i="7"/>
  <c r="MRZ66" i="7"/>
  <c r="MSH66" i="7"/>
  <c r="MSJ66" i="7"/>
  <c r="MSR66" i="7"/>
  <c r="MST66" i="7"/>
  <c r="MTB66" i="7"/>
  <c r="MTD66" i="7"/>
  <c r="MTL66" i="7"/>
  <c r="MTN66" i="7"/>
  <c r="MTV66" i="7"/>
  <c r="MTX66" i="7"/>
  <c r="MUF66" i="7"/>
  <c r="MUH66" i="7"/>
  <c r="MUP66" i="7"/>
  <c r="MUR66" i="7"/>
  <c r="MUZ66" i="7"/>
  <c r="MVB66" i="7"/>
  <c r="MVJ66" i="7"/>
  <c r="MVL66" i="7"/>
  <c r="MVT66" i="7"/>
  <c r="MVV66" i="7"/>
  <c r="MWD66" i="7"/>
  <c r="MWF66" i="7"/>
  <c r="MWN66" i="7"/>
  <c r="MWP66" i="7"/>
  <c r="MWX66" i="7"/>
  <c r="MWZ66" i="7"/>
  <c r="MXH66" i="7"/>
  <c r="MXJ66" i="7"/>
  <c r="MXR66" i="7"/>
  <c r="MXT66" i="7"/>
  <c r="MYB66" i="7"/>
  <c r="MYD66" i="7"/>
  <c r="MYL66" i="7"/>
  <c r="MYN66" i="7"/>
  <c r="MYV66" i="7"/>
  <c r="MYX66" i="7"/>
  <c r="MZF66" i="7"/>
  <c r="MZH66" i="7"/>
  <c r="MZP66" i="7"/>
  <c r="MZR66" i="7"/>
  <c r="MZZ66" i="7"/>
  <c r="NAB66" i="7"/>
  <c r="NAJ66" i="7"/>
  <c r="NAL66" i="7"/>
  <c r="NAT66" i="7"/>
  <c r="NAV66" i="7"/>
  <c r="NBD66" i="7"/>
  <c r="NBF66" i="7"/>
  <c r="NBN66" i="7"/>
  <c r="NBP66" i="7"/>
  <c r="NBX66" i="7"/>
  <c r="NBZ66" i="7"/>
  <c r="NCH66" i="7"/>
  <c r="NCJ66" i="7"/>
  <c r="NCR66" i="7"/>
  <c r="NCT66" i="7"/>
  <c r="NDB66" i="7"/>
  <c r="NDD66" i="7"/>
  <c r="NDL66" i="7"/>
  <c r="NDN66" i="7"/>
  <c r="NDV66" i="7"/>
  <c r="NDX66" i="7"/>
  <c r="NEF66" i="7"/>
  <c r="NEH66" i="7"/>
  <c r="NEP66" i="7"/>
  <c r="NER66" i="7"/>
  <c r="NEZ66" i="7"/>
  <c r="NFB66" i="7"/>
  <c r="NFJ66" i="7"/>
  <c r="NFL66" i="7"/>
  <c r="NFT66" i="7"/>
  <c r="NFV66" i="7"/>
  <c r="NGD66" i="7"/>
  <c r="NGF66" i="7"/>
  <c r="NGN66" i="7"/>
  <c r="NGP66" i="7"/>
  <c r="NGX66" i="7"/>
  <c r="NGZ66" i="7"/>
  <c r="NHH66" i="7"/>
  <c r="NHJ66" i="7"/>
  <c r="NHR66" i="7"/>
  <c r="NHT66" i="7"/>
  <c r="NIB66" i="7"/>
  <c r="NID66" i="7"/>
  <c r="NIL66" i="7"/>
  <c r="NIN66" i="7"/>
  <c r="NIV66" i="7"/>
  <c r="NIX66" i="7"/>
  <c r="NJF66" i="7"/>
  <c r="NJH66" i="7"/>
  <c r="NJP66" i="7"/>
  <c r="NJR66" i="7"/>
  <c r="NJZ66" i="7"/>
  <c r="NKB66" i="7"/>
  <c r="NKJ66" i="7"/>
  <c r="NKL66" i="7"/>
  <c r="NKT66" i="7"/>
  <c r="NKV66" i="7"/>
  <c r="NLD66" i="7"/>
  <c r="NLF66" i="7"/>
  <c r="NLN66" i="7"/>
  <c r="NLP66" i="7"/>
  <c r="NLX66" i="7"/>
  <c r="NLZ66" i="7"/>
  <c r="NMH66" i="7"/>
  <c r="NMJ66" i="7"/>
  <c r="NMR66" i="7"/>
  <c r="NMT66" i="7"/>
  <c r="NNB66" i="7"/>
  <c r="NND66" i="7"/>
  <c r="NNL66" i="7"/>
  <c r="NNN66" i="7"/>
  <c r="NNV66" i="7"/>
  <c r="NNX66" i="7"/>
  <c r="NOF66" i="7"/>
  <c r="NOH66" i="7"/>
  <c r="NOP66" i="7"/>
  <c r="NOR66" i="7"/>
  <c r="NOZ66" i="7"/>
  <c r="NPB66" i="7"/>
  <c r="NPJ66" i="7"/>
  <c r="NPL66" i="7"/>
  <c r="NPT66" i="7"/>
  <c r="NPV66" i="7"/>
  <c r="NQD66" i="7"/>
  <c r="NQF66" i="7"/>
  <c r="NQN66" i="7"/>
  <c r="NQP66" i="7"/>
  <c r="NQX66" i="7"/>
  <c r="NQZ66" i="7"/>
  <c r="NRH66" i="7"/>
  <c r="NRJ66" i="7"/>
  <c r="NRR66" i="7"/>
  <c r="NRT66" i="7"/>
  <c r="NSB66" i="7"/>
  <c r="NSD66" i="7"/>
  <c r="NSL66" i="7"/>
  <c r="NSN66" i="7"/>
  <c r="NSV66" i="7"/>
  <c r="NSX66" i="7"/>
  <c r="NTF66" i="7"/>
  <c r="NTH66" i="7"/>
  <c r="NTP66" i="7"/>
  <c r="NTR66" i="7"/>
  <c r="NTZ66" i="7"/>
  <c r="NUB66" i="7"/>
  <c r="NUJ66" i="7"/>
  <c r="NUL66" i="7"/>
  <c r="NUT66" i="7"/>
  <c r="NUV66" i="7"/>
  <c r="NVD66" i="7"/>
  <c r="NVF66" i="7"/>
  <c r="NVN66" i="7"/>
  <c r="NVP66" i="7"/>
  <c r="NVX66" i="7"/>
  <c r="NVZ66" i="7"/>
  <c r="NWH66" i="7"/>
  <c r="NWJ66" i="7"/>
  <c r="NWR66" i="7"/>
  <c r="NWT66" i="7"/>
  <c r="NXB66" i="7"/>
  <c r="NXD66" i="7"/>
  <c r="NXL66" i="7"/>
  <c r="NXN66" i="7"/>
  <c r="NXV66" i="7"/>
  <c r="NXX66" i="7"/>
  <c r="NYF66" i="7"/>
  <c r="NYH66" i="7"/>
  <c r="NYP66" i="7"/>
  <c r="NYR66" i="7"/>
  <c r="NYZ66" i="7"/>
  <c r="NZB66" i="7"/>
  <c r="NZJ66" i="7"/>
  <c r="NZL66" i="7"/>
  <c r="NZT66" i="7"/>
  <c r="NZV66" i="7"/>
  <c r="OAD66" i="7"/>
  <c r="OAF66" i="7"/>
  <c r="OAN66" i="7"/>
  <c r="OAP66" i="7"/>
  <c r="OAX66" i="7"/>
  <c r="OAZ66" i="7"/>
  <c r="OBH66" i="7"/>
  <c r="OBJ66" i="7"/>
  <c r="OBR66" i="7"/>
  <c r="OBT66" i="7"/>
  <c r="OCB66" i="7"/>
  <c r="OCD66" i="7"/>
  <c r="OCL66" i="7"/>
  <c r="OCN66" i="7"/>
  <c r="OCV66" i="7"/>
  <c r="OCX66" i="7"/>
  <c r="ODF66" i="7"/>
  <c r="ODH66" i="7"/>
  <c r="ODP66" i="7"/>
  <c r="ODR66" i="7"/>
  <c r="ODZ66" i="7"/>
  <c r="OEB66" i="7"/>
  <c r="OEJ66" i="7"/>
  <c r="OEL66" i="7"/>
  <c r="OET66" i="7"/>
  <c r="OEV66" i="7"/>
  <c r="OFD66" i="7"/>
  <c r="OFF66" i="7"/>
  <c r="OFN66" i="7"/>
  <c r="OFP66" i="7"/>
  <c r="OFX66" i="7"/>
  <c r="OFZ66" i="7"/>
  <c r="OGH66" i="7"/>
  <c r="OGJ66" i="7"/>
  <c r="OGR66" i="7"/>
  <c r="OGT66" i="7"/>
  <c r="OHB66" i="7"/>
  <c r="OHD66" i="7"/>
  <c r="OHL66" i="7"/>
  <c r="OHN66" i="7"/>
  <c r="OHV66" i="7"/>
  <c r="OHX66" i="7"/>
  <c r="OIF66" i="7"/>
  <c r="OIH66" i="7"/>
  <c r="OIP66" i="7"/>
  <c r="OIR66" i="7"/>
  <c r="OIZ66" i="7"/>
  <c r="OJB66" i="7"/>
  <c r="OJJ66" i="7"/>
  <c r="OJL66" i="7"/>
  <c r="OJT66" i="7"/>
  <c r="OJV66" i="7"/>
  <c r="OKD66" i="7"/>
  <c r="OKF66" i="7"/>
  <c r="OKN66" i="7"/>
  <c r="OKP66" i="7"/>
  <c r="OKX66" i="7"/>
  <c r="OKZ66" i="7"/>
  <c r="OLH66" i="7"/>
  <c r="OLJ66" i="7"/>
  <c r="OLR66" i="7"/>
  <c r="OLT66" i="7"/>
  <c r="OMB66" i="7"/>
  <c r="OMD66" i="7"/>
  <c r="OML66" i="7"/>
  <c r="OMN66" i="7"/>
  <c r="OMV66" i="7"/>
  <c r="OMX66" i="7"/>
  <c r="ONF66" i="7"/>
  <c r="ONH66" i="7"/>
  <c r="ONP66" i="7"/>
  <c r="ONR66" i="7"/>
  <c r="ONZ66" i="7"/>
  <c r="OOB66" i="7"/>
  <c r="OOJ66" i="7"/>
  <c r="OOL66" i="7"/>
  <c r="OOT66" i="7"/>
  <c r="OOV66" i="7"/>
  <c r="OPD66" i="7"/>
  <c r="OPF66" i="7"/>
  <c r="OPN66" i="7"/>
  <c r="OPP66" i="7"/>
  <c r="OPX66" i="7"/>
  <c r="OPZ66" i="7"/>
  <c r="OQH66" i="7"/>
  <c r="OQJ66" i="7"/>
  <c r="OQR66" i="7"/>
  <c r="OQT66" i="7"/>
  <c r="ORB66" i="7"/>
  <c r="ORD66" i="7"/>
  <c r="ORL66" i="7"/>
  <c r="ORN66" i="7"/>
  <c r="ORV66" i="7"/>
  <c r="ORX66" i="7"/>
  <c r="OSF66" i="7"/>
  <c r="OSH66" i="7"/>
  <c r="OSP66" i="7"/>
  <c r="OSR66" i="7"/>
  <c r="OSZ66" i="7"/>
  <c r="OTB66" i="7"/>
  <c r="OTJ66" i="7"/>
  <c r="OTL66" i="7"/>
  <c r="OTT66" i="7"/>
  <c r="OTV66" i="7"/>
  <c r="OUD66" i="7"/>
  <c r="OUF66" i="7"/>
  <c r="OUN66" i="7"/>
  <c r="OUP66" i="7"/>
  <c r="OUX66" i="7"/>
  <c r="OUZ66" i="7"/>
  <c r="OVH66" i="7"/>
  <c r="OVJ66" i="7"/>
  <c r="OVR66" i="7"/>
  <c r="OVT66" i="7"/>
  <c r="OWB66" i="7"/>
  <c r="OWD66" i="7"/>
  <c r="OWL66" i="7"/>
  <c r="OWN66" i="7"/>
  <c r="OWV66" i="7"/>
  <c r="OWX66" i="7"/>
  <c r="OXF66" i="7"/>
  <c r="OXH66" i="7"/>
  <c r="OXP66" i="7"/>
  <c r="OXR66" i="7"/>
  <c r="OXZ66" i="7"/>
  <c r="OYB66" i="7"/>
  <c r="OYJ66" i="7"/>
  <c r="OYL66" i="7"/>
  <c r="OYT66" i="7"/>
  <c r="OYV66" i="7"/>
  <c r="OZD66" i="7"/>
  <c r="OZF66" i="7"/>
  <c r="OZN66" i="7"/>
  <c r="OZP66" i="7"/>
  <c r="OZX66" i="7"/>
  <c r="OZZ66" i="7"/>
  <c r="PAH66" i="7"/>
  <c r="PAJ66" i="7"/>
  <c r="PAR66" i="7"/>
  <c r="PAT66" i="7"/>
  <c r="PBB66" i="7"/>
  <c r="PBD66" i="7"/>
  <c r="PBL66" i="7"/>
  <c r="PBN66" i="7"/>
  <c r="PBV66" i="7"/>
  <c r="PBX66" i="7"/>
  <c r="PCF66" i="7"/>
  <c r="PCH66" i="7"/>
  <c r="PCP66" i="7"/>
  <c r="PCR66" i="7"/>
  <c r="PCZ66" i="7"/>
  <c r="PDB66" i="7"/>
  <c r="PDJ66" i="7"/>
  <c r="PDL66" i="7"/>
  <c r="PDT66" i="7"/>
  <c r="PDV66" i="7"/>
  <c r="PED66" i="7"/>
  <c r="PEF66" i="7"/>
  <c r="PEN66" i="7"/>
  <c r="PEP66" i="7"/>
  <c r="PEX66" i="7"/>
  <c r="PEZ66" i="7"/>
  <c r="PFH66" i="7"/>
  <c r="PFJ66" i="7"/>
  <c r="PFR66" i="7"/>
  <c r="PFT66" i="7"/>
  <c r="PGB66" i="7"/>
  <c r="PGD66" i="7"/>
  <c r="PGL66" i="7"/>
  <c r="PGN66" i="7"/>
  <c r="PGV66" i="7"/>
  <c r="PGX66" i="7"/>
  <c r="PHF66" i="7"/>
  <c r="PHH66" i="7"/>
  <c r="PHP66" i="7"/>
  <c r="PHR66" i="7"/>
  <c r="PHZ66" i="7"/>
  <c r="PIB66" i="7"/>
  <c r="PIJ66" i="7"/>
  <c r="PIL66" i="7"/>
  <c r="PIT66" i="7"/>
  <c r="PIV66" i="7"/>
  <c r="PJD66" i="7"/>
  <c r="PJF66" i="7"/>
  <c r="PJN66" i="7"/>
  <c r="PJP66" i="7"/>
  <c r="PJX66" i="7"/>
  <c r="PJZ66" i="7"/>
  <c r="PKH66" i="7"/>
  <c r="PKJ66" i="7"/>
  <c r="PKR66" i="7"/>
  <c r="PKT66" i="7"/>
  <c r="PLB66" i="7"/>
  <c r="PLD66" i="7"/>
  <c r="PLL66" i="7"/>
  <c r="PLN66" i="7"/>
  <c r="PLV66" i="7"/>
  <c r="PLX66" i="7"/>
  <c r="PMF66" i="7"/>
  <c r="PMH66" i="7"/>
  <c r="PMP66" i="7"/>
  <c r="PMR66" i="7"/>
  <c r="PMZ66" i="7"/>
  <c r="PNB66" i="7"/>
  <c r="PNJ66" i="7"/>
  <c r="PNL66" i="7"/>
  <c r="PNT66" i="7"/>
  <c r="PNV66" i="7"/>
  <c r="POD66" i="7"/>
  <c r="POF66" i="7"/>
  <c r="PON66" i="7"/>
  <c r="POP66" i="7"/>
  <c r="POX66" i="7"/>
  <c r="POZ66" i="7"/>
  <c r="PPH66" i="7"/>
  <c r="PPJ66" i="7"/>
  <c r="PPR66" i="7"/>
  <c r="PPT66" i="7"/>
  <c r="PQB66" i="7"/>
  <c r="PQD66" i="7"/>
  <c r="PQL66" i="7"/>
  <c r="PQN66" i="7"/>
  <c r="PQV66" i="7"/>
  <c r="PQX66" i="7"/>
  <c r="PRF66" i="7"/>
  <c r="PRH66" i="7"/>
  <c r="PRP66" i="7"/>
  <c r="PRR66" i="7"/>
  <c r="PRZ66" i="7"/>
  <c r="PSB66" i="7"/>
  <c r="PSJ66" i="7"/>
  <c r="PSL66" i="7"/>
  <c r="PST66" i="7"/>
  <c r="PSV66" i="7"/>
  <c r="PTD66" i="7"/>
  <c r="PTF66" i="7"/>
  <c r="PTN66" i="7"/>
  <c r="PTP66" i="7"/>
  <c r="PTX66" i="7"/>
  <c r="PTZ66" i="7"/>
  <c r="PUH66" i="7"/>
  <c r="PUJ66" i="7"/>
  <c r="PUR66" i="7"/>
  <c r="PUT66" i="7"/>
  <c r="PVB66" i="7"/>
  <c r="PVD66" i="7"/>
  <c r="PVL66" i="7"/>
  <c r="PVN66" i="7"/>
  <c r="PVV66" i="7"/>
  <c r="PVX66" i="7"/>
  <c r="PWF66" i="7"/>
  <c r="PWH66" i="7"/>
  <c r="PWP66" i="7"/>
  <c r="PWR66" i="7"/>
  <c r="PWZ66" i="7"/>
  <c r="PXB66" i="7"/>
  <c r="PXJ66" i="7"/>
  <c r="PXL66" i="7"/>
  <c r="PXT66" i="7"/>
  <c r="PXV66" i="7"/>
  <c r="PYD66" i="7"/>
  <c r="PYF66" i="7"/>
  <c r="PYN66" i="7"/>
  <c r="PYP66" i="7"/>
  <c r="PYX66" i="7"/>
  <c r="PYZ66" i="7"/>
  <c r="PZH66" i="7"/>
  <c r="PZJ66" i="7"/>
  <c r="PZR66" i="7"/>
  <c r="PZT66" i="7"/>
  <c r="QAB66" i="7"/>
  <c r="QAD66" i="7"/>
  <c r="QAL66" i="7"/>
  <c r="QAN66" i="7"/>
  <c r="QAV66" i="7"/>
  <c r="QAX66" i="7"/>
  <c r="QBF66" i="7"/>
  <c r="QBH66" i="7"/>
  <c r="QBP66" i="7"/>
  <c r="QBR66" i="7"/>
  <c r="QBZ66" i="7"/>
  <c r="QCB66" i="7"/>
  <c r="QCJ66" i="7"/>
  <c r="QCL66" i="7"/>
  <c r="QCT66" i="7"/>
  <c r="QCV66" i="7"/>
  <c r="QDD66" i="7"/>
  <c r="QDF66" i="7"/>
  <c r="QDN66" i="7"/>
  <c r="QDP66" i="7"/>
  <c r="QDX66" i="7"/>
  <c r="QDZ66" i="7"/>
  <c r="QEH66" i="7"/>
  <c r="QEJ66" i="7"/>
  <c r="QER66" i="7"/>
  <c r="QET66" i="7"/>
  <c r="QFB66" i="7"/>
  <c r="QFD66" i="7"/>
  <c r="QFL66" i="7"/>
  <c r="QFN66" i="7"/>
  <c r="QFV66" i="7"/>
  <c r="QFX66" i="7"/>
  <c r="QGF66" i="7"/>
  <c r="QGH66" i="7"/>
  <c r="QGP66" i="7"/>
  <c r="QGR66" i="7"/>
  <c r="QGZ66" i="7"/>
  <c r="QHB66" i="7"/>
  <c r="QHJ66" i="7"/>
  <c r="QHL66" i="7"/>
  <c r="QHT66" i="7"/>
  <c r="QHV66" i="7"/>
  <c r="QID66" i="7"/>
  <c r="QIF66" i="7"/>
  <c r="QIN66" i="7"/>
  <c r="QIP66" i="7"/>
  <c r="QIX66" i="7"/>
  <c r="QIZ66" i="7"/>
  <c r="QJH66" i="7"/>
  <c r="QJJ66" i="7"/>
  <c r="QJR66" i="7"/>
  <c r="QJT66" i="7"/>
  <c r="QKB66" i="7"/>
  <c r="QKD66" i="7"/>
  <c r="QKL66" i="7"/>
  <c r="QKN66" i="7"/>
  <c r="QKV66" i="7"/>
  <c r="QKX66" i="7"/>
  <c r="QLF66" i="7"/>
  <c r="QLH66" i="7"/>
  <c r="QLP66" i="7"/>
  <c r="QLR66" i="7"/>
  <c r="QLZ66" i="7"/>
  <c r="QMB66" i="7"/>
  <c r="QMJ66" i="7"/>
  <c r="QML66" i="7"/>
  <c r="QMT66" i="7"/>
  <c r="QMV66" i="7"/>
  <c r="QND66" i="7"/>
  <c r="QNF66" i="7"/>
  <c r="QNN66" i="7"/>
  <c r="QNP66" i="7"/>
  <c r="QNX66" i="7"/>
  <c r="QNZ66" i="7"/>
  <c r="QOH66" i="7"/>
  <c r="QOJ66" i="7"/>
  <c r="QOR66" i="7"/>
  <c r="QOT66" i="7"/>
  <c r="QPB66" i="7"/>
  <c r="QPD66" i="7"/>
  <c r="QPL66" i="7"/>
  <c r="QPN66" i="7"/>
  <c r="QPV66" i="7"/>
  <c r="QPX66" i="7"/>
  <c r="QQF66" i="7"/>
  <c r="QQH66" i="7"/>
  <c r="QQP66" i="7"/>
  <c r="QQR66" i="7"/>
  <c r="QQZ66" i="7"/>
  <c r="QRB66" i="7"/>
  <c r="QRJ66" i="7"/>
  <c r="QRL66" i="7"/>
  <c r="QRT66" i="7"/>
  <c r="QRV66" i="7"/>
  <c r="QSD66" i="7"/>
  <c r="QSF66" i="7"/>
  <c r="QSN66" i="7"/>
  <c r="QSP66" i="7"/>
  <c r="QSX66" i="7"/>
  <c r="QSZ66" i="7"/>
  <c r="QTH66" i="7"/>
  <c r="QTJ66" i="7"/>
  <c r="QTR66" i="7"/>
  <c r="QTT66" i="7"/>
  <c r="QUB66" i="7"/>
  <c r="QUD66" i="7"/>
  <c r="QUL66" i="7"/>
  <c r="QUN66" i="7"/>
  <c r="QUV66" i="7"/>
  <c r="QUX66" i="7"/>
  <c r="QVF66" i="7"/>
  <c r="QVH66" i="7"/>
  <c r="QVP66" i="7"/>
  <c r="QVR66" i="7"/>
  <c r="QVZ66" i="7"/>
  <c r="QWB66" i="7"/>
  <c r="QWJ66" i="7"/>
  <c r="QWL66" i="7"/>
  <c r="QWT66" i="7"/>
  <c r="QWV66" i="7"/>
  <c r="QXD66" i="7"/>
  <c r="QXF66" i="7"/>
  <c r="QXN66" i="7"/>
  <c r="QXP66" i="7"/>
  <c r="QXX66" i="7"/>
  <c r="QXZ66" i="7"/>
  <c r="QYH66" i="7"/>
  <c r="QYJ66" i="7"/>
  <c r="QYR66" i="7"/>
  <c r="QYT66" i="7"/>
  <c r="QZB66" i="7"/>
  <c r="QZD66" i="7"/>
  <c r="QZL66" i="7"/>
  <c r="QZN66" i="7"/>
  <c r="QZV66" i="7"/>
  <c r="QZX66" i="7"/>
  <c r="RAF66" i="7"/>
  <c r="RAH66" i="7"/>
  <c r="RAP66" i="7"/>
  <c r="RAR66" i="7"/>
  <c r="RAZ66" i="7"/>
  <c r="RBB66" i="7"/>
  <c r="RBJ66" i="7"/>
  <c r="RBL66" i="7"/>
  <c r="RBT66" i="7"/>
  <c r="RBV66" i="7"/>
  <c r="RCD66" i="7"/>
  <c r="RCF66" i="7"/>
  <c r="RCN66" i="7"/>
  <c r="RCP66" i="7"/>
  <c r="RCX66" i="7"/>
  <c r="RCZ66" i="7"/>
  <c r="RDH66" i="7"/>
  <c r="RDJ66" i="7"/>
  <c r="RDR66" i="7"/>
  <c r="RDT66" i="7"/>
  <c r="REB66" i="7"/>
  <c r="RED66" i="7"/>
  <c r="REL66" i="7"/>
  <c r="REN66" i="7"/>
  <c r="REV66" i="7"/>
  <c r="REX66" i="7"/>
  <c r="RFF66" i="7"/>
  <c r="RFH66" i="7"/>
  <c r="RFP66" i="7"/>
  <c r="RFR66" i="7"/>
  <c r="RFZ66" i="7"/>
  <c r="RGB66" i="7"/>
  <c r="RGJ66" i="7"/>
  <c r="RGL66" i="7"/>
  <c r="RGT66" i="7"/>
  <c r="RGV66" i="7"/>
  <c r="RHD66" i="7"/>
  <c r="RHF66" i="7"/>
  <c r="RHN66" i="7"/>
  <c r="RHP66" i="7"/>
  <c r="RHX66" i="7"/>
  <c r="RHZ66" i="7"/>
  <c r="RIH66" i="7"/>
  <c r="RIJ66" i="7"/>
  <c r="RIR66" i="7"/>
  <c r="RIT66" i="7"/>
  <c r="RJB66" i="7"/>
  <c r="RJD66" i="7"/>
  <c r="RJL66" i="7"/>
  <c r="RJN66" i="7"/>
  <c r="RJV66" i="7"/>
  <c r="RJX66" i="7"/>
  <c r="RKF66" i="7"/>
  <c r="RKH66" i="7"/>
  <c r="RKP66" i="7"/>
  <c r="RKR66" i="7"/>
  <c r="RKZ66" i="7"/>
  <c r="RLB66" i="7"/>
  <c r="RLJ66" i="7"/>
  <c r="RLL66" i="7"/>
  <c r="RLT66" i="7"/>
  <c r="RLV66" i="7"/>
  <c r="RMD66" i="7"/>
  <c r="RMF66" i="7"/>
  <c r="RMN66" i="7"/>
  <c r="RMP66" i="7"/>
  <c r="RMX66" i="7"/>
  <c r="RMZ66" i="7"/>
  <c r="RNH66" i="7"/>
  <c r="RNJ66" i="7"/>
  <c r="RNR66" i="7"/>
  <c r="RNT66" i="7"/>
  <c r="ROB66" i="7"/>
  <c r="ROD66" i="7"/>
  <c r="ROL66" i="7"/>
  <c r="RON66" i="7"/>
  <c r="ROV66" i="7"/>
  <c r="ROX66" i="7"/>
  <c r="RPF66" i="7"/>
  <c r="RPH66" i="7"/>
  <c r="RPP66" i="7"/>
  <c r="RPR66" i="7"/>
  <c r="RPZ66" i="7"/>
  <c r="RQB66" i="7"/>
  <c r="RQJ66" i="7"/>
  <c r="RQL66" i="7"/>
  <c r="RQT66" i="7"/>
  <c r="RQV66" i="7"/>
  <c r="RRD66" i="7"/>
  <c r="RRF66" i="7"/>
  <c r="RRN66" i="7"/>
  <c r="RRP66" i="7"/>
  <c r="RRX66" i="7"/>
  <c r="RRZ66" i="7"/>
  <c r="RSH66" i="7"/>
  <c r="RSJ66" i="7"/>
  <c r="RSR66" i="7"/>
  <c r="RST66" i="7"/>
  <c r="RTB66" i="7"/>
  <c r="RTD66" i="7"/>
  <c r="RTL66" i="7"/>
  <c r="RTN66" i="7"/>
  <c r="RTV66" i="7"/>
  <c r="RTX66" i="7"/>
  <c r="RUF66" i="7"/>
  <c r="RUH66" i="7"/>
  <c r="RUP66" i="7"/>
  <c r="RUR66" i="7"/>
  <c r="RUZ66" i="7"/>
  <c r="RVB66" i="7"/>
  <c r="RVJ66" i="7"/>
  <c r="RVL66" i="7"/>
  <c r="RVT66" i="7"/>
  <c r="RVV66" i="7"/>
  <c r="RWD66" i="7"/>
  <c r="RWF66" i="7"/>
  <c r="RWN66" i="7"/>
  <c r="RWP66" i="7"/>
  <c r="RWX66" i="7"/>
  <c r="RWZ66" i="7"/>
  <c r="RXH66" i="7"/>
  <c r="RXJ66" i="7"/>
  <c r="RXR66" i="7"/>
  <c r="RXT66" i="7"/>
  <c r="RYB66" i="7"/>
  <c r="RYD66" i="7"/>
  <c r="RYL66" i="7"/>
  <c r="RYN66" i="7"/>
  <c r="RYV66" i="7"/>
  <c r="RYX66" i="7"/>
  <c r="RZF66" i="7"/>
  <c r="RZH66" i="7"/>
  <c r="RZP66" i="7"/>
  <c r="RZR66" i="7"/>
  <c r="RZZ66" i="7"/>
  <c r="SAB66" i="7"/>
  <c r="SAJ66" i="7"/>
  <c r="SAL66" i="7"/>
  <c r="SAT66" i="7"/>
  <c r="SAV66" i="7"/>
  <c r="SBD66" i="7"/>
  <c r="SBF66" i="7"/>
  <c r="SBN66" i="7"/>
  <c r="SBP66" i="7"/>
  <c r="SBX66" i="7"/>
  <c r="SBZ66" i="7"/>
  <c r="SCH66" i="7"/>
  <c r="SCJ66" i="7"/>
  <c r="SCR66" i="7"/>
  <c r="SCT66" i="7"/>
  <c r="SDB66" i="7"/>
  <c r="SDD66" i="7"/>
  <c r="SDL66" i="7"/>
  <c r="SDN66" i="7"/>
  <c r="SDV66" i="7"/>
  <c r="SDX66" i="7"/>
  <c r="SEF66" i="7"/>
  <c r="SEH66" i="7"/>
  <c r="SEP66" i="7"/>
  <c r="SER66" i="7"/>
  <c r="SEZ66" i="7"/>
  <c r="SFB66" i="7"/>
  <c r="SFJ66" i="7"/>
  <c r="SFL66" i="7"/>
  <c r="SFT66" i="7"/>
  <c r="SFV66" i="7"/>
  <c r="SGD66" i="7"/>
  <c r="SGF66" i="7"/>
  <c r="SGN66" i="7"/>
  <c r="SGP66" i="7"/>
  <c r="SGX66" i="7"/>
  <c r="SGZ66" i="7"/>
  <c r="SHH66" i="7"/>
  <c r="SHJ66" i="7"/>
  <c r="SHR66" i="7"/>
  <c r="SHT66" i="7"/>
  <c r="SIB66" i="7"/>
  <c r="SID66" i="7"/>
  <c r="SIL66" i="7"/>
  <c r="SIN66" i="7"/>
  <c r="SIV66" i="7"/>
  <c r="SIX66" i="7"/>
  <c r="SJF66" i="7"/>
  <c r="SJH66" i="7"/>
  <c r="SJP66" i="7"/>
  <c r="SJR66" i="7"/>
  <c r="SJZ66" i="7"/>
  <c r="SKB66" i="7"/>
  <c r="SKJ66" i="7"/>
  <c r="SKL66" i="7"/>
  <c r="SKT66" i="7"/>
  <c r="SKV66" i="7"/>
  <c r="SLD66" i="7"/>
  <c r="SLF66" i="7"/>
  <c r="SLN66" i="7"/>
  <c r="SLP66" i="7"/>
  <c r="SLX66" i="7"/>
  <c r="SLZ66" i="7"/>
  <c r="SMH66" i="7"/>
  <c r="SMJ66" i="7"/>
  <c r="SMR66" i="7"/>
  <c r="SMT66" i="7"/>
  <c r="SNB66" i="7"/>
  <c r="SND66" i="7"/>
  <c r="SNL66" i="7"/>
  <c r="SNN66" i="7"/>
  <c r="SNV66" i="7"/>
  <c r="SNX66" i="7"/>
  <c r="SOF66" i="7"/>
  <c r="SOH66" i="7"/>
  <c r="SOP66" i="7"/>
  <c r="SOR66" i="7"/>
  <c r="SOZ66" i="7"/>
  <c r="SPB66" i="7"/>
  <c r="SPJ66" i="7"/>
  <c r="SPL66" i="7"/>
  <c r="SPT66" i="7"/>
  <c r="SPV66" i="7"/>
  <c r="SQD66" i="7"/>
  <c r="SQF66" i="7"/>
  <c r="SQN66" i="7"/>
  <c r="SQP66" i="7"/>
  <c r="SQX66" i="7"/>
  <c r="SQZ66" i="7"/>
  <c r="SRH66" i="7"/>
  <c r="SRJ66" i="7"/>
  <c r="SRR66" i="7"/>
  <c r="SRT66" i="7"/>
  <c r="SSB66" i="7"/>
  <c r="SSD66" i="7"/>
  <c r="SSL66" i="7"/>
  <c r="SSN66" i="7"/>
  <c r="SSV66" i="7"/>
  <c r="SSX66" i="7"/>
  <c r="STF66" i="7"/>
  <c r="STH66" i="7"/>
  <c r="STP66" i="7"/>
  <c r="STR66" i="7"/>
  <c r="STZ66" i="7"/>
  <c r="SUB66" i="7"/>
  <c r="SUJ66" i="7"/>
  <c r="SUL66" i="7"/>
  <c r="SUT66" i="7"/>
  <c r="SUV66" i="7"/>
  <c r="SVD66" i="7"/>
  <c r="SVF66" i="7"/>
  <c r="SVN66" i="7"/>
  <c r="SVP66" i="7"/>
  <c r="SVX66" i="7"/>
  <c r="SVZ66" i="7"/>
  <c r="SWH66" i="7"/>
  <c r="SWJ66" i="7"/>
  <c r="SWR66" i="7"/>
  <c r="SWT66" i="7"/>
  <c r="SXB66" i="7"/>
  <c r="SXD66" i="7"/>
  <c r="SXL66" i="7"/>
  <c r="SXN66" i="7"/>
  <c r="SXV66" i="7"/>
  <c r="SXX66" i="7"/>
  <c r="SYF66" i="7"/>
  <c r="SYH66" i="7"/>
  <c r="SYP66" i="7"/>
  <c r="SYR66" i="7"/>
  <c r="SYZ66" i="7"/>
  <c r="SZB66" i="7"/>
  <c r="SZJ66" i="7"/>
  <c r="SZL66" i="7"/>
  <c r="SZT66" i="7"/>
  <c r="SZV66" i="7"/>
  <c r="TAD66" i="7"/>
  <c r="TAF66" i="7"/>
  <c r="TAN66" i="7"/>
  <c r="TAP66" i="7"/>
  <c r="TAX66" i="7"/>
  <c r="TAZ66" i="7"/>
  <c r="TBH66" i="7"/>
  <c r="TBJ66" i="7"/>
  <c r="TBR66" i="7"/>
  <c r="TBT66" i="7"/>
  <c r="TCB66" i="7"/>
  <c r="TCD66" i="7"/>
  <c r="TCL66" i="7"/>
  <c r="TCN66" i="7"/>
  <c r="TCV66" i="7"/>
  <c r="TCX66" i="7"/>
  <c r="TDF66" i="7"/>
  <c r="TDH66" i="7"/>
  <c r="TDP66" i="7"/>
  <c r="TDR66" i="7"/>
  <c r="TDZ66" i="7"/>
  <c r="TEB66" i="7"/>
  <c r="TEJ66" i="7"/>
  <c r="TEL66" i="7"/>
  <c r="TET66" i="7"/>
  <c r="TEV66" i="7"/>
  <c r="TFD66" i="7"/>
  <c r="TFF66" i="7"/>
  <c r="TFN66" i="7"/>
  <c r="TFP66" i="7"/>
  <c r="TFX66" i="7"/>
  <c r="TFZ66" i="7"/>
  <c r="TGH66" i="7"/>
  <c r="TGJ66" i="7"/>
  <c r="TGR66" i="7"/>
  <c r="TGT66" i="7"/>
  <c r="THB66" i="7"/>
  <c r="THD66" i="7"/>
  <c r="THL66" i="7"/>
  <c r="THN66" i="7"/>
  <c r="THV66" i="7"/>
  <c r="THX66" i="7"/>
  <c r="TIF66" i="7"/>
  <c r="TIH66" i="7"/>
  <c r="TIP66" i="7"/>
  <c r="TIR66" i="7"/>
  <c r="TIZ66" i="7"/>
  <c r="TJB66" i="7"/>
  <c r="TJJ66" i="7"/>
  <c r="TJL66" i="7"/>
  <c r="TJT66" i="7"/>
  <c r="TJV66" i="7"/>
  <c r="TKD66" i="7"/>
  <c r="TKF66" i="7"/>
  <c r="TKN66" i="7"/>
  <c r="TKP66" i="7"/>
  <c r="TKX66" i="7"/>
  <c r="TKZ66" i="7"/>
  <c r="TLH66" i="7"/>
  <c r="TLJ66" i="7"/>
  <c r="TLR66" i="7"/>
  <c r="TLT66" i="7"/>
  <c r="TMB66" i="7"/>
  <c r="TMD66" i="7"/>
  <c r="TML66" i="7"/>
  <c r="TMN66" i="7"/>
  <c r="TMV66" i="7"/>
  <c r="TMX66" i="7"/>
  <c r="TNF66" i="7"/>
  <c r="TNH66" i="7"/>
  <c r="TNP66" i="7"/>
  <c r="TNR66" i="7"/>
  <c r="TNZ66" i="7"/>
  <c r="TOB66" i="7"/>
  <c r="TOJ66" i="7"/>
  <c r="TOL66" i="7"/>
  <c r="TOT66" i="7"/>
  <c r="TOV66" i="7"/>
  <c r="TPD66" i="7"/>
  <c r="TPF66" i="7"/>
  <c r="TPN66" i="7"/>
  <c r="TPP66" i="7"/>
  <c r="TPX66" i="7"/>
  <c r="TPZ66" i="7"/>
  <c r="TQH66" i="7"/>
  <c r="TQJ66" i="7"/>
  <c r="TQR66" i="7"/>
  <c r="TQT66" i="7"/>
  <c r="TRB66" i="7"/>
  <c r="TRD66" i="7"/>
  <c r="TRL66" i="7"/>
  <c r="TRN66" i="7"/>
  <c r="TRV66" i="7"/>
  <c r="TRX66" i="7"/>
  <c r="TSF66" i="7"/>
  <c r="TSH66" i="7"/>
  <c r="TSP66" i="7"/>
  <c r="TSR66" i="7"/>
  <c r="TSZ66" i="7"/>
  <c r="TTB66" i="7"/>
  <c r="TTJ66" i="7"/>
  <c r="TTL66" i="7"/>
  <c r="TTT66" i="7"/>
  <c r="TTV66" i="7"/>
  <c r="TUD66" i="7"/>
  <c r="TUF66" i="7"/>
  <c r="TUN66" i="7"/>
  <c r="TUP66" i="7"/>
  <c r="TUX66" i="7"/>
  <c r="TUZ66" i="7"/>
  <c r="TVH66" i="7"/>
  <c r="TVJ66" i="7"/>
  <c r="TVR66" i="7"/>
  <c r="TVT66" i="7"/>
  <c r="TWB66" i="7"/>
  <c r="TWD66" i="7"/>
  <c r="TWL66" i="7"/>
  <c r="TWN66" i="7"/>
  <c r="TWV66" i="7"/>
  <c r="TWX66" i="7"/>
  <c r="TXF66" i="7"/>
  <c r="TXH66" i="7"/>
  <c r="TXP66" i="7"/>
  <c r="TXR66" i="7"/>
  <c r="TXZ66" i="7"/>
  <c r="TYB66" i="7"/>
  <c r="TYJ66" i="7"/>
  <c r="TYL66" i="7"/>
  <c r="TYT66" i="7"/>
  <c r="TYV66" i="7"/>
  <c r="TZD66" i="7"/>
  <c r="TZF66" i="7"/>
  <c r="TZN66" i="7"/>
  <c r="TZP66" i="7"/>
  <c r="TZX66" i="7"/>
  <c r="TZZ66" i="7"/>
  <c r="UAH66" i="7"/>
  <c r="UAJ66" i="7"/>
  <c r="UAR66" i="7"/>
  <c r="UAT66" i="7"/>
  <c r="UBB66" i="7"/>
  <c r="UBD66" i="7"/>
  <c r="UBL66" i="7"/>
  <c r="UBN66" i="7"/>
  <c r="UBV66" i="7"/>
  <c r="UBX66" i="7"/>
  <c r="UCF66" i="7"/>
  <c r="UCH66" i="7"/>
  <c r="UCP66" i="7"/>
  <c r="UCR66" i="7"/>
  <c r="UCZ66" i="7"/>
  <c r="UDB66" i="7"/>
  <c r="UDJ66" i="7"/>
  <c r="UDL66" i="7"/>
  <c r="UDT66" i="7"/>
  <c r="UDV66" i="7"/>
  <c r="UED66" i="7"/>
  <c r="UEF66" i="7"/>
  <c r="UEN66" i="7"/>
  <c r="UEP66" i="7"/>
  <c r="UEX66" i="7"/>
  <c r="UEZ66" i="7"/>
  <c r="UFH66" i="7"/>
  <c r="UFJ66" i="7"/>
  <c r="UFR66" i="7"/>
  <c r="UFT66" i="7"/>
  <c r="UGB66" i="7"/>
  <c r="UGD66" i="7"/>
  <c r="UGL66" i="7"/>
  <c r="UGN66" i="7"/>
  <c r="UGV66" i="7"/>
  <c r="UGX66" i="7"/>
  <c r="UHF66" i="7"/>
  <c r="UHH66" i="7"/>
  <c r="UHP66" i="7"/>
  <c r="UHR66" i="7"/>
  <c r="UHZ66" i="7"/>
  <c r="UIB66" i="7"/>
  <c r="UIJ66" i="7"/>
  <c r="UIL66" i="7"/>
  <c r="UIT66" i="7"/>
  <c r="UIV66" i="7"/>
  <c r="UJD66" i="7"/>
  <c r="UJF66" i="7"/>
  <c r="UJN66" i="7"/>
  <c r="UJP66" i="7"/>
  <c r="UJX66" i="7"/>
  <c r="UJZ66" i="7"/>
  <c r="UKH66" i="7"/>
  <c r="UKJ66" i="7"/>
  <c r="UKR66" i="7"/>
  <c r="UKT66" i="7"/>
  <c r="ULB66" i="7"/>
  <c r="ULD66" i="7"/>
  <c r="ULL66" i="7"/>
  <c r="ULN66" i="7"/>
  <c r="ULV66" i="7"/>
  <c r="ULX66" i="7"/>
  <c r="UMF66" i="7"/>
  <c r="UMH66" i="7"/>
  <c r="UMP66" i="7"/>
  <c r="UMR66" i="7"/>
  <c r="UMZ66" i="7"/>
  <c r="UNB66" i="7"/>
  <c r="UNJ66" i="7"/>
  <c r="UNL66" i="7"/>
  <c r="UNT66" i="7"/>
  <c r="UNV66" i="7"/>
  <c r="UOD66" i="7"/>
  <c r="UOF66" i="7"/>
  <c r="UON66" i="7"/>
  <c r="UOP66" i="7"/>
  <c r="UOX66" i="7"/>
  <c r="UOZ66" i="7"/>
  <c r="UPH66" i="7"/>
  <c r="UPJ66" i="7"/>
  <c r="UPR66" i="7"/>
  <c r="UPT66" i="7"/>
  <c r="UQB66" i="7"/>
  <c r="UQD66" i="7"/>
  <c r="UQL66" i="7"/>
  <c r="UQN66" i="7"/>
  <c r="UQV66" i="7"/>
  <c r="UQX66" i="7"/>
  <c r="URF66" i="7"/>
  <c r="URH66" i="7"/>
  <c r="URP66" i="7"/>
  <c r="URR66" i="7"/>
  <c r="URZ66" i="7"/>
  <c r="USB66" i="7"/>
  <c r="USJ66" i="7"/>
  <c r="USL66" i="7"/>
  <c r="UST66" i="7"/>
  <c r="USV66" i="7"/>
  <c r="UTD66" i="7"/>
  <c r="UTF66" i="7"/>
  <c r="UTN66" i="7"/>
  <c r="UTP66" i="7"/>
  <c r="UTX66" i="7"/>
  <c r="UTZ66" i="7"/>
  <c r="UUH66" i="7"/>
  <c r="UUJ66" i="7"/>
  <c r="UUR66" i="7"/>
  <c r="UUT66" i="7"/>
  <c r="UVB66" i="7"/>
  <c r="UVD66" i="7"/>
  <c r="UVL66" i="7"/>
  <c r="UVN66" i="7"/>
  <c r="UVV66" i="7"/>
  <c r="UVX66" i="7"/>
  <c r="UWF66" i="7"/>
  <c r="UWH66" i="7"/>
  <c r="UWP66" i="7"/>
  <c r="UWR66" i="7"/>
  <c r="UWZ66" i="7"/>
  <c r="UXB66" i="7"/>
  <c r="UXJ66" i="7"/>
  <c r="UXL66" i="7"/>
  <c r="UXT66" i="7"/>
  <c r="UXV66" i="7"/>
  <c r="UYD66" i="7"/>
  <c r="UYF66" i="7"/>
  <c r="UYN66" i="7"/>
  <c r="UYP66" i="7"/>
  <c r="UYX66" i="7"/>
  <c r="UYZ66" i="7"/>
  <c r="UZH66" i="7"/>
  <c r="UZJ66" i="7"/>
  <c r="UZR66" i="7"/>
  <c r="UZT66" i="7"/>
  <c r="VAB66" i="7"/>
  <c r="VAD66" i="7"/>
  <c r="VAL66" i="7"/>
  <c r="VAN66" i="7"/>
  <c r="VAV66" i="7"/>
  <c r="VAX66" i="7"/>
  <c r="VBF66" i="7"/>
  <c r="VBH66" i="7"/>
  <c r="VBP66" i="7"/>
  <c r="VBR66" i="7"/>
  <c r="VBZ66" i="7"/>
  <c r="VCB66" i="7"/>
  <c r="VCJ66" i="7"/>
  <c r="VCL66" i="7"/>
  <c r="VCT66" i="7"/>
  <c r="VCV66" i="7"/>
  <c r="VDD66" i="7"/>
  <c r="VDF66" i="7"/>
  <c r="VDN66" i="7"/>
  <c r="VDP66" i="7"/>
  <c r="VDX66" i="7"/>
  <c r="VDZ66" i="7"/>
  <c r="VEH66" i="7"/>
  <c r="VEJ66" i="7"/>
  <c r="VER66" i="7"/>
  <c r="VET66" i="7"/>
  <c r="VFB66" i="7"/>
  <c r="VFD66" i="7"/>
  <c r="VFL66" i="7"/>
  <c r="VFN66" i="7"/>
  <c r="VFV66" i="7"/>
  <c r="VFX66" i="7"/>
  <c r="VGF66" i="7"/>
  <c r="VGH66" i="7"/>
  <c r="VGP66" i="7"/>
  <c r="VGR66" i="7"/>
  <c r="VGZ66" i="7"/>
  <c r="VHB66" i="7"/>
  <c r="VHJ66" i="7"/>
  <c r="VHL66" i="7"/>
  <c r="VHT66" i="7"/>
  <c r="VHV66" i="7"/>
  <c r="VID66" i="7"/>
  <c r="VIF66" i="7"/>
  <c r="VIN66" i="7"/>
  <c r="VIP66" i="7"/>
  <c r="VIX66" i="7"/>
  <c r="VIZ66" i="7"/>
  <c r="VJH66" i="7"/>
  <c r="VJJ66" i="7"/>
  <c r="VJR66" i="7"/>
  <c r="VJT66" i="7"/>
  <c r="VKB66" i="7"/>
  <c r="VKD66" i="7"/>
  <c r="VKL66" i="7"/>
  <c r="VKN66" i="7"/>
  <c r="VKV66" i="7"/>
  <c r="VKX66" i="7"/>
  <c r="VLF66" i="7"/>
  <c r="VLH66" i="7"/>
  <c r="VLP66" i="7"/>
  <c r="VLR66" i="7"/>
  <c r="VLZ66" i="7"/>
  <c r="VMB66" i="7"/>
  <c r="VMJ66" i="7"/>
  <c r="VML66" i="7"/>
  <c r="VMT66" i="7"/>
  <c r="VMV66" i="7"/>
  <c r="VND66" i="7"/>
  <c r="VNF66" i="7"/>
  <c r="VNN66" i="7"/>
  <c r="VNP66" i="7"/>
  <c r="VNX66" i="7"/>
  <c r="VNZ66" i="7"/>
  <c r="VOH66" i="7"/>
  <c r="VOJ66" i="7"/>
  <c r="VOR66" i="7"/>
  <c r="VOT66" i="7"/>
  <c r="VPB66" i="7"/>
  <c r="VPD66" i="7"/>
  <c r="VPL66" i="7"/>
  <c r="VPN66" i="7"/>
  <c r="VPV66" i="7"/>
  <c r="VPX66" i="7"/>
  <c r="VQF66" i="7"/>
  <c r="VQH66" i="7"/>
  <c r="VQP66" i="7"/>
  <c r="VQR66" i="7"/>
  <c r="VQZ66" i="7"/>
  <c r="VRB66" i="7"/>
  <c r="VRJ66" i="7"/>
  <c r="VRL66" i="7"/>
  <c r="VRT66" i="7"/>
  <c r="VRV66" i="7"/>
  <c r="VSD66" i="7"/>
  <c r="VSF66" i="7"/>
  <c r="VSN66" i="7"/>
  <c r="VSP66" i="7"/>
  <c r="VSX66" i="7"/>
  <c r="VSZ66" i="7"/>
  <c r="VTH66" i="7"/>
  <c r="VTJ66" i="7"/>
  <c r="VTR66" i="7"/>
  <c r="VTT66" i="7"/>
  <c r="VUB66" i="7"/>
  <c r="VUD66" i="7"/>
  <c r="VUL66" i="7"/>
  <c r="VUN66" i="7"/>
  <c r="VUV66" i="7"/>
  <c r="VUX66" i="7"/>
  <c r="VVF66" i="7"/>
  <c r="VVH66" i="7"/>
  <c r="VVP66" i="7"/>
  <c r="VVR66" i="7"/>
  <c r="VVZ66" i="7"/>
  <c r="VWB66" i="7"/>
  <c r="VWJ66" i="7"/>
  <c r="VWL66" i="7"/>
  <c r="VWT66" i="7"/>
  <c r="VWV66" i="7"/>
  <c r="VXD66" i="7"/>
  <c r="VXF66" i="7"/>
  <c r="VXN66" i="7"/>
  <c r="VXP66" i="7"/>
  <c r="VXX66" i="7"/>
  <c r="VXZ66" i="7"/>
  <c r="VYH66" i="7"/>
  <c r="VYJ66" i="7"/>
  <c r="VYR66" i="7"/>
  <c r="VYT66" i="7"/>
  <c r="VZB66" i="7"/>
  <c r="VZD66" i="7"/>
  <c r="VZL66" i="7"/>
  <c r="VZN66" i="7"/>
  <c r="VZV66" i="7"/>
  <c r="VZX66" i="7"/>
  <c r="WAF66" i="7"/>
  <c r="WAH66" i="7"/>
  <c r="WAP66" i="7"/>
  <c r="WAR66" i="7"/>
  <c r="WAZ66" i="7"/>
  <c r="WBB66" i="7"/>
  <c r="WBJ66" i="7"/>
  <c r="WBL66" i="7"/>
  <c r="WBT66" i="7"/>
  <c r="WBV66" i="7"/>
  <c r="WCD66" i="7"/>
  <c r="WCF66" i="7"/>
  <c r="WCN66" i="7"/>
  <c r="WCP66" i="7"/>
  <c r="WCX66" i="7"/>
  <c r="WCZ66" i="7"/>
  <c r="WDH66" i="7"/>
  <c r="WDJ66" i="7"/>
  <c r="WDR66" i="7"/>
  <c r="WDT66" i="7"/>
  <c r="WEB66" i="7"/>
  <c r="WED66" i="7"/>
  <c r="WEL66" i="7"/>
  <c r="WEN66" i="7"/>
  <c r="WEV66" i="7"/>
  <c r="WEX66" i="7"/>
  <c r="WFF66" i="7"/>
  <c r="WFH66" i="7"/>
  <c r="WFP66" i="7"/>
  <c r="WFR66" i="7"/>
  <c r="WFZ66" i="7"/>
  <c r="WGB66" i="7"/>
  <c r="WGJ66" i="7"/>
  <c r="WGL66" i="7"/>
  <c r="WGT66" i="7"/>
  <c r="WGV66" i="7"/>
  <c r="WHD66" i="7"/>
  <c r="WHF66" i="7"/>
  <c r="WHN66" i="7"/>
  <c r="WHP66" i="7"/>
  <c r="WHX66" i="7"/>
  <c r="WHZ66" i="7"/>
  <c r="WIH66" i="7"/>
  <c r="WIJ66" i="7"/>
  <c r="WIR66" i="7"/>
  <c r="WIT66" i="7"/>
  <c r="WJB66" i="7"/>
  <c r="WJD66" i="7"/>
  <c r="WJL66" i="7"/>
  <c r="WJN66" i="7"/>
  <c r="WJV66" i="7"/>
  <c r="WJX66" i="7"/>
  <c r="WKF66" i="7"/>
  <c r="WKH66" i="7"/>
  <c r="WKP66" i="7"/>
  <c r="WKR66" i="7"/>
  <c r="WKZ66" i="7"/>
  <c r="WLB66" i="7"/>
  <c r="WLJ66" i="7"/>
  <c r="WLL66" i="7"/>
  <c r="WLT66" i="7"/>
  <c r="WLV66" i="7"/>
  <c r="WMD66" i="7"/>
  <c r="WMF66" i="7"/>
  <c r="WMN66" i="7"/>
  <c r="WMP66" i="7"/>
  <c r="WMX66" i="7"/>
  <c r="WMZ66" i="7"/>
  <c r="WNH66" i="7"/>
  <c r="WNJ66" i="7"/>
  <c r="WNR66" i="7"/>
  <c r="WNT66" i="7"/>
  <c r="WOB66" i="7"/>
  <c r="WOD66" i="7"/>
  <c r="WOL66" i="7"/>
  <c r="WON66" i="7"/>
  <c r="WOV66" i="7"/>
  <c r="WOX66" i="7"/>
  <c r="WPF66" i="7"/>
  <c r="WPH66" i="7"/>
  <c r="WPP66" i="7"/>
  <c r="WPR66" i="7"/>
  <c r="WPZ66" i="7"/>
  <c r="WQB66" i="7"/>
  <c r="WQJ66" i="7"/>
  <c r="WQL66" i="7"/>
  <c r="WQT66" i="7"/>
  <c r="WQV66" i="7"/>
  <c r="WRD66" i="7"/>
  <c r="WRF66" i="7"/>
  <c r="WRN66" i="7"/>
  <c r="WRP66" i="7"/>
  <c r="WRX66" i="7"/>
  <c r="WRZ66" i="7"/>
  <c r="WSH66" i="7"/>
  <c r="WSJ66" i="7"/>
  <c r="WSR66" i="7"/>
  <c r="WST66" i="7"/>
  <c r="WTB66" i="7"/>
  <c r="WTD66" i="7"/>
  <c r="WTL66" i="7"/>
  <c r="WTN66" i="7"/>
  <c r="WTV66" i="7"/>
  <c r="WTX66" i="7"/>
  <c r="WUF66" i="7"/>
  <c r="WUH66" i="7"/>
  <c r="WUP66" i="7"/>
  <c r="WUR66" i="7"/>
  <c r="WUZ66" i="7"/>
  <c r="WVB66" i="7"/>
  <c r="WVJ66" i="7"/>
  <c r="WVL66" i="7"/>
  <c r="WVT66" i="7"/>
  <c r="WVV66" i="7"/>
  <c r="WWD66" i="7"/>
  <c r="WWF66" i="7"/>
  <c r="WWN66" i="7"/>
  <c r="WWP66" i="7"/>
  <c r="WWX66" i="7"/>
  <c r="WWZ66" i="7"/>
  <c r="WXH66" i="7"/>
  <c r="WXJ66" i="7"/>
  <c r="WXR66" i="7"/>
  <c r="WXT66" i="7"/>
  <c r="WYB66" i="7"/>
  <c r="WYD66" i="7"/>
  <c r="WYL66" i="7"/>
  <c r="WYN66" i="7"/>
  <c r="WYV66" i="7"/>
  <c r="WYX66" i="7"/>
  <c r="WZF66" i="7"/>
  <c r="WZH66" i="7"/>
  <c r="WZP66" i="7"/>
  <c r="WZR66" i="7"/>
  <c r="WZZ66" i="7"/>
  <c r="XAB66" i="7"/>
  <c r="XAJ66" i="7"/>
  <c r="XAL66" i="7"/>
  <c r="XAT66" i="7"/>
  <c r="XAV66" i="7"/>
  <c r="XBD66" i="7"/>
  <c r="XBF66" i="7"/>
  <c r="XBN66" i="7"/>
  <c r="XBP66" i="7"/>
  <c r="XBX66" i="7"/>
  <c r="XBZ66" i="7"/>
  <c r="XCH66" i="7"/>
  <c r="XCJ66" i="7"/>
  <c r="XCR66" i="7"/>
  <c r="XCT66" i="7"/>
  <c r="XDB66" i="7"/>
  <c r="XDD66" i="7"/>
  <c r="XDL66" i="7"/>
  <c r="XDN66" i="7"/>
  <c r="XDV66" i="7"/>
  <c r="XDX66" i="7"/>
  <c r="XEF66" i="7"/>
  <c r="XEH66" i="7"/>
  <c r="XEP66" i="7"/>
  <c r="XER66" i="7"/>
  <c r="XEZ66" i="7"/>
  <c r="XFB66" i="7"/>
  <c r="AG457" i="3"/>
  <c r="AG455" i="3"/>
  <c r="S80" i="4"/>
  <c r="Z52" i="24"/>
  <c r="F90" i="24" l="1"/>
  <c r="AU185" i="24" l="1"/>
  <c r="AF70" i="24"/>
  <c r="AH38" i="24" l="1"/>
  <c r="G661" i="3"/>
  <c r="G660" i="3"/>
  <c r="Z653" i="3"/>
  <c r="Z652" i="3"/>
  <c r="G655" i="3"/>
  <c r="G663" i="3" s="1"/>
  <c r="G654" i="3"/>
  <c r="Z654" i="3" s="1"/>
  <c r="E41" i="7"/>
  <c r="Z597" i="3"/>
  <c r="Z596" i="3"/>
  <c r="Z595" i="3"/>
  <c r="Z594" i="3"/>
  <c r="AA590" i="3"/>
  <c r="Z589" i="3"/>
  <c r="Z588" i="3"/>
  <c r="Z587" i="3"/>
  <c r="Z586" i="3"/>
  <c r="Z580" i="3"/>
  <c r="Z579" i="3"/>
  <c r="Z578" i="3"/>
  <c r="Z577" i="3"/>
  <c r="L288" i="3"/>
  <c r="Y287" i="3"/>
  <c r="L287" i="3"/>
  <c r="L286" i="3"/>
  <c r="AB285" i="3"/>
  <c r="V285" i="3"/>
  <c r="L285" i="3"/>
  <c r="L284" i="3"/>
  <c r="Z655" i="3" l="1"/>
  <c r="G662" i="3"/>
  <c r="AA943" i="3"/>
  <c r="R52" i="24" l="1"/>
  <c r="AD38" i="24"/>
  <c r="Z38" i="24"/>
  <c r="R38" i="24" l="1"/>
  <c r="AG452" i="3"/>
  <c r="Q400" i="3" l="1"/>
  <c r="O70" i="24" l="1"/>
  <c r="N185" i="24" s="1"/>
  <c r="AG402" i="3"/>
  <c r="Q402" i="3" s="1"/>
  <c r="E103" i="4" l="1"/>
  <c r="E102" i="4"/>
  <c r="E101" i="4"/>
  <c r="E100" i="4"/>
  <c r="E76" i="4"/>
  <c r="E74" i="4"/>
  <c r="E73" i="4"/>
  <c r="E72" i="4"/>
  <c r="E68" i="4"/>
  <c r="E66" i="4"/>
  <c r="E60" i="4"/>
  <c r="E59" i="4"/>
  <c r="E53" i="4"/>
  <c r="E35" i="4"/>
  <c r="E34" i="4"/>
  <c r="E31" i="4"/>
  <c r="E29" i="4"/>
  <c r="E15" i="4"/>
  <c r="E14" i="4"/>
  <c r="E10" i="4"/>
  <c r="E9" i="4"/>
  <c r="E7" i="4"/>
  <c r="E6" i="4"/>
  <c r="X781" i="3" l="1"/>
  <c r="AA927" i="3"/>
  <c r="AF842" i="20" l="1"/>
  <c r="AJ814" i="20" l="1"/>
  <c r="AY1022" i="3"/>
  <c r="BE18" i="3"/>
  <c r="AN28" i="24"/>
  <c r="AH28" i="24"/>
  <c r="AB28" i="24"/>
  <c r="V28" i="24"/>
  <c r="P28" i="24"/>
  <c r="S15" i="24"/>
  <c r="N11"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BB6" i="24" a="1"/>
  <c r="BB6" i="24" s="1"/>
  <c r="AT22" i="24" l="1"/>
  <c r="BB4" i="24" a="1"/>
  <c r="BB4" i="24" s="1"/>
  <c r="BB5" i="24" a="1"/>
  <c r="BB5"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BE106" i="3"/>
  <c r="BE107" i="3"/>
  <c r="BE108" i="3"/>
  <c r="BE109" i="3"/>
  <c r="BE110" i="3"/>
  <c r="BE105" i="3"/>
  <c r="BE64" i="3"/>
  <c r="T826" i="20" l="1"/>
  <c r="AF826" i="20" s="1"/>
  <c r="G37" i="21"/>
  <c r="C39" i="21"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66" i="4"/>
  <c r="B68" i="4"/>
  <c r="R66" i="4"/>
  <c r="R68" i="4"/>
  <c r="A104" i="11"/>
  <c r="C101" i="11"/>
  <c r="C102" i="11"/>
  <c r="C103" i="11"/>
  <c r="C104" i="11"/>
  <c r="B101" i="11"/>
  <c r="B102" i="11"/>
  <c r="B103" i="11"/>
  <c r="B104" i="11"/>
  <c r="A70" i="11"/>
  <c r="C67" i="11"/>
  <c r="C69" i="11"/>
  <c r="B67" i="11"/>
  <c r="B69" i="11"/>
  <c r="A62" i="11"/>
  <c r="A54" i="11"/>
  <c r="A38" i="11"/>
  <c r="A26" i="11"/>
  <c r="C32" i="11"/>
  <c r="C35" i="11"/>
  <c r="C36" i="11"/>
  <c r="B32" i="11"/>
  <c r="B35" i="11"/>
  <c r="B36" i="11"/>
  <c r="C24" i="11"/>
  <c r="C25" i="11"/>
  <c r="C26" i="11"/>
  <c r="B25" i="11"/>
  <c r="B26" i="11"/>
  <c r="D70" i="4"/>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B66" i="13"/>
  <c r="C66" i="13" s="1"/>
  <c r="B68" i="13"/>
  <c r="C68" i="13" s="1"/>
  <c r="A53" i="13"/>
  <c r="H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B59" i="4"/>
  <c r="I96" i="13"/>
  <c r="J96" i="13"/>
  <c r="J81" i="13"/>
  <c r="I81" i="13"/>
  <c r="G81" i="13"/>
  <c r="D81" i="13"/>
  <c r="H80" i="13"/>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31" i="13"/>
  <c r="F31" i="13" s="1"/>
  <c r="E27" i="13"/>
  <c r="E25" i="13"/>
  <c r="E23" i="13"/>
  <c r="E22" i="13"/>
  <c r="E21" i="13"/>
  <c r="E20" i="13"/>
  <c r="E19" i="13"/>
  <c r="E18" i="13"/>
  <c r="E17" i="13"/>
  <c r="E15" i="13"/>
  <c r="E14" i="13"/>
  <c r="E10" i="13"/>
  <c r="B76" i="13"/>
  <c r="C76" i="13" s="1"/>
  <c r="B74" i="13"/>
  <c r="C74" i="13" s="1"/>
  <c r="B73" i="13"/>
  <c r="C73" i="13" s="1"/>
  <c r="B72" i="13"/>
  <c r="C72" i="13" s="1"/>
  <c r="B60" i="13"/>
  <c r="C60" i="13" s="1"/>
  <c r="B59" i="13"/>
  <c r="C59" i="13" s="1"/>
  <c r="B53" i="13"/>
  <c r="C53" i="13" s="1"/>
  <c r="B35" i="13"/>
  <c r="C35" i="13" s="1"/>
  <c r="B34" i="13"/>
  <c r="C34" i="13" s="1"/>
  <c r="B31" i="13"/>
  <c r="C31" i="13" s="1"/>
  <c r="B29" i="13"/>
  <c r="C29" i="13" s="1"/>
  <c r="B27" i="13"/>
  <c r="B25" i="13"/>
  <c r="B23" i="13"/>
  <c r="B22" i="13"/>
  <c r="B21" i="13"/>
  <c r="B20" i="13"/>
  <c r="B19" i="13"/>
  <c r="B18" i="13"/>
  <c r="B17" i="13"/>
  <c r="B6" i="13"/>
  <c r="B7" i="13"/>
  <c r="B9" i="13"/>
  <c r="B10" i="13"/>
  <c r="B14" i="13"/>
  <c r="B15"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76" i="4"/>
  <c r="R72" i="4"/>
  <c r="R73" i="4"/>
  <c r="R74" i="4"/>
  <c r="R60" i="4"/>
  <c r="R59" i="4"/>
  <c r="R53" i="4"/>
  <c r="R35" i="4"/>
  <c r="R34" i="4"/>
  <c r="R31" i="4"/>
  <c r="R29" i="4"/>
  <c r="R27" i="4"/>
  <c r="R25" i="4"/>
  <c r="R23" i="4"/>
  <c r="R22" i="4"/>
  <c r="R21" i="4"/>
  <c r="R20" i="4"/>
  <c r="R19" i="4"/>
  <c r="R18" i="4"/>
  <c r="R17" i="4"/>
  <c r="R15" i="4"/>
  <c r="R14" i="4"/>
  <c r="R9" i="4"/>
  <c r="R7" i="4"/>
  <c r="R6" i="4"/>
  <c r="B7" i="11"/>
  <c r="C7" i="11"/>
  <c r="C8" i="11"/>
  <c r="B8" i="11"/>
  <c r="B10" i="11"/>
  <c r="B11" i="11"/>
  <c r="C10" i="11"/>
  <c r="C11" i="11"/>
  <c r="B15" i="11"/>
  <c r="C15" i="11"/>
  <c r="B16" i="11"/>
  <c r="C16" i="11"/>
  <c r="B18" i="11"/>
  <c r="C18" i="11"/>
  <c r="B19" i="11"/>
  <c r="C19" i="11"/>
  <c r="B20" i="11"/>
  <c r="C20" i="11"/>
  <c r="B21" i="11"/>
  <c r="C21" i="11"/>
  <c r="B22" i="11"/>
  <c r="C22" i="11"/>
  <c r="B23" i="11"/>
  <c r="C23" i="11"/>
  <c r="B24" i="11"/>
  <c r="B28" i="11"/>
  <c r="C28" i="11"/>
  <c r="B30" i="11"/>
  <c r="C30" i="11"/>
  <c r="B60" i="11"/>
  <c r="C60" i="11"/>
  <c r="B61" i="11"/>
  <c r="C61" i="11"/>
  <c r="B73" i="11"/>
  <c r="C73" i="11"/>
  <c r="B74" i="11"/>
  <c r="C74" i="11"/>
  <c r="B75" i="11"/>
  <c r="C75" i="11"/>
  <c r="B77" i="11"/>
  <c r="C77"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38" i="4"/>
  <c r="D42" i="4"/>
  <c r="D54" i="4"/>
  <c r="D62" i="4"/>
  <c r="D77" i="4"/>
  <c r="D96" i="4"/>
  <c r="D104" i="4"/>
  <c r="F2" i="4"/>
  <c r="G2" i="4"/>
  <c r="H2" i="4"/>
  <c r="I2" i="4"/>
  <c r="J2" i="4"/>
  <c r="K2" i="4"/>
  <c r="L2" i="4"/>
  <c r="M2" i="4"/>
  <c r="N2" i="4"/>
  <c r="O2" i="4"/>
  <c r="P2" i="4"/>
  <c r="Q2" i="4"/>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4" i="4"/>
  <c r="B35" i="4"/>
  <c r="K38" i="4"/>
  <c r="L38" i="4"/>
  <c r="O38" i="4"/>
  <c r="P38" i="4"/>
  <c r="P42" i="4"/>
  <c r="P54" i="4"/>
  <c r="P62" i="4"/>
  <c r="P70" i="4"/>
  <c r="P77" i="4"/>
  <c r="P96" i="4"/>
  <c r="P104" i="4"/>
  <c r="Q38" i="4"/>
  <c r="G42" i="4"/>
  <c r="H42" i="4"/>
  <c r="K42" i="4"/>
  <c r="L42" i="4"/>
  <c r="O42" i="4"/>
  <c r="Q42" i="4"/>
  <c r="B53" i="4"/>
  <c r="G54" i="4"/>
  <c r="H54" i="4"/>
  <c r="K54" i="4"/>
  <c r="L54" i="4"/>
  <c r="O54" i="4"/>
  <c r="Q54" i="4"/>
  <c r="B60" i="4"/>
  <c r="G62" i="4"/>
  <c r="H62" i="4"/>
  <c r="K62" i="4"/>
  <c r="L62" i="4"/>
  <c r="O62" i="4"/>
  <c r="O70" i="4"/>
  <c r="O77" i="4"/>
  <c r="O96" i="4"/>
  <c r="O104" i="4"/>
  <c r="Q62" i="4"/>
  <c r="F70" i="4"/>
  <c r="G70" i="4"/>
  <c r="H70" i="4"/>
  <c r="I70" i="4"/>
  <c r="K70" i="4"/>
  <c r="L70" i="4"/>
  <c r="Q70" i="4"/>
  <c r="B72" i="4"/>
  <c r="B73" i="4"/>
  <c r="B74" i="4"/>
  <c r="B76" i="4"/>
  <c r="F77" i="4"/>
  <c r="G77" i="4"/>
  <c r="H77" i="4"/>
  <c r="I77" i="4"/>
  <c r="K77" i="4"/>
  <c r="L77" i="4"/>
  <c r="Q77" i="4"/>
  <c r="F96" i="4"/>
  <c r="G96" i="4"/>
  <c r="H96" i="4"/>
  <c r="I96" i="4"/>
  <c r="K96" i="4"/>
  <c r="L96" i="4"/>
  <c r="Q96" i="4"/>
  <c r="B101" i="4"/>
  <c r="B102" i="4"/>
  <c r="B103" i="4"/>
  <c r="F104" i="4"/>
  <c r="G104" i="4"/>
  <c r="H104" i="4"/>
  <c r="K104" i="4"/>
  <c r="L104" i="4"/>
  <c r="Q104" i="4"/>
  <c r="G108" i="4"/>
  <c r="G30" i="4" s="1"/>
  <c r="G38" i="4" s="1"/>
  <c r="H108" i="4"/>
  <c r="H30" i="4" s="1"/>
  <c r="H38" i="4" s="1"/>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38" i="3"/>
  <c r="X739" i="3"/>
  <c r="X740" i="3"/>
  <c r="X741" i="3"/>
  <c r="X742" i="3"/>
  <c r="X743" i="3"/>
  <c r="X744" i="3"/>
  <c r="X745" i="3"/>
  <c r="X746" i="3"/>
  <c r="X747" i="3"/>
  <c r="X748" i="3"/>
  <c r="X749" i="3"/>
  <c r="M840" i="3"/>
  <c r="Q840" i="3"/>
  <c r="U840" i="3"/>
  <c r="Y840" i="3"/>
  <c r="AC840" i="3"/>
  <c r="AG840" i="3"/>
  <c r="Z911" i="3"/>
  <c r="T727" i="3" l="1"/>
  <c r="X727" i="3" s="1"/>
  <c r="AH727" i="3" s="1"/>
  <c r="T726" i="3"/>
  <c r="X726" i="3" s="1"/>
  <c r="AH726" i="3" s="1"/>
  <c r="T728" i="3"/>
  <c r="X728" i="3" s="1"/>
  <c r="AH728" i="3" s="1"/>
  <c r="T729" i="3"/>
  <c r="X729" i="3" s="1"/>
  <c r="AH729" i="3" s="1"/>
  <c r="T730" i="3"/>
  <c r="X730" i="3" s="1"/>
  <c r="AH730" i="3" s="1"/>
  <c r="T731" i="3"/>
  <c r="X731" i="3" s="1"/>
  <c r="AH731" i="3" s="1"/>
  <c r="T732" i="3"/>
  <c r="X732" i="3" s="1"/>
  <c r="AH732" i="3" s="1"/>
  <c r="B26" i="4"/>
  <c r="D35" i="11"/>
  <c r="T20" i="21"/>
  <c r="AD7" i="15"/>
  <c r="AD68" i="15"/>
  <c r="BE24" i="3"/>
  <c r="BE69" i="3"/>
  <c r="D36" i="11"/>
  <c r="D103" i="11"/>
  <c r="D25" i="11"/>
  <c r="D54" i="11"/>
  <c r="D101" i="11"/>
  <c r="D32" i="11"/>
  <c r="D104" i="11"/>
  <c r="D75" i="11"/>
  <c r="L12" i="4"/>
  <c r="H12" i="4"/>
  <c r="D20" i="11"/>
  <c r="D15" i="11"/>
  <c r="D8" i="11"/>
  <c r="D12" i="13"/>
  <c r="D74" i="11"/>
  <c r="D77" i="11"/>
  <c r="D73" i="11"/>
  <c r="D21" i="11"/>
  <c r="D16" i="11"/>
  <c r="B12" i="11"/>
  <c r="D28" i="11"/>
  <c r="N63" i="4"/>
  <c r="N97" i="4" s="1"/>
  <c r="N105" i="4" s="1"/>
  <c r="D12" i="4"/>
  <c r="F12" i="4"/>
  <c r="D11" i="11"/>
  <c r="D24" i="11"/>
  <c r="O12" i="4"/>
  <c r="D10" i="11"/>
  <c r="Q12" i="4"/>
  <c r="K12" i="4"/>
  <c r="D61" i="11"/>
  <c r="J12" i="4"/>
  <c r="D30" i="11"/>
  <c r="D22" i="11"/>
  <c r="O63" i="4"/>
  <c r="O97" i="4" s="1"/>
  <c r="O105" i="4" s="1"/>
  <c r="M63" i="4"/>
  <c r="M97" i="4" s="1"/>
  <c r="M105" i="4" s="1"/>
  <c r="N12" i="4"/>
  <c r="I12" i="4"/>
  <c r="D102" i="11"/>
  <c r="P63" i="4"/>
  <c r="P97" i="4" s="1"/>
  <c r="P105" i="4" s="1"/>
  <c r="I63" i="13"/>
  <c r="I97" i="13" s="1"/>
  <c r="I105" i="13" s="1"/>
  <c r="I107" i="13" s="1"/>
  <c r="R11" i="4"/>
  <c r="G58" i="7"/>
  <c r="I63" i="4"/>
  <c r="I97" i="4" s="1"/>
  <c r="L63" i="4"/>
  <c r="L97" i="4" s="1"/>
  <c r="L105" i="4" s="1"/>
  <c r="D18" i="11"/>
  <c r="C12" i="11"/>
  <c r="J63" i="4"/>
  <c r="J97" i="4" s="1"/>
  <c r="J105" i="4" s="1"/>
  <c r="Q63" i="4"/>
  <c r="Q97" i="4" s="1"/>
  <c r="Q105" i="4" s="1"/>
  <c r="B11" i="4"/>
  <c r="J63" i="13"/>
  <c r="J97" i="13" s="1"/>
  <c r="J105" i="13" s="1"/>
  <c r="J107" i="13" s="1"/>
  <c r="D60" i="11"/>
  <c r="M12" i="4"/>
  <c r="D63" i="4"/>
  <c r="D97" i="4" s="1"/>
  <c r="D105" i="4" s="1"/>
  <c r="BE68" i="3" s="1"/>
  <c r="R26" i="4"/>
  <c r="D63" i="13"/>
  <c r="D97" i="13" s="1"/>
  <c r="D105" i="13" s="1"/>
  <c r="D23" i="11"/>
  <c r="D19" i="11"/>
  <c r="D7" i="11"/>
  <c r="G63" i="13"/>
  <c r="G97" i="13" s="1"/>
  <c r="G105" i="13" s="1"/>
  <c r="G107" i="13" s="1"/>
  <c r="M53" i="7"/>
  <c r="K58" i="7"/>
  <c r="C27" i="11"/>
  <c r="H63" i="4"/>
  <c r="H97" i="4" s="1"/>
  <c r="H105" i="4" s="1"/>
  <c r="G63" i="4"/>
  <c r="G97" i="4" s="1"/>
  <c r="G105" i="4" s="1"/>
  <c r="I58" i="7"/>
  <c r="T63" i="4"/>
  <c r="K63" i="4"/>
  <c r="K97" i="4" s="1"/>
  <c r="K105" i="4" s="1"/>
  <c r="CI761" i="3"/>
  <c r="X1057" i="3" s="1"/>
  <c r="BG252" i="3"/>
  <c r="BO254" i="3" s="1"/>
  <c r="T276" i="3" s="1"/>
  <c r="J7" i="8"/>
  <c r="J40" i="8" s="1"/>
  <c r="Z817"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J634" i="20" l="1"/>
  <c r="AK816" i="20" s="1"/>
  <c r="T841" i="20" s="1"/>
  <c r="AF841" i="20" s="1"/>
  <c r="BE82" i="3" s="1"/>
  <c r="G108" i="21"/>
  <c r="D12" i="11"/>
  <c r="D27" i="11"/>
  <c r="T97" i="4"/>
  <c r="H63" i="13"/>
  <c r="BE71" i="3"/>
  <c r="O53" i="7"/>
  <c r="M58" i="7"/>
  <c r="BA1048" i="3"/>
  <c r="BA1057" i="3" s="1" a="1"/>
  <c r="BA1057" i="3" s="1"/>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7" i="21" l="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AK83" i="20"/>
  <c r="O58" i="7"/>
  <c r="Q53" i="7"/>
  <c r="T105" i="4"/>
  <c r="H97" i="13"/>
  <c r="P29" i="21" a="1"/>
  <c r="P29" i="21" s="1"/>
  <c r="S29" i="21" s="1"/>
  <c r="P31" i="21" a="1"/>
  <c r="P31" i="21" s="1"/>
  <c r="S31" i="21" s="1"/>
  <c r="P30" i="21" a="1"/>
  <c r="P30" i="21" s="1"/>
  <c r="S30" i="21" s="1"/>
  <c r="P28" i="21" a="1"/>
  <c r="P28" i="21" s="1"/>
  <c r="S28"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K190" i="20" l="1"/>
  <c r="T827" i="20"/>
  <c r="AF827" i="20" s="1"/>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38" i="3" l="1"/>
  <c r="AJ1016" i="3"/>
  <c r="AJ1045" i="3"/>
  <c r="I15" i="21" s="1"/>
  <c r="AD11" i="15"/>
  <c r="AD23" i="15" s="1"/>
  <c r="AD26" i="15" s="1"/>
  <c r="AD28" i="15" s="1"/>
  <c r="AI11" i="15"/>
  <c r="AI23" i="15" s="1"/>
  <c r="AI26" i="15" s="1"/>
  <c r="AI28" i="15" s="1"/>
  <c r="BE72" i="3"/>
  <c r="T829" i="20"/>
  <c r="AF829" i="20" s="1"/>
  <c r="T833" i="20"/>
  <c r="AF833" i="20" s="1"/>
  <c r="BE76" i="3" s="1"/>
  <c r="S58" i="7"/>
  <c r="U53" i="7"/>
  <c r="AJ1054" i="3"/>
  <c r="AJ1058" i="3"/>
  <c r="AP563" i="20"/>
  <c r="K4" i="7"/>
  <c r="M4" i="7" s="1"/>
  <c r="E45" i="7"/>
  <c r="E48" i="7" s="1"/>
  <c r="G45" i="7"/>
  <c r="G49" i="7"/>
  <c r="K6" i="7"/>
  <c r="I7" i="7"/>
  <c r="I11" i="7" s="1"/>
  <c r="I37" i="7" s="1"/>
  <c r="G26" i="21"/>
  <c r="F29" i="21"/>
  <c r="G29" i="21"/>
  <c r="O22" i="7"/>
  <c r="O35" i="7" s="1"/>
  <c r="Q15" i="7"/>
  <c r="O9" i="7"/>
  <c r="Q8" i="7"/>
  <c r="BE74" i="3" l="1"/>
  <c r="AP566" i="20"/>
  <c r="U58" i="7"/>
  <c r="W53" i="7"/>
  <c r="AJ1062" i="3"/>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G62" i="7" l="1"/>
  <c r="E66" i="7"/>
  <c r="AP567" i="20"/>
  <c r="G94" i="21"/>
  <c r="E15" i="21" s="1"/>
  <c r="W58" i="7"/>
  <c r="Y53" i="7"/>
  <c r="T24" i="15"/>
  <c r="AP570" i="20"/>
  <c r="AP569" i="20" s="1"/>
  <c r="K11" i="7"/>
  <c r="K37" i="7" s="1"/>
  <c r="K45" i="7" s="1"/>
  <c r="O5" i="7"/>
  <c r="Q4" i="7"/>
  <c r="M7" i="7"/>
  <c r="M11" i="7" s="1"/>
  <c r="M37" i="7" s="1"/>
  <c r="O6" i="7"/>
  <c r="I48" i="7"/>
  <c r="I60" i="7"/>
  <c r="I47" i="7"/>
  <c r="G115" i="21"/>
  <c r="G127" i="21"/>
  <c r="G111" i="21"/>
  <c r="S22" i="7"/>
  <c r="S35" i="7" s="1"/>
  <c r="U15" i="7"/>
  <c r="U8" i="7"/>
  <c r="S9" i="7"/>
  <c r="G66" i="7" l="1"/>
  <c r="I62" i="7"/>
  <c r="AP572" i="20"/>
  <c r="AF565" i="20" s="1"/>
  <c r="AA53" i="7"/>
  <c r="Y58" i="7"/>
  <c r="G129" i="21"/>
  <c r="E17" i="21" s="1"/>
  <c r="E14" i="21" s="1"/>
  <c r="E18" i="21" s="1"/>
  <c r="K49" i="7"/>
  <c r="E70" i="7"/>
  <c r="S4" i="7"/>
  <c r="Q5" i="7"/>
  <c r="G70" i="7"/>
  <c r="O7" i="7"/>
  <c r="O11" i="7" s="1"/>
  <c r="O37" i="7" s="1"/>
  <c r="Q6" i="7"/>
  <c r="M45" i="7"/>
  <c r="M49" i="7"/>
  <c r="K47" i="7"/>
  <c r="K60" i="7"/>
  <c r="K48" i="7"/>
  <c r="U22" i="7"/>
  <c r="U35" i="7" s="1"/>
  <c r="W15" i="7"/>
  <c r="U9" i="7"/>
  <c r="W8" i="7"/>
  <c r="K62" i="7" l="1"/>
  <c r="I66" i="7"/>
  <c r="AC53" i="7"/>
  <c r="AA58" i="7"/>
  <c r="U4" i="7"/>
  <c r="S5" i="7"/>
  <c r="M48" i="7"/>
  <c r="M47" i="7"/>
  <c r="M60" i="7"/>
  <c r="O45" i="7"/>
  <c r="O49" i="7"/>
  <c r="Q7" i="7"/>
  <c r="Q11" i="7" s="1"/>
  <c r="Q37" i="7" s="1"/>
  <c r="S6" i="7"/>
  <c r="I70" i="7"/>
  <c r="W22" i="7"/>
  <c r="W35" i="7" s="1"/>
  <c r="Y15" i="7"/>
  <c r="W9" i="7"/>
  <c r="Y8" i="7"/>
  <c r="K66" i="7" l="1"/>
  <c r="M62" i="7"/>
  <c r="AE53" i="7"/>
  <c r="AC58" i="7"/>
  <c r="U5" i="7"/>
  <c r="W4" i="7"/>
  <c r="Q49" i="7"/>
  <c r="Q45" i="7"/>
  <c r="O47" i="7"/>
  <c r="O48" i="7"/>
  <c r="O60" i="7"/>
  <c r="K70" i="7"/>
  <c r="S7" i="7"/>
  <c r="S11" i="7" s="1"/>
  <c r="S37" i="7" s="1"/>
  <c r="U6" i="7"/>
  <c r="Y22" i="7"/>
  <c r="Y35" i="7" s="1"/>
  <c r="AA15" i="7"/>
  <c r="Y9" i="7"/>
  <c r="AA8" i="7"/>
  <c r="O62" i="7" l="1"/>
  <c r="M66" i="7"/>
  <c r="AG53" i="7"/>
  <c r="AG58" i="7" s="1"/>
  <c r="AE58" i="7"/>
  <c r="M70" i="7"/>
  <c r="W5" i="7"/>
  <c r="Y4" i="7"/>
  <c r="U7" i="7"/>
  <c r="U11" i="7" s="1"/>
  <c r="U37" i="7" s="1"/>
  <c r="W6" i="7"/>
  <c r="Q60" i="7"/>
  <c r="Q48" i="7"/>
  <c r="Q47" i="7"/>
  <c r="S49" i="7"/>
  <c r="S45" i="7"/>
  <c r="AC15" i="7"/>
  <c r="AA22" i="7"/>
  <c r="AA35" i="7" s="1"/>
  <c r="AC8" i="7"/>
  <c r="AA9" i="7"/>
  <c r="Q62" i="7" l="1"/>
  <c r="O66" i="7"/>
  <c r="O70" i="7" s="1"/>
  <c r="AA4" i="7"/>
  <c r="Y5" i="7"/>
  <c r="Y6" i="7"/>
  <c r="W7" i="7"/>
  <c r="W11" i="7" s="1"/>
  <c r="W37" i="7" s="1"/>
  <c r="U45" i="7"/>
  <c r="U49" i="7"/>
  <c r="S48" i="7"/>
  <c r="S47" i="7"/>
  <c r="S60" i="7"/>
  <c r="AE15" i="7"/>
  <c r="AC22" i="7"/>
  <c r="AC35" i="7" s="1"/>
  <c r="AC9" i="7"/>
  <c r="AE8" i="7"/>
  <c r="Q66" i="7" l="1"/>
  <c r="S62" i="7"/>
  <c r="AA5" i="7"/>
  <c r="AC4" i="7"/>
  <c r="U48" i="7"/>
  <c r="U60" i="7"/>
  <c r="U47" i="7"/>
  <c r="Q70" i="7"/>
  <c r="W49" i="7"/>
  <c r="W45" i="7"/>
  <c r="Y7" i="7"/>
  <c r="Y11" i="7" s="1"/>
  <c r="Y37" i="7" s="1"/>
  <c r="AA6" i="7"/>
  <c r="AE22" i="7"/>
  <c r="AE35" i="7" s="1"/>
  <c r="AG15" i="7"/>
  <c r="AG22" i="7" s="1"/>
  <c r="AG35" i="7" s="1"/>
  <c r="AE9" i="7"/>
  <c r="AG8" i="7"/>
  <c r="AG9" i="7" s="1"/>
  <c r="U62" i="7" l="1"/>
  <c r="S66" i="7"/>
  <c r="S70" i="7"/>
  <c r="AC5" i="7"/>
  <c r="AE4" i="7"/>
  <c r="AC6" i="7"/>
  <c r="AA7" i="7"/>
  <c r="AA11" i="7" s="1"/>
  <c r="AA37" i="7" s="1"/>
  <c r="Y49" i="7"/>
  <c r="Y45" i="7"/>
  <c r="W60" i="7"/>
  <c r="W47" i="7"/>
  <c r="W48" i="7"/>
  <c r="U66" i="7" l="1"/>
  <c r="W62" i="7"/>
  <c r="AE5" i="7"/>
  <c r="AG4" i="7"/>
  <c r="AA45" i="7"/>
  <c r="AA49" i="7"/>
  <c r="U70" i="7"/>
  <c r="Y47" i="7"/>
  <c r="Y48" i="7"/>
  <c r="Y60" i="7"/>
  <c r="AE6" i="7"/>
  <c r="AC7" i="7"/>
  <c r="AC11" i="7" s="1"/>
  <c r="AC37" i="7" s="1"/>
  <c r="W66" i="7" l="1"/>
  <c r="Y62" i="7"/>
  <c r="AG5" i="7"/>
  <c r="W70" i="7"/>
  <c r="AA60" i="7"/>
  <c r="AA47" i="7"/>
  <c r="AA48" i="7"/>
  <c r="AC45" i="7"/>
  <c r="AC49" i="7"/>
  <c r="AE7" i="7"/>
  <c r="AE11" i="7" s="1"/>
  <c r="AE37" i="7" s="1"/>
  <c r="AG6" i="7"/>
  <c r="AA62" i="7" l="1"/>
  <c r="Y66" i="7"/>
  <c r="Y70" i="7" s="1"/>
  <c r="Y72" i="7" s="1"/>
  <c r="AG7" i="7"/>
  <c r="AG11" i="7" s="1"/>
  <c r="AG37" i="7" s="1"/>
  <c r="AE49" i="7"/>
  <c r="AE45" i="7"/>
  <c r="AC60" i="7"/>
  <c r="AC48" i="7"/>
  <c r="AC47" i="7"/>
  <c r="AC62" i="7" l="1"/>
  <c r="AA66" i="7"/>
  <c r="AA70" i="7"/>
  <c r="AA72" i="7" s="1"/>
  <c r="AE47" i="7"/>
  <c r="AE60" i="7"/>
  <c r="AE48" i="7"/>
  <c r="AG49" i="7"/>
  <c r="AG45" i="7"/>
  <c r="AE62" i="7" l="1"/>
  <c r="AC66" i="7"/>
  <c r="AG48" i="7"/>
  <c r="AG60" i="7"/>
  <c r="AG47" i="7"/>
  <c r="AC70" i="7"/>
  <c r="AC72" i="7" s="1"/>
  <c r="AE66" i="7" l="1"/>
  <c r="AG62" i="7"/>
  <c r="AE70" i="7"/>
  <c r="AE72" i="7" s="1"/>
  <c r="AG66" i="7" l="1"/>
  <c r="AI62" i="7"/>
  <c r="AG70" i="7"/>
  <c r="AG72" i="7" s="1"/>
  <c r="BH761" i="3"/>
  <c r="AC761" i="3" s="1"/>
  <c r="AK62" i="7" l="1"/>
  <c r="AI66" i="7"/>
  <c r="BE42" i="3"/>
  <c r="E92" i="20"/>
  <c r="E93" i="20" s="1"/>
  <c r="E94" i="20" s="1"/>
  <c r="E102" i="20"/>
  <c r="E105" i="20" s="1"/>
  <c r="AP105" i="20" s="1"/>
  <c r="AK108" i="20" s="1"/>
  <c r="T828" i="20" s="1"/>
  <c r="AF828" i="20" s="1"/>
  <c r="AK66" i="7" l="1"/>
  <c r="AM62" i="7"/>
  <c r="AO62" i="7" s="1"/>
  <c r="AQ62" i="7" s="1"/>
  <c r="AS62" i="7" s="1"/>
  <c r="BE73" i="3"/>
  <c r="H3" i="21"/>
  <c r="AS66" i="7" l="1"/>
  <c r="AU62" i="7"/>
  <c r="E49" i="13"/>
  <c r="F49" i="13" s="1"/>
  <c r="E66" i="13"/>
  <c r="F66" i="13" s="1"/>
  <c r="E68" i="13"/>
  <c r="F68" i="13" s="1"/>
  <c r="AW62" i="7" l="1"/>
  <c r="AY62" i="7" s="1"/>
  <c r="BA62" i="7" s="1"/>
  <c r="BC62" i="7" s="1"/>
  <c r="AU66" i="7"/>
  <c r="E49" i="4"/>
  <c r="R49" i="4" s="1"/>
  <c r="B50" i="11"/>
  <c r="C50" i="11"/>
  <c r="B49" i="13"/>
  <c r="C49" i="13" s="1"/>
  <c r="B49" i="4"/>
  <c r="BC66" i="7" l="1"/>
  <c r="BE62" i="7"/>
  <c r="D50" i="11"/>
  <c r="E34" i="13"/>
  <c r="F34" i="13" s="1"/>
  <c r="E87" i="13"/>
  <c r="F87" i="13" s="1"/>
  <c r="BE66" i="7" l="1"/>
  <c r="BG62" i="7"/>
  <c r="BI62" i="7" s="1"/>
  <c r="BK62" i="7" s="1"/>
  <c r="BM62" i="7" s="1"/>
  <c r="E87" i="4"/>
  <c r="R87" i="4" s="1"/>
  <c r="C88" i="11"/>
  <c r="B87" i="4"/>
  <c r="B88" i="11"/>
  <c r="B87" i="13"/>
  <c r="C87" i="13" s="1"/>
  <c r="E95" i="13"/>
  <c r="F95" i="13" s="1"/>
  <c r="BO62" i="7" l="1"/>
  <c r="BM66" i="7"/>
  <c r="D88" i="11"/>
  <c r="E69" i="13"/>
  <c r="F69" i="13" s="1"/>
  <c r="E50" i="13"/>
  <c r="F50" i="13" s="1"/>
  <c r="BO66" i="7" l="1"/>
  <c r="BQ62" i="7"/>
  <c r="BS62" i="7" s="1"/>
  <c r="BU62" i="7" s="1"/>
  <c r="BW62" i="7" s="1"/>
  <c r="E95" i="4"/>
  <c r="R95" i="4" s="1"/>
  <c r="C96" i="11"/>
  <c r="B95" i="13"/>
  <c r="C95" i="13" s="1"/>
  <c r="B95" i="4"/>
  <c r="B96" i="11"/>
  <c r="E65" i="4"/>
  <c r="B65" i="13"/>
  <c r="C65" i="13" s="1"/>
  <c r="B66" i="11"/>
  <c r="B65" i="4"/>
  <c r="C66" i="11"/>
  <c r="E4" i="4"/>
  <c r="B4" i="4"/>
  <c r="BE23" i="3" s="1"/>
  <c r="C8" i="4"/>
  <c r="B5" i="11"/>
  <c r="C5" i="11"/>
  <c r="B4" i="13"/>
  <c r="C4" i="13" s="1"/>
  <c r="E51" i="4"/>
  <c r="R51" i="4" s="1"/>
  <c r="B51" i="4"/>
  <c r="C52" i="11"/>
  <c r="B52" i="11"/>
  <c r="B51" i="13"/>
  <c r="C51" i="13" s="1"/>
  <c r="E69" i="4"/>
  <c r="R69" i="4" s="1"/>
  <c r="C70" i="11"/>
  <c r="B70" i="11"/>
  <c r="B69" i="4"/>
  <c r="B69" i="13"/>
  <c r="C69" i="13" s="1"/>
  <c r="E51" i="13"/>
  <c r="F51" i="13" s="1"/>
  <c r="BW66" i="7" l="1"/>
  <c r="BY62" i="7"/>
  <c r="D52" i="11"/>
  <c r="D70" i="11"/>
  <c r="E50" i="4"/>
  <c r="R50" i="4" s="1"/>
  <c r="B50" i="4"/>
  <c r="C51" i="11"/>
  <c r="B50" i="13"/>
  <c r="C50" i="13" s="1"/>
  <c r="B51" i="11"/>
  <c r="R4" i="4"/>
  <c r="D66" i="11"/>
  <c r="E65" i="13"/>
  <c r="F65" i="13" s="1"/>
  <c r="R65" i="4"/>
  <c r="D5" i="11"/>
  <c r="C12" i="4"/>
  <c r="B12" i="13" s="1"/>
  <c r="B8" i="13"/>
  <c r="B8" i="4"/>
  <c r="E5" i="4"/>
  <c r="R5" i="4" s="1"/>
  <c r="B6" i="11"/>
  <c r="B9" i="11" s="1"/>
  <c r="C6" i="11"/>
  <c r="C9" i="11" s="1"/>
  <c r="B5" i="13"/>
  <c r="C5" i="13" s="1"/>
  <c r="C8" i="13" s="1"/>
  <c r="B5" i="4"/>
  <c r="E58" i="4"/>
  <c r="R58" i="4" s="1"/>
  <c r="C59" i="11"/>
  <c r="B58" i="4"/>
  <c r="B58" i="13"/>
  <c r="C58" i="13" s="1"/>
  <c r="B59" i="11"/>
  <c r="E88" i="4"/>
  <c r="R88" i="4" s="1"/>
  <c r="C89" i="11"/>
  <c r="B89" i="11"/>
  <c r="B88" i="4"/>
  <c r="B88" i="13"/>
  <c r="C88" i="13" s="1"/>
  <c r="D96" i="11"/>
  <c r="E93" i="13"/>
  <c r="F93" i="13" s="1"/>
  <c r="CA62" i="7" l="1"/>
  <c r="CC62" i="7" s="1"/>
  <c r="CE62" i="7" s="1"/>
  <c r="CG62" i="7" s="1"/>
  <c r="BY66" i="7"/>
  <c r="C12" i="13"/>
  <c r="E8" i="4"/>
  <c r="R8" i="4"/>
  <c r="E94" i="13"/>
  <c r="F94" i="13" s="1"/>
  <c r="D6" i="11"/>
  <c r="E29" i="13"/>
  <c r="F29" i="13" s="1"/>
  <c r="D9" i="11"/>
  <c r="C13" i="11"/>
  <c r="R12" i="4"/>
  <c r="B13" i="11"/>
  <c r="E91" i="4"/>
  <c r="R91" i="4" s="1"/>
  <c r="C92" i="11"/>
  <c r="B91" i="4"/>
  <c r="B91" i="13"/>
  <c r="C91" i="13" s="1"/>
  <c r="B92" i="11"/>
  <c r="E40" i="4"/>
  <c r="B40" i="4"/>
  <c r="B41" i="11"/>
  <c r="B40" i="13"/>
  <c r="C40" i="13" s="1"/>
  <c r="C41" i="11"/>
  <c r="E84" i="4"/>
  <c r="R84" i="4" s="1"/>
  <c r="C85" i="11"/>
  <c r="B84" i="13"/>
  <c r="C84" i="13" s="1"/>
  <c r="B85" i="11"/>
  <c r="B84" i="4"/>
  <c r="D89" i="11"/>
  <c r="D51" i="11"/>
  <c r="E43" i="4"/>
  <c r="R43" i="4" s="1"/>
  <c r="C44" i="11"/>
  <c r="B43" i="13"/>
  <c r="C43" i="13" s="1"/>
  <c r="B44" i="11"/>
  <c r="B43" i="4"/>
  <c r="E12" i="4"/>
  <c r="D59" i="11"/>
  <c r="N184" i="24"/>
  <c r="B12" i="4"/>
  <c r="E91" i="13"/>
  <c r="F91" i="13" s="1"/>
  <c r="E85" i="13"/>
  <c r="F85" i="13" s="1"/>
  <c r="E36" i="13"/>
  <c r="F36" i="13" s="1"/>
  <c r="E41" i="13"/>
  <c r="F41" i="13" s="1"/>
  <c r="E92" i="13"/>
  <c r="F92" i="13" s="1"/>
  <c r="E43" i="13"/>
  <c r="F43" i="13" s="1"/>
  <c r="E90" i="13"/>
  <c r="F90" i="13" s="1"/>
  <c r="E46" i="13"/>
  <c r="F46" i="13" s="1"/>
  <c r="CG66" i="7" l="1"/>
  <c r="CI62" i="7"/>
  <c r="E41" i="4"/>
  <c r="B41" i="4"/>
  <c r="B41" i="13"/>
  <c r="C41" i="13" s="1"/>
  <c r="C42" i="13" s="1"/>
  <c r="C42" i="11"/>
  <c r="B42" i="11"/>
  <c r="B43" i="11" s="1"/>
  <c r="C42" i="4"/>
  <c r="E90" i="4"/>
  <c r="R90" i="4" s="1"/>
  <c r="C91" i="11"/>
  <c r="B90" i="13"/>
  <c r="C90" i="13" s="1"/>
  <c r="B90" i="4"/>
  <c r="B91" i="11"/>
  <c r="E46" i="4"/>
  <c r="R46" i="4" s="1"/>
  <c r="B46" i="13"/>
  <c r="C46" i="13" s="1"/>
  <c r="B46" i="4"/>
  <c r="B47" i="11"/>
  <c r="C47" i="11"/>
  <c r="E94" i="4"/>
  <c r="R94" i="4" s="1"/>
  <c r="B95" i="11"/>
  <c r="B94" i="13"/>
  <c r="C94" i="13" s="1"/>
  <c r="B94" i="4"/>
  <c r="C95" i="11"/>
  <c r="D13" i="11"/>
  <c r="E92" i="4"/>
  <c r="R92" i="4" s="1"/>
  <c r="B93" i="11"/>
  <c r="B92" i="4"/>
  <c r="B92" i="13"/>
  <c r="C92" i="13" s="1"/>
  <c r="C93" i="11"/>
  <c r="E85" i="4"/>
  <c r="R85" i="4" s="1"/>
  <c r="B85" i="13"/>
  <c r="C85" i="13" s="1"/>
  <c r="C86" i="11"/>
  <c r="B85" i="4"/>
  <c r="B86" i="11"/>
  <c r="R40" i="4"/>
  <c r="D44" i="11"/>
  <c r="E93" i="4"/>
  <c r="R93" i="4" s="1"/>
  <c r="B94" i="11"/>
  <c r="C94" i="11"/>
  <c r="B93" i="13"/>
  <c r="C93" i="13" s="1"/>
  <c r="B93" i="4"/>
  <c r="D85" i="11"/>
  <c r="E67" i="4"/>
  <c r="B68" i="11"/>
  <c r="B71" i="11" s="1"/>
  <c r="B67" i="13"/>
  <c r="C67" i="13" s="1"/>
  <c r="C70" i="13" s="1"/>
  <c r="B67" i="4"/>
  <c r="C68" i="11"/>
  <c r="C71" i="11" s="1"/>
  <c r="C70" i="4"/>
  <c r="D92" i="11"/>
  <c r="E36" i="4"/>
  <c r="R36" i="4" s="1"/>
  <c r="B36" i="13"/>
  <c r="C36" i="13" s="1"/>
  <c r="C37" i="11"/>
  <c r="B37" i="11"/>
  <c r="B36" i="4"/>
  <c r="D41" i="11"/>
  <c r="R41" i="4" l="1"/>
  <c r="E42" i="4"/>
  <c r="CK62" i="7"/>
  <c r="CM62" i="7" s="1"/>
  <c r="CO62" i="7" s="1"/>
  <c r="CQ62" i="7" s="1"/>
  <c r="CI66" i="7"/>
  <c r="R42" i="4"/>
  <c r="D71" i="11"/>
  <c r="D93" i="11"/>
  <c r="D47" i="11"/>
  <c r="D95" i="11"/>
  <c r="E40" i="13"/>
  <c r="F40" i="13" s="1"/>
  <c r="F42" i="13" s="1"/>
  <c r="S42" i="4"/>
  <c r="E42" i="13" s="1"/>
  <c r="D91" i="11"/>
  <c r="D86" i="11"/>
  <c r="B42" i="13"/>
  <c r="B42" i="4"/>
  <c r="R67" i="4"/>
  <c r="R70" i="4" s="1"/>
  <c r="E70" i="4"/>
  <c r="D42" i="11"/>
  <c r="E84" i="13"/>
  <c r="F84" i="13" s="1"/>
  <c r="E80" i="4"/>
  <c r="R80" i="4" s="1"/>
  <c r="C81" i="11"/>
  <c r="B80" i="13"/>
  <c r="C80" i="13" s="1"/>
  <c r="B81" i="11"/>
  <c r="B80" i="4"/>
  <c r="B70" i="13"/>
  <c r="B70" i="4"/>
  <c r="C43" i="11"/>
  <c r="D43" i="11" s="1"/>
  <c r="D94" i="11"/>
  <c r="CQ66" i="7" l="1"/>
  <c r="CS62" i="7"/>
  <c r="D81" i="11"/>
  <c r="E89" i="4"/>
  <c r="R89" i="4" s="1"/>
  <c r="B89" i="13"/>
  <c r="C89" i="13" s="1"/>
  <c r="C90" i="11"/>
  <c r="B90" i="11"/>
  <c r="B89" i="4"/>
  <c r="E67" i="13"/>
  <c r="F67" i="13" s="1"/>
  <c r="F70" i="13" s="1"/>
  <c r="S70" i="4"/>
  <c r="E70" i="13" s="1"/>
  <c r="CU62" i="7" l="1"/>
  <c r="CW62" i="7" s="1"/>
  <c r="CY62" i="7" s="1"/>
  <c r="DA62" i="7" s="1"/>
  <c r="CS66" i="7"/>
  <c r="D90" i="11"/>
  <c r="E80" i="13"/>
  <c r="F80" i="13" s="1"/>
  <c r="E32" i="4"/>
  <c r="R32" i="4" s="1"/>
  <c r="B32" i="4"/>
  <c r="B33" i="11"/>
  <c r="B32" i="13"/>
  <c r="C32" i="13" s="1"/>
  <c r="C33" i="11"/>
  <c r="DA66" i="7" l="1"/>
  <c r="DC62" i="7"/>
  <c r="E32" i="13"/>
  <c r="F32" i="13" s="1"/>
  <c r="D33" i="11"/>
  <c r="B30" i="4"/>
  <c r="B30" i="13"/>
  <c r="C30" i="13" s="1"/>
  <c r="C31" i="11"/>
  <c r="B31" i="11"/>
  <c r="E30" i="13"/>
  <c r="F30" i="13" s="1"/>
  <c r="E33" i="13"/>
  <c r="F33" i="13" s="1"/>
  <c r="DE62" i="7" l="1"/>
  <c r="DG62" i="7" s="1"/>
  <c r="DI62" i="7" s="1"/>
  <c r="DK62" i="7" s="1"/>
  <c r="DC66" i="7"/>
  <c r="D31" i="11"/>
  <c r="DK66" i="7" l="1"/>
  <c r="DM62" i="7"/>
  <c r="E33" i="4"/>
  <c r="C34" i="11"/>
  <c r="B33" i="4"/>
  <c r="B33" i="13"/>
  <c r="C33" i="13" s="1"/>
  <c r="B34" i="11"/>
  <c r="E35" i="13"/>
  <c r="F35" i="13" s="1"/>
  <c r="E37" i="13"/>
  <c r="F37" i="13" s="1"/>
  <c r="DO62" i="7" l="1"/>
  <c r="DQ62" i="7" s="1"/>
  <c r="DS62" i="7" s="1"/>
  <c r="DU62" i="7" s="1"/>
  <c r="DM66" i="7"/>
  <c r="F38" i="13"/>
  <c r="E52" i="4"/>
  <c r="R52" i="4" s="1"/>
  <c r="B52" i="4"/>
  <c r="B53" i="11"/>
  <c r="B52" i="13"/>
  <c r="C52" i="13" s="1"/>
  <c r="C53" i="11"/>
  <c r="E37" i="4"/>
  <c r="R37" i="4" s="1"/>
  <c r="B37" i="4"/>
  <c r="C38" i="11"/>
  <c r="C39" i="11" s="1"/>
  <c r="B37" i="13"/>
  <c r="C37" i="13" s="1"/>
  <c r="C38" i="13" s="1"/>
  <c r="B38" i="11"/>
  <c r="B39" i="11" s="1"/>
  <c r="S38" i="4"/>
  <c r="E38" i="13" s="1"/>
  <c r="C38" i="4"/>
  <c r="D34" i="11"/>
  <c r="R33" i="4"/>
  <c r="E52" i="13"/>
  <c r="F52" i="13" s="1"/>
  <c r="DU66" i="7" l="1"/>
  <c r="DW62" i="7"/>
  <c r="D53" i="11"/>
  <c r="D39" i="11"/>
  <c r="E79" i="4"/>
  <c r="B79" i="13"/>
  <c r="C79" i="13" s="1"/>
  <c r="C81" i="13" s="1"/>
  <c r="C80" i="11"/>
  <c r="B80" i="11"/>
  <c r="B82" i="11" s="1"/>
  <c r="C81" i="4"/>
  <c r="B79" i="4"/>
  <c r="D38" i="11"/>
  <c r="B38" i="13"/>
  <c r="B38" i="4"/>
  <c r="DY62" i="7" l="1"/>
  <c r="EA62" i="7" s="1"/>
  <c r="EC62" i="7" s="1"/>
  <c r="EE62" i="7" s="1"/>
  <c r="DW66" i="7"/>
  <c r="D80" i="11"/>
  <c r="C82" i="11"/>
  <c r="D82" i="11" s="1"/>
  <c r="E81" i="4"/>
  <c r="R79" i="4"/>
  <c r="R81" i="4" s="1"/>
  <c r="B81" i="13"/>
  <c r="B81" i="4"/>
  <c r="EE66" i="7" l="1"/>
  <c r="EG62" i="7"/>
  <c r="E79" i="13"/>
  <c r="F79" i="13" s="1"/>
  <c r="F81" i="13" s="1"/>
  <c r="S81" i="4"/>
  <c r="E81" i="13" s="1"/>
  <c r="EG66" i="7" l="1"/>
  <c r="EI62" i="7"/>
  <c r="EK62" i="7" s="1"/>
  <c r="EM62" i="7" s="1"/>
  <c r="EO62" i="7" s="1"/>
  <c r="E53" i="13"/>
  <c r="F53" i="13" s="1"/>
  <c r="EO66" i="7" l="1"/>
  <c r="EQ62" i="7"/>
  <c r="E13" i="4"/>
  <c r="B13" i="13"/>
  <c r="C13" i="13" s="1"/>
  <c r="B13" i="4"/>
  <c r="B14" i="11"/>
  <c r="C14" i="11"/>
  <c r="ES62" i="7" l="1"/>
  <c r="EU62" i="7" s="1"/>
  <c r="EW62" i="7" s="1"/>
  <c r="EY62" i="7" s="1"/>
  <c r="EQ66" i="7"/>
  <c r="R13" i="4"/>
  <c r="D14" i="11"/>
  <c r="E13" i="13"/>
  <c r="F13" i="13" s="1"/>
  <c r="FA62" i="7" l="1"/>
  <c r="EY66" i="7"/>
  <c r="E48" i="13"/>
  <c r="F48" i="13" s="1"/>
  <c r="FA66" i="7" l="1"/>
  <c r="FC62" i="7"/>
  <c r="FE62" i="7" s="1"/>
  <c r="FG62" i="7" s="1"/>
  <c r="FI62" i="7" s="1"/>
  <c r="E47" i="13"/>
  <c r="F47" i="13" s="1"/>
  <c r="FI66" i="7" l="1"/>
  <c r="FK62" i="7"/>
  <c r="E47" i="4"/>
  <c r="R47" i="4" s="1"/>
  <c r="C48" i="11"/>
  <c r="B48" i="11"/>
  <c r="B47" i="13"/>
  <c r="C47" i="13" s="1"/>
  <c r="B47" i="4"/>
  <c r="FM62" i="7" l="1"/>
  <c r="FO62" i="7" s="1"/>
  <c r="FQ62" i="7" s="1"/>
  <c r="FS62" i="7" s="1"/>
  <c r="FK66" i="7"/>
  <c r="D48" i="11"/>
  <c r="FS66" i="7" l="1"/>
  <c r="FU62" i="7"/>
  <c r="E83" i="4"/>
  <c r="B83" i="4"/>
  <c r="B84" i="11"/>
  <c r="B83" i="13"/>
  <c r="C83" i="13" s="1"/>
  <c r="C84" i="11"/>
  <c r="FU66" i="7" l="1"/>
  <c r="FW62" i="7"/>
  <c r="FY62" i="7" s="1"/>
  <c r="GA62" i="7" s="1"/>
  <c r="GC62" i="7" s="1"/>
  <c r="D84" i="11"/>
  <c r="R83" i="4"/>
  <c r="GE62" i="7" l="1"/>
  <c r="GC66" i="7"/>
  <c r="E45" i="4"/>
  <c r="B46" i="11"/>
  <c r="B45" i="13"/>
  <c r="C45" i="13" s="1"/>
  <c r="C46" i="11"/>
  <c r="B45" i="4"/>
  <c r="E45" i="13"/>
  <c r="F45" i="13" s="1"/>
  <c r="F54" i="13" s="1"/>
  <c r="F63" i="13" s="1"/>
  <c r="S54" i="4"/>
  <c r="GE66" i="7" l="1"/>
  <c r="GG62" i="7"/>
  <c r="GI62" i="7" s="1"/>
  <c r="GK62" i="7" s="1"/>
  <c r="GM62" i="7" s="1"/>
  <c r="E54" i="13"/>
  <c r="S63" i="4"/>
  <c r="D46" i="11"/>
  <c r="R45" i="4"/>
  <c r="GO62" i="7" l="1"/>
  <c r="GM66" i="7"/>
  <c r="E63" i="13"/>
  <c r="GO66" i="7" l="1"/>
  <c r="GQ62" i="7"/>
  <c r="GS62" i="7" s="1"/>
  <c r="GU62" i="7" s="1"/>
  <c r="GW62" i="7" s="1"/>
  <c r="E86" i="4"/>
  <c r="B87" i="11"/>
  <c r="B97" i="11" s="1"/>
  <c r="C87" i="11"/>
  <c r="B86" i="13"/>
  <c r="C86" i="13" s="1"/>
  <c r="C96" i="13" s="1"/>
  <c r="B86" i="4"/>
  <c r="N183" i="24" s="1"/>
  <c r="N190" i="24" s="1"/>
  <c r="C96" i="4"/>
  <c r="GW66" i="7" l="1"/>
  <c r="GY62" i="7"/>
  <c r="B96" i="13"/>
  <c r="B96" i="4"/>
  <c r="D87" i="11"/>
  <c r="C97" i="11"/>
  <c r="D97" i="11" s="1"/>
  <c r="R86" i="4"/>
  <c r="R96" i="4" s="1"/>
  <c r="E96" i="4"/>
  <c r="HA62" i="7" l="1"/>
  <c r="HC62" i="7" s="1"/>
  <c r="HE62" i="7" s="1"/>
  <c r="HG62" i="7" s="1"/>
  <c r="GY66" i="7"/>
  <c r="E86" i="13"/>
  <c r="F86" i="13" s="1"/>
  <c r="HI62" i="7" l="1"/>
  <c r="HG66" i="7"/>
  <c r="E89" i="13"/>
  <c r="F89" i="13" s="1"/>
  <c r="F96" i="13" s="1"/>
  <c r="F97" i="13" s="1"/>
  <c r="S96" i="4"/>
  <c r="HI66" i="7" l="1"/>
  <c r="HK62" i="7"/>
  <c r="HM62" i="7" s="1"/>
  <c r="HO62" i="7" s="1"/>
  <c r="HQ62" i="7" s="1"/>
  <c r="E96" i="13"/>
  <c r="S97" i="4"/>
  <c r="HQ66" i="7" l="1"/>
  <c r="HS62" i="7"/>
  <c r="E97" i="13"/>
  <c r="AZ1055" i="3"/>
  <c r="HU62" i="7" l="1"/>
  <c r="HW62" i="7" s="1"/>
  <c r="HY62" i="7" s="1"/>
  <c r="IA62" i="7" s="1"/>
  <c r="HS66" i="7"/>
  <c r="AZ1060" i="3"/>
  <c r="BA1065" i="3"/>
  <c r="IA66" i="7" l="1"/>
  <c r="IC62" i="7"/>
  <c r="BA1064" i="3"/>
  <c r="IE62" i="7" l="1"/>
  <c r="IG62" i="7" s="1"/>
  <c r="II62" i="7" s="1"/>
  <c r="IK62" i="7" s="1"/>
  <c r="IC66" i="7"/>
  <c r="E61" i="4"/>
  <c r="R61" i="4" s="1"/>
  <c r="B62" i="11"/>
  <c r="B61" i="13"/>
  <c r="C61" i="13" s="1"/>
  <c r="B61" i="4"/>
  <c r="C62" i="11"/>
  <c r="IK66" i="7" l="1"/>
  <c r="IM62" i="7"/>
  <c r="D62" i="11"/>
  <c r="IO62" i="7" l="1"/>
  <c r="IQ62" i="7" s="1"/>
  <c r="IS62" i="7" s="1"/>
  <c r="IU62" i="7" s="1"/>
  <c r="IM66" i="7"/>
  <c r="E75" i="4"/>
  <c r="B75" i="13"/>
  <c r="C75" i="13" s="1"/>
  <c r="C77" i="13" s="1"/>
  <c r="C76" i="11"/>
  <c r="B75" i="4"/>
  <c r="C77" i="4"/>
  <c r="B76" i="11"/>
  <c r="B78" i="11" s="1"/>
  <c r="IW62" i="7" l="1"/>
  <c r="IU66" i="7"/>
  <c r="E57" i="4"/>
  <c r="R57" i="4" s="1"/>
  <c r="B57" i="13"/>
  <c r="C57" i="13" s="1"/>
  <c r="C58" i="11"/>
  <c r="B58" i="11"/>
  <c r="B57" i="4"/>
  <c r="B77" i="13"/>
  <c r="B77" i="4"/>
  <c r="C78" i="11"/>
  <c r="D78" i="11" s="1"/>
  <c r="D76" i="11"/>
  <c r="R75" i="4"/>
  <c r="R77" i="4" s="1"/>
  <c r="E77" i="4"/>
  <c r="N10" i="24"/>
  <c r="F108" i="4"/>
  <c r="F30" i="4" s="1"/>
  <c r="IW66" i="7" l="1"/>
  <c r="IY62" i="7"/>
  <c r="JA62" i="7" s="1"/>
  <c r="JC62" i="7" s="1"/>
  <c r="JE62" i="7" s="1"/>
  <c r="F38" i="4"/>
  <c r="F63" i="4" s="1"/>
  <c r="F97" i="4" s="1"/>
  <c r="F105" i="4" s="1"/>
  <c r="E30" i="4"/>
  <c r="D58" i="11"/>
  <c r="JE66" i="7" l="1"/>
  <c r="JG62" i="7"/>
  <c r="R30" i="4"/>
  <c r="R38" i="4" s="1"/>
  <c r="E38" i="4"/>
  <c r="JI62" i="7" l="1"/>
  <c r="JK62" i="7" s="1"/>
  <c r="JM62" i="7" s="1"/>
  <c r="JO62" i="7" s="1"/>
  <c r="JG66" i="7"/>
  <c r="E56" i="4"/>
  <c r="B57" i="11"/>
  <c r="B63" i="11" s="1"/>
  <c r="C57" i="11"/>
  <c r="C62" i="4"/>
  <c r="B56" i="4"/>
  <c r="B56" i="13"/>
  <c r="C56" i="13" s="1"/>
  <c r="C62" i="13" s="1"/>
  <c r="JO66" i="7" l="1"/>
  <c r="JQ62" i="7"/>
  <c r="B62" i="13"/>
  <c r="B62" i="4"/>
  <c r="E48" i="4"/>
  <c r="B48" i="4"/>
  <c r="C49" i="11"/>
  <c r="B48" i="13"/>
  <c r="C48" i="13" s="1"/>
  <c r="C54" i="13" s="1"/>
  <c r="C63" i="13" s="1"/>
  <c r="C97" i="13" s="1"/>
  <c r="B49" i="11"/>
  <c r="B55" i="11" s="1"/>
  <c r="B64" i="11" s="1"/>
  <c r="B98" i="11" s="1"/>
  <c r="C54" i="4"/>
  <c r="C63" i="11"/>
  <c r="D63" i="11" s="1"/>
  <c r="D57" i="11"/>
  <c r="E62" i="4"/>
  <c r="R56" i="4"/>
  <c r="R62" i="4" s="1"/>
  <c r="JQ66" i="7" l="1"/>
  <c r="JS62" i="7"/>
  <c r="JU62" i="7" s="1"/>
  <c r="JW62" i="7" s="1"/>
  <c r="JY62" i="7" s="1"/>
  <c r="B54" i="13"/>
  <c r="B54" i="4"/>
  <c r="B63" i="4" s="1"/>
  <c r="C63" i="4"/>
  <c r="R48" i="4"/>
  <c r="R54" i="4" s="1"/>
  <c r="R63" i="4" s="1"/>
  <c r="R97" i="4" s="1"/>
  <c r="E54" i="4"/>
  <c r="E63" i="4" s="1"/>
  <c r="E97" i="4" s="1"/>
  <c r="D49" i="11"/>
  <c r="C55" i="11"/>
  <c r="JY66" i="7" l="1"/>
  <c r="KA62" i="7"/>
  <c r="D55" i="11"/>
  <c r="C64" i="11"/>
  <c r="B63" i="13"/>
  <c r="C97" i="4"/>
  <c r="KA66" i="7" l="1"/>
  <c r="KC62" i="7"/>
  <c r="KE62" i="7" s="1"/>
  <c r="KG62" i="7" s="1"/>
  <c r="KI62" i="7" s="1"/>
  <c r="C98" i="11"/>
  <c r="D64" i="11"/>
  <c r="B97" i="4"/>
  <c r="B97" i="13"/>
  <c r="KI66" i="7" l="1"/>
  <c r="KK62" i="7"/>
  <c r="D98" i="11"/>
  <c r="KK66" i="7" l="1"/>
  <c r="KM62" i="7"/>
  <c r="KO62" i="7" s="1"/>
  <c r="KQ62" i="7" s="1"/>
  <c r="KS62" i="7" s="1"/>
  <c r="E99" i="13"/>
  <c r="F99" i="13" s="1"/>
  <c r="F104" i="13" s="1"/>
  <c r="F105" i="13" s="1"/>
  <c r="F107" i="13" s="1"/>
  <c r="S104" i="4"/>
  <c r="KS66" i="7" l="1"/>
  <c r="KU62" i="7"/>
  <c r="BA1067" i="3"/>
  <c r="BA1068" i="3" s="1"/>
  <c r="E104" i="13"/>
  <c r="S105" i="4"/>
  <c r="KW62" i="7" l="1"/>
  <c r="KY62" i="7" s="1"/>
  <c r="LA62" i="7" s="1"/>
  <c r="LC62" i="7" s="1"/>
  <c r="KU66" i="7"/>
  <c r="B99" i="13"/>
  <c r="C99" i="13" s="1"/>
  <c r="C104" i="13" s="1"/>
  <c r="C105" i="13" s="1"/>
  <c r="B99" i="4"/>
  <c r="C104" i="4"/>
  <c r="B100" i="11"/>
  <c r="B105" i="11" s="1"/>
  <c r="B106" i="11" s="1"/>
  <c r="C100" i="11"/>
  <c r="E105" i="13"/>
  <c r="S107" i="4"/>
  <c r="I9" i="21"/>
  <c r="LE62" i="7" l="1"/>
  <c r="LC66" i="7"/>
  <c r="D100" i="11"/>
  <c r="C105" i="11"/>
  <c r="G166" i="21"/>
  <c r="G165" i="21"/>
  <c r="B104" i="13"/>
  <c r="B104" i="4"/>
  <c r="C105" i="4"/>
  <c r="AC465" i="3"/>
  <c r="AA1065" i="3"/>
  <c r="AA1066" i="3" s="1"/>
  <c r="G1067" i="3" s="1"/>
  <c r="AF564" i="20"/>
  <c r="AF566" i="20" s="1"/>
  <c r="AK572" i="20" s="1"/>
  <c r="T840" i="20" s="1"/>
  <c r="AF840" i="20" s="1"/>
  <c r="E107" i="13"/>
  <c r="LE66" i="7" l="1"/>
  <c r="LG62" i="7"/>
  <c r="LI62" i="7" s="1"/>
  <c r="LK62" i="7" s="1"/>
  <c r="LM62" i="7" s="1"/>
  <c r="BE81" i="3"/>
  <c r="AF843" i="20"/>
  <c r="BE70" i="3" s="1"/>
  <c r="AC464" i="3"/>
  <c r="AG268" i="20"/>
  <c r="B105" i="4"/>
  <c r="BE101" i="3"/>
  <c r="B105" i="13"/>
  <c r="D105" i="11"/>
  <c r="C106" i="11"/>
  <c r="D106" i="11" s="1"/>
  <c r="T11" i="15"/>
  <c r="T23" i="15" s="1"/>
  <c r="Y11" i="15"/>
  <c r="Y23" i="15" s="1"/>
  <c r="Y26" i="15" s="1"/>
  <c r="Y28" i="15" s="1"/>
  <c r="LO62" i="7" l="1"/>
  <c r="LM66" i="7"/>
  <c r="AC463" i="3"/>
  <c r="BE44" i="3" s="1"/>
  <c r="AB265" i="20"/>
  <c r="AG267" i="20" s="1"/>
  <c r="AG269" i="20" s="1"/>
  <c r="AK272" i="20" s="1"/>
  <c r="T834" i="20" s="1"/>
  <c r="BE77" i="3" s="1"/>
  <c r="N180" i="24"/>
  <c r="AB47" i="15"/>
  <c r="BE22" i="3"/>
  <c r="Y64" i="15"/>
  <c r="Y68" i="15" s="1"/>
  <c r="Y69" i="15" s="1"/>
  <c r="T26" i="15"/>
  <c r="T28" i="15" s="1"/>
  <c r="T29" i="15" s="1"/>
  <c r="AD38" i="15"/>
  <c r="AD40" i="15" s="1"/>
  <c r="LO66" i="7" l="1"/>
  <c r="LQ62" i="7"/>
  <c r="LS62" i="7" s="1"/>
  <c r="LU62" i="7" s="1"/>
  <c r="LW62" i="7" s="1"/>
  <c r="N181" i="24"/>
  <c r="N191" i="24"/>
  <c r="Y38" i="15"/>
  <c r="Y40" i="15" s="1"/>
  <c r="Y41" i="15" s="1"/>
  <c r="LY62" i="7" l="1"/>
  <c r="LW66" i="7"/>
  <c r="E108" i="4"/>
  <c r="MA62" i="7" l="1"/>
  <c r="MC62" i="7" s="1"/>
  <c r="ME62" i="7" s="1"/>
  <c r="MG62" i="7" s="1"/>
  <c r="LY66" i="7"/>
  <c r="AM574" i="3"/>
  <c r="I108" i="4"/>
  <c r="AO647" i="3"/>
  <c r="MI62" i="7" l="1"/>
  <c r="MG66" i="7"/>
  <c r="I104" i="4"/>
  <c r="I105" i="4" s="1"/>
  <c r="E99" i="4"/>
  <c r="AU186" i="24" s="1"/>
  <c r="AU187" i="24" s="1"/>
  <c r="AB48" i="15"/>
  <c r="AB49" i="15" s="1"/>
  <c r="AO649" i="3"/>
  <c r="MI66" i="7" l="1"/>
  <c r="MK62" i="7"/>
  <c r="MM62" i="7" s="1"/>
  <c r="MO62" i="7" s="1"/>
  <c r="MQ62" i="7" s="1"/>
  <c r="E104" i="4"/>
  <c r="E105" i="4" s="1"/>
  <c r="R99" i="4"/>
  <c r="R104" i="4" s="1"/>
  <c r="R105" i="4" s="1"/>
  <c r="AB54" i="15"/>
  <c r="AB55" i="15" s="1"/>
  <c r="AB56" i="15" s="1"/>
  <c r="MQ66" i="7" l="1"/>
  <c r="MS62" i="7"/>
  <c r="M26" i="3"/>
  <c r="AB57" i="15"/>
  <c r="MU62" i="7" l="1"/>
  <c r="MW62" i="7" s="1"/>
  <c r="MY62" i="7" s="1"/>
  <c r="NA62" i="7" s="1"/>
  <c r="MS66" i="7"/>
  <c r="AB59" i="15"/>
  <c r="AB77" i="15" s="1"/>
  <c r="AB78" i="15" s="1"/>
  <c r="P204" i="3"/>
  <c r="BE19" i="3"/>
  <c r="NC62" i="7" l="1"/>
  <c r="NA66" i="7"/>
  <c r="I10" i="21"/>
  <c r="I11" i="21" s="1"/>
  <c r="I18" i="21" s="1"/>
  <c r="H4" i="21" s="1"/>
  <c r="H5" i="21" s="1"/>
  <c r="BE83" i="3" s="1"/>
  <c r="AB79" i="15"/>
  <c r="AB81" i="15" s="1"/>
  <c r="J82" i="15" s="1"/>
  <c r="M27" i="3"/>
  <c r="NC66" i="7" l="1"/>
  <c r="NE62" i="7"/>
  <c r="NG62" i="7" s="1"/>
  <c r="NI62" i="7" s="1"/>
  <c r="NK62" i="7" s="1"/>
  <c r="BE20" i="3"/>
  <c r="P205" i="3"/>
  <c r="NK66" i="7" l="1"/>
  <c r="NM62" i="7"/>
  <c r="NO62" i="7" l="1"/>
  <c r="NQ62" i="7" s="1"/>
  <c r="NS62" i="7" s="1"/>
  <c r="NU62" i="7" s="1"/>
  <c r="NM66" i="7"/>
  <c r="NW62" i="7" l="1"/>
  <c r="NU66" i="7"/>
  <c r="NW66" i="7" l="1"/>
  <c r="NY62" i="7"/>
  <c r="OA62" i="7" s="1"/>
  <c r="OC62" i="7" s="1"/>
  <c r="OE62" i="7" s="1"/>
  <c r="OE66" i="7" l="1"/>
  <c r="OG62" i="7"/>
  <c r="OI62" i="7" l="1"/>
  <c r="OK62" i="7" s="1"/>
  <c r="OM62" i="7" s="1"/>
  <c r="OO62" i="7" s="1"/>
  <c r="OG66" i="7"/>
  <c r="OO66" i="7" l="1"/>
  <c r="OQ62" i="7"/>
  <c r="OQ66" i="7" l="1"/>
  <c r="OS62" i="7"/>
  <c r="OU62" i="7" s="1"/>
  <c r="OW62" i="7" s="1"/>
  <c r="OY62" i="7" s="1"/>
  <c r="PA62" i="7" l="1"/>
  <c r="OY66" i="7"/>
  <c r="PA66" i="7" l="1"/>
  <c r="PC62" i="7"/>
  <c r="PE62" i="7" s="1"/>
  <c r="PG62" i="7" s="1"/>
  <c r="PI62" i="7" s="1"/>
  <c r="PI66" i="7" l="1"/>
  <c r="PK62" i="7"/>
  <c r="PM62" i="7" l="1"/>
  <c r="PO62" i="7" s="1"/>
  <c r="PQ62" i="7" s="1"/>
  <c r="PS62" i="7" s="1"/>
  <c r="PK66" i="7"/>
  <c r="PU62" i="7" l="1"/>
  <c r="PS66" i="7"/>
  <c r="PU66" i="7" l="1"/>
  <c r="PW62" i="7"/>
  <c r="PY62" i="7" s="1"/>
  <c r="QA62" i="7" s="1"/>
  <c r="QC62" i="7" s="1"/>
  <c r="QC66" i="7" l="1"/>
  <c r="QE62" i="7"/>
  <c r="QE66" i="7" l="1"/>
  <c r="QG62" i="7"/>
  <c r="QI62" i="7" s="1"/>
  <c r="QK62" i="7" s="1"/>
  <c r="QM62" i="7" s="1"/>
  <c r="QO62" i="7" l="1"/>
  <c r="QM66" i="7"/>
  <c r="QO66" i="7" l="1"/>
  <c r="QQ62" i="7"/>
  <c r="QS62" i="7" s="1"/>
  <c r="QU62" i="7" s="1"/>
  <c r="QW62" i="7" s="1"/>
  <c r="QY62" i="7" l="1"/>
  <c r="QW66" i="7"/>
  <c r="QY66" i="7" l="1"/>
  <c r="RA62" i="7"/>
  <c r="RC62" i="7" s="1"/>
  <c r="RE62" i="7" s="1"/>
  <c r="RG62" i="7" s="1"/>
  <c r="RG66" i="7" l="1"/>
  <c r="RI62" i="7"/>
  <c r="RK62" i="7" l="1"/>
  <c r="RM62" i="7" s="1"/>
  <c r="RO62" i="7" s="1"/>
  <c r="RQ62" i="7" s="1"/>
  <c r="RI66" i="7"/>
  <c r="RS62" i="7" l="1"/>
  <c r="RQ66" i="7"/>
  <c r="RS66" i="7" l="1"/>
  <c r="RU62" i="7"/>
  <c r="RW62" i="7" s="1"/>
  <c r="RY62" i="7" s="1"/>
  <c r="SA62" i="7" s="1"/>
  <c r="SA66" i="7" l="1"/>
  <c r="SC62" i="7"/>
  <c r="SC66" i="7" l="1"/>
  <c r="SE62" i="7"/>
  <c r="SG62" i="7" s="1"/>
  <c r="SI62" i="7" s="1"/>
  <c r="SK62" i="7" s="1"/>
  <c r="SK66" i="7" l="1"/>
  <c r="SM62" i="7"/>
  <c r="SO62" i="7" l="1"/>
  <c r="SQ62" i="7" s="1"/>
  <c r="SS62" i="7" s="1"/>
  <c r="SU62" i="7" s="1"/>
  <c r="SM66" i="7"/>
  <c r="SW62" i="7" l="1"/>
  <c r="SU66" i="7"/>
  <c r="SW66" i="7" l="1"/>
  <c r="SY62" i="7"/>
  <c r="TA62" i="7" s="1"/>
  <c r="TC62" i="7" s="1"/>
  <c r="TE62" i="7" s="1"/>
  <c r="TG62" i="7" l="1"/>
  <c r="TE66" i="7"/>
  <c r="TG66" i="7" l="1"/>
  <c r="TI62" i="7"/>
  <c r="TK62" i="7" s="1"/>
  <c r="TM62" i="7" s="1"/>
  <c r="TO62" i="7" s="1"/>
  <c r="TO66" i="7" l="1"/>
  <c r="TQ62" i="7"/>
  <c r="TS62" i="7" l="1"/>
  <c r="TU62" i="7" s="1"/>
  <c r="TW62" i="7" s="1"/>
  <c r="TY62" i="7" s="1"/>
  <c r="TQ66" i="7"/>
  <c r="TY66" i="7" l="1"/>
  <c r="UA62" i="7"/>
  <c r="UC62" i="7" l="1"/>
  <c r="UE62" i="7" s="1"/>
  <c r="UG62" i="7" s="1"/>
  <c r="UI62" i="7" s="1"/>
  <c r="UA66" i="7"/>
  <c r="UI66" i="7" l="1"/>
  <c r="UK62" i="7"/>
  <c r="UM62" i="7" l="1"/>
  <c r="UO62" i="7" s="1"/>
  <c r="UQ62" i="7" s="1"/>
  <c r="US62" i="7" s="1"/>
  <c r="UK66" i="7"/>
  <c r="UU62" i="7" l="1"/>
  <c r="US66" i="7"/>
  <c r="UW62" i="7" l="1"/>
  <c r="UY62" i="7" s="1"/>
  <c r="VA62" i="7" s="1"/>
  <c r="VC62" i="7" s="1"/>
  <c r="UU66" i="7"/>
  <c r="VC66" i="7" l="1"/>
  <c r="VE62" i="7"/>
  <c r="VE66" i="7" l="1"/>
  <c r="VG62" i="7"/>
  <c r="VI62" i="7" s="1"/>
  <c r="VK62" i="7" s="1"/>
  <c r="VM62" i="7" s="1"/>
  <c r="VO62" i="7" l="1"/>
  <c r="VM66" i="7"/>
  <c r="VQ62" i="7" l="1"/>
  <c r="VS62" i="7" s="1"/>
  <c r="VU62" i="7" s="1"/>
  <c r="VW62" i="7" s="1"/>
  <c r="VO66" i="7"/>
  <c r="VW66" i="7" l="1"/>
  <c r="VY62" i="7"/>
  <c r="WA62" i="7" l="1"/>
  <c r="WC62" i="7" s="1"/>
  <c r="WE62" i="7" s="1"/>
  <c r="WG62" i="7" s="1"/>
  <c r="VY66" i="7"/>
  <c r="WI62" i="7" l="1"/>
  <c r="WG66" i="7"/>
  <c r="WI66" i="7" l="1"/>
  <c r="WK62" i="7"/>
  <c r="WM62" i="7" s="1"/>
  <c r="WO62" i="7" s="1"/>
  <c r="WQ62" i="7" s="1"/>
  <c r="WQ66" i="7" l="1"/>
  <c r="WS62" i="7"/>
  <c r="WS66" i="7" l="1"/>
  <c r="WU62" i="7"/>
  <c r="WW62" i="7" s="1"/>
  <c r="WY62" i="7" s="1"/>
  <c r="XA62" i="7" s="1"/>
  <c r="XC62" i="7" l="1"/>
  <c r="XA66" i="7"/>
  <c r="XE62" i="7" l="1"/>
  <c r="XG62" i="7" s="1"/>
  <c r="XI62" i="7" s="1"/>
  <c r="XK62" i="7" s="1"/>
  <c r="XC66" i="7"/>
  <c r="XK66" i="7" l="1"/>
  <c r="XM62" i="7"/>
  <c r="XO62" i="7" l="1"/>
  <c r="XQ62" i="7" s="1"/>
  <c r="XS62" i="7" s="1"/>
  <c r="XU62" i="7" s="1"/>
  <c r="XM66" i="7"/>
  <c r="XU66" i="7" l="1"/>
  <c r="XW62" i="7"/>
  <c r="XW66" i="7" l="1"/>
  <c r="XY62" i="7"/>
  <c r="YA62" i="7" s="1"/>
  <c r="YC62" i="7" s="1"/>
  <c r="YE62" i="7" s="1"/>
  <c r="YE66" i="7" l="1"/>
  <c r="YG62" i="7"/>
  <c r="YI62" i="7" l="1"/>
  <c r="YK62" i="7" s="1"/>
  <c r="YM62" i="7" s="1"/>
  <c r="YO62" i="7" s="1"/>
  <c r="YG66" i="7"/>
  <c r="YQ62" i="7" l="1"/>
  <c r="YO66" i="7"/>
  <c r="YS62" i="7" l="1"/>
  <c r="YU62" i="7" s="1"/>
  <c r="YW62" i="7" s="1"/>
  <c r="YY62" i="7" s="1"/>
  <c r="YQ66" i="7"/>
  <c r="YY66" i="7" l="1"/>
  <c r="ZA62" i="7"/>
  <c r="ZA66" i="7" l="1"/>
  <c r="ZC62" i="7"/>
  <c r="ZE62" i="7" s="1"/>
  <c r="ZG62" i="7" s="1"/>
  <c r="ZI62" i="7" s="1"/>
  <c r="ZK62" i="7" l="1"/>
  <c r="ZI66" i="7"/>
  <c r="ZK66" i="7" l="1"/>
  <c r="ZM62" i="7"/>
  <c r="ZO62" i="7" s="1"/>
  <c r="ZQ62" i="7" s="1"/>
  <c r="ZS62" i="7" s="1"/>
  <c r="ZU62" i="7" l="1"/>
  <c r="ZS66" i="7"/>
  <c r="ZU66" i="7" l="1"/>
  <c r="ZW62" i="7"/>
  <c r="ZY62" i="7" s="1"/>
  <c r="AAA62" i="7" s="1"/>
  <c r="AAC62" i="7" s="1"/>
  <c r="AAE62" i="7" l="1"/>
  <c r="AAC66" i="7"/>
  <c r="AAE66" i="7" l="1"/>
  <c r="AAG62" i="7"/>
  <c r="AAI62" i="7" s="1"/>
  <c r="AAK62" i="7" s="1"/>
  <c r="AAM62" i="7" s="1"/>
  <c r="AAO62" i="7" l="1"/>
  <c r="AAM66" i="7"/>
  <c r="AAO66" i="7" l="1"/>
  <c r="AAQ62" i="7"/>
  <c r="AAS62" i="7" s="1"/>
  <c r="AAU62" i="7" s="1"/>
  <c r="AAW62" i="7" s="1"/>
  <c r="AAW66" i="7" l="1"/>
  <c r="AAY62" i="7"/>
  <c r="AAY66" i="7" l="1"/>
  <c r="ABA62" i="7"/>
  <c r="ABC62" i="7" s="1"/>
  <c r="ABE62" i="7" s="1"/>
  <c r="ABG62" i="7" s="1"/>
  <c r="ABG66" i="7" l="1"/>
  <c r="ABI62" i="7"/>
  <c r="ABI66" i="7" l="1"/>
  <c r="ABK62" i="7"/>
  <c r="ABM62" i="7" s="1"/>
  <c r="ABO62" i="7" s="1"/>
  <c r="ABQ62" i="7" s="1"/>
  <c r="ABS62" i="7" l="1"/>
  <c r="ABQ66" i="7"/>
  <c r="ABU62" i="7" l="1"/>
  <c r="ABW62" i="7" s="1"/>
  <c r="ABY62" i="7" s="1"/>
  <c r="ACA62" i="7" s="1"/>
  <c r="ABS66" i="7"/>
  <c r="ACC62" i="7" l="1"/>
  <c r="ACA66" i="7"/>
  <c r="ACC66" i="7" l="1"/>
  <c r="ACE62" i="7"/>
  <c r="ACG62" i="7" s="1"/>
  <c r="ACI62" i="7" s="1"/>
  <c r="ACK62" i="7" s="1"/>
  <c r="ACK66" i="7" l="1"/>
  <c r="ACM62" i="7"/>
  <c r="ACO62" i="7" l="1"/>
  <c r="ACQ62" i="7" s="1"/>
  <c r="ACS62" i="7" s="1"/>
  <c r="ACU62" i="7" s="1"/>
  <c r="ACM66" i="7"/>
  <c r="ACW62" i="7" l="1"/>
  <c r="ACU66" i="7"/>
  <c r="ACY62" i="7" l="1"/>
  <c r="ADA62" i="7" s="1"/>
  <c r="ADC62" i="7" s="1"/>
  <c r="ADE62" i="7" s="1"/>
  <c r="ACW66" i="7"/>
  <c r="ADE66" i="7" l="1"/>
  <c r="ADG62" i="7"/>
  <c r="ADI62" i="7" l="1"/>
  <c r="ADK62" i="7" s="1"/>
  <c r="ADM62" i="7" s="1"/>
  <c r="ADO62" i="7" s="1"/>
  <c r="ADG66" i="7"/>
  <c r="ADQ62" i="7" l="1"/>
  <c r="ADO66" i="7"/>
  <c r="ADQ66" i="7" l="1"/>
  <c r="ADS62" i="7"/>
  <c r="ADU62" i="7" s="1"/>
  <c r="ADW62" i="7" s="1"/>
  <c r="ADY62" i="7" s="1"/>
  <c r="AEA62" i="7" l="1"/>
  <c r="ADY66" i="7"/>
  <c r="AEA66" i="7" l="1"/>
  <c r="AEC62" i="7"/>
  <c r="AEE62" i="7" s="1"/>
  <c r="AEG62" i="7" s="1"/>
  <c r="AEI62" i="7" s="1"/>
  <c r="AEK62" i="7" l="1"/>
  <c r="AEI66" i="7"/>
  <c r="AEM62" i="7" l="1"/>
  <c r="AEO62" i="7" s="1"/>
  <c r="AEQ62" i="7" s="1"/>
  <c r="AES62" i="7" s="1"/>
  <c r="AEK66" i="7"/>
  <c r="AES66" i="7" l="1"/>
  <c r="AEU62" i="7"/>
  <c r="AEU66" i="7" l="1"/>
  <c r="AEW62" i="7"/>
  <c r="AEY62" i="7" s="1"/>
  <c r="AFA62" i="7" s="1"/>
  <c r="AFC62" i="7" s="1"/>
  <c r="AFC66" i="7" l="1"/>
  <c r="AFE62" i="7"/>
  <c r="AFE66" i="7" l="1"/>
  <c r="AFG62" i="7"/>
  <c r="AFI62" i="7" s="1"/>
  <c r="AFK62" i="7" s="1"/>
  <c r="AFM62" i="7" s="1"/>
  <c r="AFM66" i="7" l="1"/>
  <c r="AFO62" i="7"/>
  <c r="AFO66" i="7" l="1"/>
  <c r="AFQ62" i="7"/>
  <c r="AFS62" i="7" s="1"/>
  <c r="AFU62" i="7" s="1"/>
  <c r="AFW62" i="7" s="1"/>
  <c r="AFW66" i="7" l="1"/>
  <c r="AFY62" i="7"/>
  <c r="AFY66" i="7" l="1"/>
  <c r="AGA62" i="7"/>
  <c r="AGC62" i="7" s="1"/>
  <c r="AGE62" i="7" s="1"/>
  <c r="AGG62" i="7" s="1"/>
  <c r="AGG66" i="7" l="1"/>
  <c r="AGI62" i="7"/>
  <c r="AGI66" i="7" l="1"/>
  <c r="AGK62" i="7"/>
  <c r="AGM62" i="7" s="1"/>
  <c r="AGO62" i="7" s="1"/>
  <c r="AGQ62" i="7" s="1"/>
  <c r="AGQ66" i="7" l="1"/>
  <c r="AGS62" i="7"/>
  <c r="AGS66" i="7" l="1"/>
  <c r="AGU62" i="7"/>
  <c r="AGW62" i="7" s="1"/>
  <c r="AGY62" i="7" s="1"/>
  <c r="AHA62" i="7" s="1"/>
  <c r="AHA66" i="7" l="1"/>
  <c r="AHC62" i="7"/>
  <c r="AHC66" i="7" l="1"/>
  <c r="AHE62" i="7"/>
  <c r="AHG62" i="7" s="1"/>
  <c r="AHI62" i="7" s="1"/>
  <c r="AHK62" i="7" s="1"/>
  <c r="AHK66" i="7" l="1"/>
  <c r="AHM62" i="7"/>
  <c r="AHM66" i="7" l="1"/>
  <c r="AHO62" i="7"/>
  <c r="AHQ62" i="7" s="1"/>
  <c r="AHS62" i="7" s="1"/>
  <c r="AHU62" i="7" s="1"/>
  <c r="AHU66" i="7" l="1"/>
  <c r="AHW62" i="7"/>
  <c r="AHW66" i="7" l="1"/>
  <c r="AHY62" i="7"/>
  <c r="AIA62" i="7" s="1"/>
  <c r="AIC62" i="7" s="1"/>
  <c r="AIE62" i="7" s="1"/>
  <c r="AIE66" i="7" l="1"/>
  <c r="AIG62" i="7"/>
  <c r="AIG66" i="7" l="1"/>
  <c r="AII62" i="7"/>
  <c r="AIK62" i="7" s="1"/>
  <c r="AIM62" i="7" s="1"/>
  <c r="AIO62" i="7" s="1"/>
  <c r="AIO66" i="7" l="1"/>
  <c r="AIQ62" i="7"/>
  <c r="AIQ66" i="7" l="1"/>
  <c r="AIS62" i="7"/>
  <c r="AIU62" i="7" s="1"/>
  <c r="AIW62" i="7" s="1"/>
  <c r="AIY62" i="7" s="1"/>
  <c r="AIY66" i="7" l="1"/>
  <c r="AJA62" i="7"/>
  <c r="AJA66" i="7" l="1"/>
  <c r="AJC62" i="7"/>
  <c r="AJE62" i="7" s="1"/>
  <c r="AJG62" i="7" s="1"/>
  <c r="AJI62" i="7" s="1"/>
  <c r="AJI66" i="7" l="1"/>
  <c r="AJK62" i="7"/>
  <c r="AJK66" i="7" l="1"/>
  <c r="AJM62" i="7"/>
  <c r="AJO62" i="7" s="1"/>
  <c r="AJQ62" i="7" s="1"/>
  <c r="AJS62" i="7" s="1"/>
  <c r="AJS66" i="7" l="1"/>
  <c r="AJU62" i="7"/>
  <c r="AJU66" i="7" l="1"/>
  <c r="AJW62" i="7"/>
  <c r="AJY62" i="7" s="1"/>
  <c r="AKA62" i="7" s="1"/>
  <c r="AKC62" i="7" s="1"/>
  <c r="AKC66" i="7" l="1"/>
  <c r="AKE62" i="7"/>
  <c r="AKE66" i="7" l="1"/>
  <c r="AKG62" i="7"/>
  <c r="AKI62" i="7" s="1"/>
  <c r="AKK62" i="7" s="1"/>
  <c r="AKM62" i="7" s="1"/>
  <c r="AKM66" i="7" l="1"/>
  <c r="AKO62" i="7"/>
  <c r="AKO66" i="7" l="1"/>
  <c r="AKQ62" i="7"/>
  <c r="AKS62" i="7" s="1"/>
  <c r="AKU62" i="7" s="1"/>
  <c r="AKW62" i="7" s="1"/>
  <c r="AKW66" i="7" l="1"/>
  <c r="AKY62" i="7"/>
  <c r="AKY66" i="7" l="1"/>
  <c r="ALA62" i="7"/>
  <c r="ALC62" i="7" s="1"/>
  <c r="ALE62" i="7" s="1"/>
  <c r="ALG62" i="7" s="1"/>
  <c r="ALG66" i="7" l="1"/>
  <c r="ALI62" i="7"/>
  <c r="ALI66" i="7" l="1"/>
  <c r="ALK62" i="7"/>
  <c r="ALM62" i="7" s="1"/>
  <c r="ALO62" i="7" s="1"/>
  <c r="ALQ62" i="7" s="1"/>
  <c r="ALQ66" i="7" l="1"/>
  <c r="ALS62" i="7"/>
  <c r="ALS66" i="7" l="1"/>
  <c r="ALU62" i="7"/>
  <c r="ALW62" i="7" s="1"/>
  <c r="ALY62" i="7" s="1"/>
  <c r="AMA62" i="7" s="1"/>
  <c r="AMA66" i="7" l="1"/>
  <c r="AMC62" i="7"/>
  <c r="AMC66" i="7" l="1"/>
  <c r="AME62" i="7"/>
  <c r="AMG62" i="7" s="1"/>
  <c r="AMI62" i="7" s="1"/>
  <c r="AMK62" i="7" s="1"/>
  <c r="AMK66" i="7" l="1"/>
  <c r="AMM62" i="7"/>
  <c r="AMM66" i="7" l="1"/>
  <c r="AMO62" i="7"/>
  <c r="AMQ62" i="7" s="1"/>
  <c r="AMS62" i="7" s="1"/>
  <c r="AMU62" i="7" s="1"/>
  <c r="AMU66" i="7" l="1"/>
  <c r="AMW62" i="7"/>
  <c r="AMW66" i="7" l="1"/>
  <c r="AMY62" i="7"/>
  <c r="ANA62" i="7" s="1"/>
  <c r="ANC62" i="7" s="1"/>
  <c r="ANE62" i="7" s="1"/>
  <c r="ANE66" i="7" l="1"/>
  <c r="ANG62" i="7"/>
  <c r="ANG66" i="7" l="1"/>
  <c r="ANI62" i="7"/>
  <c r="ANK62" i="7" s="1"/>
  <c r="ANM62" i="7" s="1"/>
  <c r="ANO62" i="7" s="1"/>
  <c r="ANO66" i="7" l="1"/>
  <c r="ANQ62" i="7"/>
  <c r="ANQ66" i="7" l="1"/>
  <c r="ANS62" i="7"/>
  <c r="ANU62" i="7" s="1"/>
  <c r="ANW62" i="7" s="1"/>
  <c r="ANY62" i="7" s="1"/>
  <c r="ANY66" i="7" l="1"/>
  <c r="AOA62" i="7"/>
  <c r="AOA66" i="7" l="1"/>
  <c r="AOC62" i="7"/>
  <c r="AOE62" i="7" s="1"/>
  <c r="AOG62" i="7" s="1"/>
  <c r="AOI62" i="7" s="1"/>
  <c r="AOI66" i="7" l="1"/>
  <c r="AOK62" i="7"/>
  <c r="AOK66" i="7" l="1"/>
  <c r="AOM62" i="7"/>
  <c r="AOO62" i="7" s="1"/>
  <c r="AOQ62" i="7" s="1"/>
  <c r="AOS62" i="7" s="1"/>
  <c r="AOS66" i="7" l="1"/>
  <c r="AOU62" i="7"/>
  <c r="AOU66" i="7" l="1"/>
  <c r="AOW62" i="7"/>
  <c r="AOY62" i="7" s="1"/>
  <c r="APA62" i="7" s="1"/>
  <c r="APC62" i="7" s="1"/>
  <c r="APC66" i="7" l="1"/>
  <c r="APE62" i="7"/>
  <c r="APE66" i="7" l="1"/>
  <c r="APG62" i="7"/>
  <c r="API62" i="7" s="1"/>
  <c r="APK62" i="7" s="1"/>
  <c r="APM62" i="7" s="1"/>
  <c r="APM66" i="7" l="1"/>
  <c r="APO62" i="7"/>
  <c r="APO66" i="7" l="1"/>
  <c r="APQ62" i="7"/>
  <c r="APS62" i="7" s="1"/>
  <c r="APU62" i="7" s="1"/>
  <c r="APW62" i="7" s="1"/>
  <c r="APW66" i="7" l="1"/>
  <c r="APY62" i="7"/>
  <c r="APY66" i="7" l="1"/>
  <c r="AQA62" i="7"/>
  <c r="AQC62" i="7" s="1"/>
  <c r="AQE62" i="7" s="1"/>
  <c r="AQG62" i="7" s="1"/>
  <c r="AQG66" i="7" l="1"/>
  <c r="AQI62" i="7"/>
  <c r="AQI66" i="7" l="1"/>
  <c r="AQK62" i="7"/>
  <c r="AQM62" i="7" s="1"/>
  <c r="AQO62" i="7" s="1"/>
  <c r="AQQ62" i="7" s="1"/>
  <c r="AQQ66" i="7" l="1"/>
  <c r="AQS62" i="7"/>
  <c r="AQS66" i="7" l="1"/>
  <c r="AQU62" i="7"/>
  <c r="AQW62" i="7" s="1"/>
  <c r="AQY62" i="7" s="1"/>
  <c r="ARA62" i="7" s="1"/>
  <c r="ARA66" i="7" l="1"/>
  <c r="ARC62" i="7"/>
  <c r="ARC66" i="7" l="1"/>
  <c r="ARE62" i="7"/>
  <c r="ARG62" i="7" s="1"/>
  <c r="ARI62" i="7" s="1"/>
  <c r="ARK62" i="7" s="1"/>
  <c r="ARK66" i="7" l="1"/>
  <c r="ARM62" i="7"/>
  <c r="ARM66" i="7" l="1"/>
  <c r="ARO62" i="7"/>
  <c r="ARQ62" i="7" s="1"/>
  <c r="ARS62" i="7" s="1"/>
  <c r="ARU62" i="7" s="1"/>
  <c r="ARU66" i="7" l="1"/>
  <c r="ARW62" i="7"/>
  <c r="ARW66" i="7" l="1"/>
  <c r="ARY62" i="7"/>
  <c r="ASA62" i="7" s="1"/>
  <c r="ASC62" i="7" s="1"/>
  <c r="ASE62" i="7" s="1"/>
  <c r="ASE66" i="7" l="1"/>
  <c r="ASG62" i="7"/>
  <c r="ASG66" i="7" l="1"/>
  <c r="ASI62" i="7"/>
  <c r="ASK62" i="7" s="1"/>
  <c r="ASM62" i="7" s="1"/>
  <c r="ASO62" i="7" s="1"/>
  <c r="ASO66" i="7" l="1"/>
  <c r="ASQ62" i="7"/>
  <c r="ASQ66" i="7" l="1"/>
  <c r="ASS62" i="7"/>
  <c r="ASU62" i="7" s="1"/>
  <c r="ASW62" i="7" s="1"/>
  <c r="ASY62" i="7" s="1"/>
  <c r="ASY66" i="7" l="1"/>
  <c r="ATA62" i="7"/>
  <c r="ATA66" i="7" l="1"/>
  <c r="ATC62" i="7"/>
  <c r="ATE62" i="7" s="1"/>
  <c r="ATG62" i="7" s="1"/>
  <c r="ATI62" i="7" s="1"/>
  <c r="ATI66" i="7" l="1"/>
  <c r="ATK62" i="7"/>
  <c r="ATK66" i="7" l="1"/>
  <c r="ATM62" i="7"/>
  <c r="ATO62" i="7" s="1"/>
  <c r="ATQ62" i="7" s="1"/>
  <c r="ATS62" i="7" s="1"/>
  <c r="ATS66" i="7" l="1"/>
  <c r="ATU62" i="7"/>
  <c r="ATU66" i="7" l="1"/>
  <c r="ATW62" i="7"/>
  <c r="ATY62" i="7" s="1"/>
  <c r="AUA62" i="7" s="1"/>
  <c r="AUC62" i="7" s="1"/>
  <c r="AUC66" i="7" l="1"/>
  <c r="AUE62" i="7"/>
  <c r="AUE66" i="7" l="1"/>
  <c r="AUG62" i="7"/>
  <c r="AUI62" i="7" s="1"/>
  <c r="AUK62" i="7" s="1"/>
  <c r="AUM62" i="7" s="1"/>
  <c r="AUM66" i="7" l="1"/>
  <c r="AUO62" i="7"/>
  <c r="AUO66" i="7" l="1"/>
  <c r="AUQ62" i="7"/>
  <c r="AUS62" i="7" s="1"/>
  <c r="AUU62" i="7" s="1"/>
  <c r="AUW62" i="7" s="1"/>
  <c r="AUW66" i="7" l="1"/>
  <c r="AUY62" i="7"/>
  <c r="AUY66" i="7" l="1"/>
  <c r="AVA62" i="7"/>
  <c r="AVC62" i="7" s="1"/>
  <c r="AVE62" i="7" s="1"/>
  <c r="AVG62" i="7" s="1"/>
  <c r="AVG66" i="7" l="1"/>
  <c r="AVI62" i="7"/>
  <c r="AVI66" i="7" l="1"/>
  <c r="AVK62" i="7"/>
  <c r="AVM62" i="7" s="1"/>
  <c r="AVO62" i="7" s="1"/>
  <c r="AVQ62" i="7" s="1"/>
  <c r="AVQ66" i="7" l="1"/>
  <c r="AVS62" i="7"/>
  <c r="AVS66" i="7" l="1"/>
  <c r="AVU62" i="7"/>
  <c r="AVW62" i="7" s="1"/>
  <c r="AVY62" i="7" s="1"/>
  <c r="AWA62" i="7" s="1"/>
  <c r="AWA66" i="7" l="1"/>
  <c r="AWC62" i="7"/>
  <c r="AWC66" i="7" l="1"/>
  <c r="AWE62" i="7"/>
  <c r="AWG62" i="7" s="1"/>
  <c r="AWI62" i="7" s="1"/>
  <c r="AWK62" i="7" s="1"/>
  <c r="AWK66" i="7" l="1"/>
  <c r="AWM62" i="7"/>
  <c r="AWM66" i="7" l="1"/>
  <c r="AWO62" i="7"/>
  <c r="AWQ62" i="7" s="1"/>
  <c r="AWS62" i="7" s="1"/>
  <c r="AWU62" i="7" s="1"/>
  <c r="AWU66" i="7" l="1"/>
  <c r="AWW62" i="7"/>
  <c r="AWW66" i="7" l="1"/>
  <c r="AWY62" i="7"/>
  <c r="AXA62" i="7" s="1"/>
  <c r="AXC62" i="7" s="1"/>
  <c r="AXE62" i="7" s="1"/>
  <c r="AXE66" i="7" l="1"/>
  <c r="AXG62" i="7"/>
  <c r="AXG66" i="7" l="1"/>
  <c r="AXI62" i="7"/>
  <c r="AXK62" i="7" s="1"/>
  <c r="AXM62" i="7" s="1"/>
  <c r="AXO62" i="7" s="1"/>
  <c r="AXO66" i="7" l="1"/>
  <c r="AXQ62" i="7"/>
  <c r="AXQ66" i="7" l="1"/>
  <c r="AXS62" i="7"/>
  <c r="AXU62" i="7" s="1"/>
  <c r="AXW62" i="7" s="1"/>
  <c r="AXY62" i="7" s="1"/>
  <c r="AXY66" i="7" l="1"/>
  <c r="AYA62" i="7"/>
  <c r="AYA66" i="7" l="1"/>
  <c r="AYC62" i="7"/>
  <c r="AYE62" i="7" s="1"/>
  <c r="AYG62" i="7" s="1"/>
  <c r="AYI62" i="7" s="1"/>
  <c r="AYI66" i="7" l="1"/>
  <c r="AYK62" i="7"/>
  <c r="AYK66" i="7" l="1"/>
  <c r="AYM62" i="7"/>
  <c r="AYO62" i="7" s="1"/>
  <c r="AYQ62" i="7" s="1"/>
  <c r="AYS62" i="7" s="1"/>
  <c r="AYS66" i="7" l="1"/>
  <c r="AYU62" i="7"/>
  <c r="AYU66" i="7" l="1"/>
  <c r="AYW62" i="7"/>
  <c r="AYY62" i="7" s="1"/>
  <c r="AZA62" i="7" s="1"/>
  <c r="AZC62" i="7" s="1"/>
  <c r="AZC66" i="7" l="1"/>
  <c r="AZE62" i="7"/>
  <c r="AZE66" i="7" l="1"/>
  <c r="AZG62" i="7"/>
  <c r="AZI62" i="7" s="1"/>
  <c r="AZK62" i="7" s="1"/>
  <c r="AZM62" i="7" s="1"/>
  <c r="AZM66" i="7" l="1"/>
  <c r="AZO62" i="7"/>
  <c r="AZO66" i="7" l="1"/>
  <c r="AZQ62" i="7"/>
  <c r="AZS62" i="7" s="1"/>
  <c r="AZU62" i="7" s="1"/>
  <c r="AZW62" i="7" s="1"/>
  <c r="AZW66" i="7" l="1"/>
  <c r="AZY62" i="7"/>
  <c r="AZY66" i="7" l="1"/>
  <c r="BAA62" i="7"/>
  <c r="BAC62" i="7" s="1"/>
  <c r="BAE62" i="7" s="1"/>
  <c r="BAG62" i="7" s="1"/>
  <c r="BAG66" i="7" l="1"/>
  <c r="BAI62" i="7"/>
  <c r="BAI66" i="7" l="1"/>
  <c r="BAK62" i="7"/>
  <c r="BAM62" i="7" s="1"/>
  <c r="BAO62" i="7" s="1"/>
  <c r="BAQ62" i="7" s="1"/>
  <c r="BAQ66" i="7" l="1"/>
  <c r="BAS62" i="7"/>
  <c r="BAS66" i="7" l="1"/>
  <c r="BAU62" i="7"/>
  <c r="BAW62" i="7" s="1"/>
  <c r="BAY62" i="7" s="1"/>
  <c r="BBA62" i="7" s="1"/>
  <c r="BBA66" i="7" l="1"/>
  <c r="BBC62" i="7"/>
  <c r="BBC66" i="7" l="1"/>
  <c r="BBE62" i="7"/>
  <c r="BBG62" i="7" s="1"/>
  <c r="BBI62" i="7" s="1"/>
  <c r="BBK62" i="7" s="1"/>
  <c r="BBK66" i="7" l="1"/>
  <c r="BBM62" i="7"/>
  <c r="BBM66" i="7" l="1"/>
  <c r="BBO62" i="7"/>
  <c r="BBQ62" i="7" s="1"/>
  <c r="BBS62" i="7" s="1"/>
  <c r="BBU62" i="7" s="1"/>
  <c r="BBU66" i="7" l="1"/>
  <c r="BBW62" i="7"/>
  <c r="BBW66" i="7" l="1"/>
  <c r="BBY62" i="7"/>
  <c r="BCA62" i="7" s="1"/>
  <c r="BCC62" i="7" s="1"/>
  <c r="BCE62" i="7" s="1"/>
  <c r="BCE66" i="7" l="1"/>
  <c r="BCG62" i="7"/>
  <c r="BCG66" i="7" l="1"/>
  <c r="BCI62" i="7"/>
  <c r="BCK62" i="7" s="1"/>
  <c r="BCM62" i="7" s="1"/>
  <c r="BCO62" i="7" s="1"/>
  <c r="BCO66" i="7" l="1"/>
  <c r="BCQ62" i="7"/>
  <c r="BCQ66" i="7" l="1"/>
  <c r="BCS62" i="7"/>
  <c r="BCU62" i="7" s="1"/>
  <c r="BCW62" i="7" s="1"/>
  <c r="BCY62" i="7" s="1"/>
  <c r="BCY66" i="7" l="1"/>
  <c r="BDA62" i="7"/>
  <c r="BDA66" i="7" l="1"/>
  <c r="BDC62" i="7"/>
  <c r="BDE62" i="7" s="1"/>
  <c r="BDG62" i="7" s="1"/>
  <c r="BDI62" i="7" s="1"/>
  <c r="BDI66" i="7" l="1"/>
  <c r="BDK62" i="7"/>
  <c r="BDK66" i="7" l="1"/>
  <c r="BDM62" i="7"/>
  <c r="BDO62" i="7" s="1"/>
  <c r="BDQ62" i="7" s="1"/>
  <c r="BDS62" i="7" s="1"/>
  <c r="BDS66" i="7" l="1"/>
  <c r="BDU62" i="7"/>
  <c r="BDU66" i="7" l="1"/>
  <c r="BDW62" i="7"/>
  <c r="BDY62" i="7" s="1"/>
  <c r="BEA62" i="7" s="1"/>
  <c r="BEC62" i="7" s="1"/>
  <c r="BEC66" i="7" l="1"/>
  <c r="BEE62" i="7"/>
  <c r="BEE66" i="7" l="1"/>
  <c r="BEG62" i="7"/>
  <c r="BEI62" i="7" s="1"/>
  <c r="BEK62" i="7" s="1"/>
  <c r="BEM62" i="7" s="1"/>
  <c r="BEM66" i="7" l="1"/>
  <c r="BEO62" i="7"/>
  <c r="BEO66" i="7" l="1"/>
  <c r="BEQ62" i="7"/>
  <c r="BES62" i="7" s="1"/>
  <c r="BEU62" i="7" s="1"/>
  <c r="BEW62" i="7" s="1"/>
  <c r="BEW66" i="7" l="1"/>
  <c r="BEY62" i="7"/>
  <c r="BEY66" i="7" l="1"/>
  <c r="BFA62" i="7"/>
  <c r="BFC62" i="7" s="1"/>
  <c r="BFE62" i="7" s="1"/>
  <c r="BFG62" i="7" s="1"/>
  <c r="BFG66" i="7" l="1"/>
  <c r="BFI62" i="7"/>
  <c r="BFI66" i="7" l="1"/>
  <c r="BFK62" i="7"/>
  <c r="BFM62" i="7" s="1"/>
  <c r="BFO62" i="7" s="1"/>
  <c r="BFQ62" i="7" s="1"/>
  <c r="BFQ66" i="7" l="1"/>
  <c r="BFS62" i="7"/>
  <c r="BFS66" i="7" l="1"/>
  <c r="BFU62" i="7"/>
  <c r="BFW62" i="7" s="1"/>
  <c r="BFY62" i="7" s="1"/>
  <c r="BGA62" i="7" s="1"/>
  <c r="BGA66" i="7" l="1"/>
  <c r="BGC62" i="7"/>
  <c r="BGC66" i="7" l="1"/>
  <c r="BGE62" i="7"/>
  <c r="BGG62" i="7" s="1"/>
  <c r="BGI62" i="7" s="1"/>
  <c r="BGK62" i="7" s="1"/>
  <c r="BGK66" i="7" l="1"/>
  <c r="BGM62" i="7"/>
  <c r="BGM66" i="7" l="1"/>
  <c r="BGO62" i="7"/>
  <c r="BGQ62" i="7" s="1"/>
  <c r="BGS62" i="7" s="1"/>
  <c r="BGU62" i="7" s="1"/>
  <c r="BGU66" i="7" l="1"/>
  <c r="BGW62" i="7"/>
  <c r="BGW66" i="7" l="1"/>
  <c r="BGY62" i="7"/>
  <c r="BHA62" i="7" s="1"/>
  <c r="BHC62" i="7" s="1"/>
  <c r="BHE62" i="7" s="1"/>
  <c r="BHE66" i="7" l="1"/>
  <c r="BHG62" i="7"/>
  <c r="BHG66" i="7" l="1"/>
  <c r="BHI62" i="7"/>
  <c r="BHK62" i="7" s="1"/>
  <c r="BHM62" i="7" s="1"/>
  <c r="BHO62" i="7" s="1"/>
  <c r="BHO66" i="7" l="1"/>
  <c r="BHQ62" i="7"/>
  <c r="BHQ66" i="7" l="1"/>
  <c r="BHS62" i="7"/>
  <c r="BHU62" i="7" s="1"/>
  <c r="BHW62" i="7" s="1"/>
  <c r="BHY62" i="7" s="1"/>
  <c r="BHY66" i="7" l="1"/>
  <c r="BIA62" i="7"/>
  <c r="BIA66" i="7" l="1"/>
  <c r="BIC62" i="7"/>
  <c r="BIE62" i="7" s="1"/>
  <c r="BIG62" i="7" s="1"/>
  <c r="BII62" i="7" s="1"/>
  <c r="BII66" i="7" l="1"/>
  <c r="BIK62" i="7"/>
  <c r="BIK66" i="7" l="1"/>
  <c r="BIM62" i="7"/>
  <c r="BIO62" i="7" s="1"/>
  <c r="BIQ62" i="7" s="1"/>
  <c r="BIS62" i="7" s="1"/>
  <c r="BIS66" i="7" l="1"/>
  <c r="BIU62" i="7"/>
  <c r="BIU66" i="7" l="1"/>
  <c r="BIW62" i="7"/>
  <c r="BIY62" i="7" s="1"/>
  <c r="BJA62" i="7" s="1"/>
  <c r="BJC62" i="7" s="1"/>
  <c r="BJC66" i="7" l="1"/>
  <c r="BJE62" i="7"/>
  <c r="BJE66" i="7" l="1"/>
  <c r="BJG62" i="7"/>
  <c r="BJI62" i="7" s="1"/>
  <c r="BJK62" i="7" s="1"/>
  <c r="BJM62" i="7" s="1"/>
  <c r="BJM66" i="7" l="1"/>
  <c r="BJO62" i="7"/>
  <c r="BJO66" i="7" l="1"/>
  <c r="BJQ62" i="7"/>
  <c r="BJS62" i="7" s="1"/>
  <c r="BJU62" i="7" s="1"/>
  <c r="BJW62" i="7" s="1"/>
  <c r="BJW66" i="7" l="1"/>
  <c r="BJY62" i="7"/>
  <c r="BJY66" i="7" l="1"/>
  <c r="BKA62" i="7"/>
  <c r="BKC62" i="7" s="1"/>
  <c r="BKE62" i="7" s="1"/>
  <c r="BKG62" i="7" s="1"/>
  <c r="BKG66" i="7" l="1"/>
  <c r="BKI62" i="7"/>
  <c r="BKI66" i="7" l="1"/>
  <c r="BKK62" i="7"/>
  <c r="BKM62" i="7" s="1"/>
  <c r="BKO62" i="7" s="1"/>
  <c r="BKQ62" i="7" s="1"/>
  <c r="BKQ66" i="7" l="1"/>
  <c r="BKS62" i="7"/>
  <c r="BKS66" i="7" l="1"/>
  <c r="BKU62" i="7"/>
  <c r="BKW62" i="7" s="1"/>
  <c r="BKY62" i="7" s="1"/>
  <c r="BLA62" i="7" s="1"/>
  <c r="BLA66" i="7" l="1"/>
  <c r="BLC62" i="7"/>
  <c r="BLC66" i="7" l="1"/>
  <c r="BLE62" i="7"/>
  <c r="BLG62" i="7" s="1"/>
  <c r="BLI62" i="7" s="1"/>
  <c r="BLK62" i="7" s="1"/>
  <c r="BLK66" i="7" l="1"/>
  <c r="BLM62" i="7"/>
  <c r="BLM66" i="7" l="1"/>
  <c r="BLO62" i="7"/>
  <c r="BLQ62" i="7" s="1"/>
  <c r="BLS62" i="7" s="1"/>
  <c r="BLU62" i="7" s="1"/>
  <c r="BLU66" i="7" l="1"/>
  <c r="BLW62" i="7"/>
  <c r="BLW66" i="7" l="1"/>
  <c r="BLY62" i="7"/>
  <c r="BMA62" i="7" s="1"/>
  <c r="BMC62" i="7" s="1"/>
  <c r="BME62" i="7" s="1"/>
  <c r="BME66" i="7" l="1"/>
  <c r="BMG62" i="7"/>
  <c r="BMG66" i="7" l="1"/>
  <c r="BMI62" i="7"/>
  <c r="BMK62" i="7" s="1"/>
  <c r="BMM62" i="7" s="1"/>
  <c r="BMO62" i="7" s="1"/>
  <c r="BMO66" i="7" l="1"/>
  <c r="BMQ62" i="7"/>
  <c r="BMQ66" i="7" l="1"/>
  <c r="BMS62" i="7"/>
  <c r="BMU62" i="7" s="1"/>
  <c r="BMW62" i="7" s="1"/>
  <c r="BMY62" i="7" s="1"/>
  <c r="BMY66" i="7" l="1"/>
  <c r="BNA62" i="7"/>
  <c r="BNA66" i="7" l="1"/>
  <c r="BNC62" i="7"/>
  <c r="BNE62" i="7" s="1"/>
  <c r="BNG62" i="7" s="1"/>
  <c r="BNI62" i="7" s="1"/>
  <c r="BNI66" i="7" l="1"/>
  <c r="BNK62" i="7"/>
  <c r="BNK66" i="7" l="1"/>
  <c r="BNM62" i="7"/>
  <c r="BNO62" i="7" s="1"/>
  <c r="BNQ62" i="7" s="1"/>
  <c r="BNS62" i="7" s="1"/>
  <c r="BNS66" i="7" l="1"/>
  <c r="BNU62" i="7"/>
  <c r="BNU66" i="7" l="1"/>
  <c r="BNW62" i="7"/>
  <c r="BNY62" i="7" s="1"/>
  <c r="BOA62" i="7" s="1"/>
  <c r="BOC62" i="7" s="1"/>
  <c r="BOC66" i="7" l="1"/>
  <c r="BOE62" i="7"/>
  <c r="BOE66" i="7" l="1"/>
  <c r="BOG62" i="7"/>
  <c r="BOI62" i="7" s="1"/>
  <c r="BOK62" i="7" s="1"/>
  <c r="BOM62" i="7" s="1"/>
  <c r="BOM66" i="7" l="1"/>
  <c r="BOO62" i="7"/>
  <c r="BOO66" i="7" l="1"/>
  <c r="BOQ62" i="7"/>
  <c r="BOS62" i="7" s="1"/>
  <c r="BOU62" i="7" s="1"/>
  <c r="BOW62" i="7" s="1"/>
  <c r="BOW66" i="7" l="1"/>
  <c r="BOY62" i="7"/>
  <c r="BOY66" i="7" l="1"/>
  <c r="BPA62" i="7"/>
  <c r="BPC62" i="7" s="1"/>
  <c r="BPE62" i="7" s="1"/>
  <c r="BPG62" i="7" s="1"/>
  <c r="BPG66" i="7" l="1"/>
  <c r="BPI62" i="7"/>
  <c r="BPI66" i="7" l="1"/>
  <c r="BPK62" i="7"/>
  <c r="BPM62" i="7" s="1"/>
  <c r="BPO62" i="7" s="1"/>
  <c r="BPQ62" i="7" s="1"/>
  <c r="BPQ66" i="7" l="1"/>
  <c r="BPS62" i="7"/>
  <c r="BPS66" i="7" l="1"/>
  <c r="BPU62" i="7"/>
  <c r="BPW62" i="7" s="1"/>
  <c r="BPY62" i="7" s="1"/>
  <c r="BQA62" i="7" s="1"/>
  <c r="BQA66" i="7" l="1"/>
  <c r="BQC62" i="7"/>
  <c r="BQC66" i="7" l="1"/>
  <c r="BQE62" i="7"/>
  <c r="BQG62" i="7" s="1"/>
  <c r="BQI62" i="7" s="1"/>
  <c r="BQK62" i="7" s="1"/>
  <c r="BQK66" i="7" l="1"/>
  <c r="BQM62" i="7"/>
  <c r="BQM66" i="7" l="1"/>
  <c r="BQO62" i="7"/>
  <c r="BQQ62" i="7" s="1"/>
  <c r="BQS62" i="7" s="1"/>
  <c r="BQU62" i="7" s="1"/>
  <c r="BQU66" i="7" l="1"/>
  <c r="BQW62" i="7"/>
  <c r="BQW66" i="7" l="1"/>
  <c r="BQY62" i="7"/>
  <c r="BRA62" i="7" s="1"/>
  <c r="BRC62" i="7" s="1"/>
  <c r="BRE62" i="7" s="1"/>
  <c r="BRE66" i="7" l="1"/>
  <c r="BRG62" i="7"/>
  <c r="BRG66" i="7" l="1"/>
  <c r="BRI62" i="7"/>
  <c r="BRK62" i="7" s="1"/>
  <c r="BRM62" i="7" s="1"/>
  <c r="BRO62" i="7" s="1"/>
  <c r="BRO66" i="7" l="1"/>
  <c r="BRQ62" i="7"/>
  <c r="BRQ66" i="7" l="1"/>
  <c r="BRS62" i="7"/>
  <c r="BRU62" i="7" s="1"/>
  <c r="BRW62" i="7" s="1"/>
  <c r="BRY62" i="7" s="1"/>
  <c r="BRY66" i="7" l="1"/>
  <c r="BSA62" i="7"/>
  <c r="BSA66" i="7" l="1"/>
  <c r="BSC62" i="7"/>
  <c r="BSE62" i="7" s="1"/>
  <c r="BSG62" i="7" s="1"/>
  <c r="BSI62" i="7" s="1"/>
  <c r="BSI66" i="7" l="1"/>
  <c r="BSK62" i="7"/>
  <c r="BSK66" i="7" l="1"/>
  <c r="BSM62" i="7"/>
  <c r="BSO62" i="7" s="1"/>
  <c r="BSQ62" i="7" s="1"/>
  <c r="BSS62" i="7" s="1"/>
  <c r="BSS66" i="7" l="1"/>
  <c r="BSU62" i="7"/>
  <c r="BSU66" i="7" l="1"/>
  <c r="BSW62" i="7"/>
  <c r="BSY62" i="7" s="1"/>
  <c r="BTA62" i="7" s="1"/>
  <c r="BTC62" i="7" s="1"/>
  <c r="BTC66" i="7" l="1"/>
  <c r="BTE62" i="7"/>
  <c r="BTE66" i="7" l="1"/>
  <c r="BTG62" i="7"/>
  <c r="BTI62" i="7" s="1"/>
  <c r="BTK62" i="7" s="1"/>
  <c r="BTM62" i="7" s="1"/>
  <c r="BTM66" i="7" l="1"/>
  <c r="BTO62" i="7"/>
  <c r="BTO66" i="7" l="1"/>
  <c r="BTQ62" i="7"/>
  <c r="BTS62" i="7" s="1"/>
  <c r="BTU62" i="7" s="1"/>
  <c r="BTW62" i="7" s="1"/>
  <c r="BTW66" i="7" l="1"/>
  <c r="BTY62" i="7"/>
  <c r="BTY66" i="7" l="1"/>
  <c r="BUA62" i="7"/>
  <c r="BUC62" i="7" s="1"/>
  <c r="BUE62" i="7" s="1"/>
  <c r="BUG62" i="7" s="1"/>
  <c r="BUG66" i="7" l="1"/>
  <c r="BUI62" i="7"/>
  <c r="BUI66" i="7" l="1"/>
  <c r="BUK62" i="7"/>
  <c r="BUM62" i="7" s="1"/>
  <c r="BUO62" i="7" s="1"/>
  <c r="BUQ62" i="7" s="1"/>
  <c r="BUQ66" i="7" l="1"/>
  <c r="BUS62" i="7"/>
  <c r="BUS66" i="7" l="1"/>
  <c r="BUU62" i="7"/>
  <c r="BUW62" i="7" s="1"/>
  <c r="BUY62" i="7" s="1"/>
  <c r="BVA62" i="7" s="1"/>
  <c r="BVA66" i="7" l="1"/>
  <c r="BVC62" i="7"/>
  <c r="BVC66" i="7" l="1"/>
  <c r="BVE62" i="7"/>
  <c r="BVG62" i="7" s="1"/>
  <c r="BVI62" i="7" s="1"/>
  <c r="BVK62" i="7" s="1"/>
  <c r="BVK66" i="7" l="1"/>
  <c r="BVM62" i="7"/>
  <c r="BVM66" i="7" l="1"/>
  <c r="BVO62" i="7"/>
  <c r="BVQ62" i="7" s="1"/>
  <c r="BVS62" i="7" s="1"/>
  <c r="BVU62" i="7" s="1"/>
  <c r="BVU66" i="7" l="1"/>
  <c r="BVW62" i="7"/>
  <c r="BVW66" i="7" l="1"/>
  <c r="BVY62" i="7"/>
  <c r="BWA62" i="7" s="1"/>
  <c r="BWC62" i="7" s="1"/>
  <c r="BWE62" i="7" s="1"/>
  <c r="BWE66" i="7" l="1"/>
  <c r="BWG62" i="7"/>
  <c r="BWG66" i="7" l="1"/>
  <c r="BWI62" i="7"/>
  <c r="BWK62" i="7" s="1"/>
  <c r="BWM62" i="7" s="1"/>
  <c r="BWO62" i="7" s="1"/>
  <c r="BWO66" i="7" l="1"/>
  <c r="BWQ62" i="7"/>
  <c r="BWQ66" i="7" l="1"/>
  <c r="BWS62" i="7"/>
  <c r="BWU62" i="7" s="1"/>
  <c r="BWW62" i="7" s="1"/>
  <c r="BWY62" i="7" s="1"/>
  <c r="BWY66" i="7" l="1"/>
  <c r="BXA62" i="7"/>
  <c r="BXA66" i="7" l="1"/>
  <c r="BXC62" i="7"/>
  <c r="BXE62" i="7" s="1"/>
  <c r="BXG62" i="7" s="1"/>
  <c r="BXI62" i="7" s="1"/>
  <c r="BXI66" i="7" l="1"/>
  <c r="BXK62" i="7"/>
  <c r="BXK66" i="7" l="1"/>
  <c r="BXM62" i="7"/>
  <c r="BXO62" i="7" s="1"/>
  <c r="BXQ62" i="7" s="1"/>
  <c r="BXS62" i="7" s="1"/>
  <c r="BXS66" i="7" l="1"/>
  <c r="BXU62" i="7"/>
  <c r="BXU66" i="7" l="1"/>
  <c r="BXW62" i="7"/>
  <c r="BXY62" i="7" s="1"/>
  <c r="BYA62" i="7" s="1"/>
  <c r="BYC62" i="7" s="1"/>
  <c r="BYC66" i="7" l="1"/>
  <c r="BYE62" i="7"/>
  <c r="BYE66" i="7" l="1"/>
  <c r="BYG62" i="7"/>
  <c r="BYI62" i="7" s="1"/>
  <c r="BYK62" i="7" s="1"/>
  <c r="BYM62" i="7" s="1"/>
  <c r="BYM66" i="7" l="1"/>
  <c r="BYO62" i="7"/>
  <c r="BYO66" i="7" l="1"/>
  <c r="BYQ62" i="7"/>
  <c r="BYS62" i="7" s="1"/>
  <c r="BYU62" i="7" s="1"/>
  <c r="BYW62" i="7" s="1"/>
  <c r="BYW66" i="7" l="1"/>
  <c r="BYY62" i="7"/>
  <c r="BYY66" i="7" l="1"/>
  <c r="BZA62" i="7"/>
  <c r="BZC62" i="7" s="1"/>
  <c r="BZE62" i="7" s="1"/>
  <c r="BZG62" i="7" s="1"/>
  <c r="BZG66" i="7" l="1"/>
  <c r="BZI62" i="7"/>
  <c r="BZI66" i="7" l="1"/>
  <c r="BZK62" i="7"/>
  <c r="BZM62" i="7" s="1"/>
  <c r="BZO62" i="7" s="1"/>
  <c r="BZQ62" i="7" s="1"/>
  <c r="BZQ66" i="7" l="1"/>
  <c r="BZS62" i="7"/>
  <c r="BZS66" i="7" l="1"/>
  <c r="BZU62" i="7"/>
  <c r="BZW62" i="7" s="1"/>
  <c r="BZY62" i="7" s="1"/>
  <c r="CAA62" i="7" s="1"/>
  <c r="CAA66" i="7" l="1"/>
  <c r="CAC62" i="7"/>
  <c r="CAC66" i="7" l="1"/>
  <c r="CAE62" i="7"/>
  <c r="CAG62" i="7" s="1"/>
  <c r="CAI62" i="7" s="1"/>
  <c r="CAK62" i="7" s="1"/>
  <c r="CAK66" i="7" l="1"/>
  <c r="CAM62" i="7"/>
  <c r="CAM66" i="7" l="1"/>
  <c r="CAO62" i="7"/>
  <c r="CAQ62" i="7" s="1"/>
  <c r="CAS62" i="7" s="1"/>
  <c r="CAU62" i="7" s="1"/>
  <c r="CAU66" i="7" l="1"/>
  <c r="CAW62" i="7"/>
  <c r="CAW66" i="7" l="1"/>
  <c r="CAY62" i="7"/>
  <c r="CBA62" i="7" s="1"/>
  <c r="CBC62" i="7" s="1"/>
  <c r="CBE62" i="7" s="1"/>
  <c r="CBE66" i="7" l="1"/>
  <c r="CBG62" i="7"/>
  <c r="CBG66" i="7" l="1"/>
  <c r="CBI62" i="7"/>
  <c r="CBK62" i="7" s="1"/>
  <c r="CBM62" i="7" s="1"/>
  <c r="CBO62" i="7" s="1"/>
  <c r="CBO66" i="7" l="1"/>
  <c r="CBQ62" i="7"/>
  <c r="CBQ66" i="7" l="1"/>
  <c r="CBS62" i="7"/>
  <c r="CBU62" i="7" s="1"/>
  <c r="CBW62" i="7" s="1"/>
  <c r="CBY62" i="7" s="1"/>
  <c r="CBY66" i="7" l="1"/>
  <c r="CCA62" i="7"/>
  <c r="CCA66" i="7" l="1"/>
  <c r="CCC62" i="7"/>
  <c r="CCE62" i="7" s="1"/>
  <c r="CCG62" i="7" s="1"/>
  <c r="CCI62" i="7" s="1"/>
  <c r="CCI66" i="7" l="1"/>
  <c r="CCK62" i="7"/>
  <c r="CCK66" i="7" l="1"/>
  <c r="CCM62" i="7"/>
  <c r="CCO62" i="7" s="1"/>
  <c r="CCQ62" i="7" s="1"/>
  <c r="CCS62" i="7" s="1"/>
  <c r="CCS66" i="7" l="1"/>
  <c r="CCU62" i="7"/>
  <c r="CCU66" i="7" l="1"/>
  <c r="CCW62" i="7"/>
  <c r="CCY62" i="7" s="1"/>
  <c r="CDA62" i="7" s="1"/>
  <c r="CDC62" i="7" s="1"/>
  <c r="CDC66" i="7" l="1"/>
  <c r="CDE62" i="7"/>
  <c r="CDE66" i="7" l="1"/>
  <c r="CDG62" i="7"/>
  <c r="CDI62" i="7" s="1"/>
  <c r="CDK62" i="7" s="1"/>
  <c r="CDM62" i="7" s="1"/>
  <c r="CDM66" i="7" l="1"/>
  <c r="CDO62" i="7"/>
  <c r="CDO66" i="7" l="1"/>
  <c r="CDQ62" i="7"/>
  <c r="CDS62" i="7" s="1"/>
  <c r="CDU62" i="7" s="1"/>
  <c r="CDW62" i="7" s="1"/>
  <c r="CDW66" i="7" l="1"/>
  <c r="CDY62" i="7"/>
  <c r="CDY66" i="7" l="1"/>
  <c r="CEA62" i="7"/>
  <c r="CEC62" i="7" s="1"/>
  <c r="CEE62" i="7" s="1"/>
  <c r="CEG62" i="7" s="1"/>
  <c r="CEG66" i="7" l="1"/>
  <c r="CEI62" i="7"/>
  <c r="CEI66" i="7" l="1"/>
  <c r="CEK62" i="7"/>
  <c r="CEM62" i="7" s="1"/>
  <c r="CEO62" i="7" s="1"/>
  <c r="CEQ62" i="7" s="1"/>
  <c r="CEQ66" i="7" l="1"/>
  <c r="CES62" i="7"/>
  <c r="CES66" i="7" l="1"/>
  <c r="CEU62" i="7"/>
  <c r="CEW62" i="7" s="1"/>
  <c r="CEY62" i="7" s="1"/>
  <c r="CFA62" i="7" s="1"/>
  <c r="CFA66" i="7" l="1"/>
  <c r="CFC62" i="7"/>
  <c r="CFC66" i="7" l="1"/>
  <c r="CFE62" i="7"/>
  <c r="CFG62" i="7" s="1"/>
  <c r="CFI62" i="7" s="1"/>
  <c r="CFK62" i="7" s="1"/>
  <c r="CFK66" i="7" l="1"/>
  <c r="CFM62" i="7"/>
  <c r="CFM66" i="7" l="1"/>
  <c r="CFO62" i="7"/>
  <c r="CFQ62" i="7" s="1"/>
  <c r="CFS62" i="7" s="1"/>
  <c r="CFU62" i="7" s="1"/>
  <c r="CFU66" i="7" l="1"/>
  <c r="CFW62" i="7"/>
  <c r="CFW66" i="7" l="1"/>
  <c r="CFY62" i="7"/>
  <c r="CGA62" i="7" s="1"/>
  <c r="CGC62" i="7" s="1"/>
  <c r="CGE62" i="7" s="1"/>
  <c r="CGE66" i="7" l="1"/>
  <c r="CGG62" i="7"/>
  <c r="CGG66" i="7" l="1"/>
  <c r="CGI62" i="7"/>
  <c r="CGK62" i="7" s="1"/>
  <c r="CGM62" i="7" s="1"/>
  <c r="CGO62" i="7" s="1"/>
  <c r="CGO66" i="7" l="1"/>
  <c r="CGQ62" i="7"/>
  <c r="CGQ66" i="7" l="1"/>
  <c r="CGS62" i="7"/>
  <c r="CGU62" i="7" s="1"/>
  <c r="CGW62" i="7" s="1"/>
  <c r="CGY62" i="7" s="1"/>
  <c r="CGY66" i="7" l="1"/>
  <c r="CHA62" i="7"/>
  <c r="CHA66" i="7" l="1"/>
  <c r="CHC62" i="7"/>
  <c r="CHE62" i="7" s="1"/>
  <c r="CHG62" i="7" s="1"/>
  <c r="CHI62" i="7" s="1"/>
  <c r="CHI66" i="7" l="1"/>
  <c r="CHK62" i="7"/>
  <c r="CHK66" i="7" l="1"/>
  <c r="CHM62" i="7"/>
  <c r="CHO62" i="7" s="1"/>
  <c r="CHQ62" i="7" s="1"/>
  <c r="CHS62" i="7" s="1"/>
  <c r="CHS66" i="7" l="1"/>
  <c r="CHU62" i="7"/>
  <c r="CHU66" i="7" l="1"/>
  <c r="CHW62" i="7"/>
  <c r="CHY62" i="7" s="1"/>
  <c r="CIA62" i="7" s="1"/>
  <c r="CIC62" i="7" s="1"/>
  <c r="CIC66" i="7" l="1"/>
  <c r="CIE62" i="7"/>
  <c r="CIE66" i="7" l="1"/>
  <c r="CIG62" i="7"/>
  <c r="CII62" i="7" s="1"/>
  <c r="CIK62" i="7" s="1"/>
  <c r="CIM62" i="7" s="1"/>
  <c r="CIM66" i="7" l="1"/>
  <c r="CIO62" i="7"/>
  <c r="CIO66" i="7" l="1"/>
  <c r="CIQ62" i="7"/>
  <c r="CIS62" i="7" s="1"/>
  <c r="CIU62" i="7" s="1"/>
  <c r="CIW62" i="7" s="1"/>
  <c r="CIW66" i="7" l="1"/>
  <c r="CIY62" i="7"/>
  <c r="CIY66" i="7" l="1"/>
  <c r="CJA62" i="7"/>
  <c r="CJC62" i="7" s="1"/>
  <c r="CJE62" i="7" s="1"/>
  <c r="CJG62" i="7" s="1"/>
  <c r="CJG66" i="7" l="1"/>
  <c r="CJI62" i="7"/>
  <c r="CJI66" i="7" l="1"/>
  <c r="CJK62" i="7"/>
  <c r="CJM62" i="7" s="1"/>
  <c r="CJO62" i="7" s="1"/>
  <c r="CJQ62" i="7" s="1"/>
  <c r="CJQ66" i="7" l="1"/>
  <c r="CJS62" i="7"/>
  <c r="CJS66" i="7" l="1"/>
  <c r="CJU62" i="7"/>
  <c r="CJW62" i="7" s="1"/>
  <c r="CJY62" i="7" s="1"/>
  <c r="CKA62" i="7" s="1"/>
  <c r="CKA66" i="7" l="1"/>
  <c r="CKC62" i="7"/>
  <c r="CKC66" i="7" l="1"/>
  <c r="CKE62" i="7"/>
  <c r="CKG62" i="7" s="1"/>
  <c r="CKI62" i="7" s="1"/>
  <c r="CKK62" i="7" s="1"/>
  <c r="CKK66" i="7" l="1"/>
  <c r="CKM62" i="7"/>
  <c r="CKM66" i="7" l="1"/>
  <c r="CKO62" i="7"/>
  <c r="CKQ62" i="7" s="1"/>
  <c r="CKS62" i="7" s="1"/>
  <c r="CKU62" i="7" s="1"/>
  <c r="CKU66" i="7" l="1"/>
  <c r="CKW62" i="7"/>
  <c r="CKW66" i="7" l="1"/>
  <c r="CKY62" i="7"/>
  <c r="CLA62" i="7" s="1"/>
  <c r="CLC62" i="7" s="1"/>
  <c r="CLE62" i="7" s="1"/>
  <c r="CLE66" i="7" l="1"/>
  <c r="CLG62" i="7"/>
  <c r="CLG66" i="7" l="1"/>
  <c r="CLI62" i="7"/>
  <c r="CLK62" i="7" s="1"/>
  <c r="CLM62" i="7" s="1"/>
  <c r="CLO62" i="7" s="1"/>
  <c r="CLO66" i="7" l="1"/>
  <c r="CLQ62" i="7"/>
  <c r="CLQ66" i="7" l="1"/>
  <c r="CLS62" i="7"/>
  <c r="CLU62" i="7" s="1"/>
  <c r="CLW62" i="7" s="1"/>
  <c r="CLY62" i="7" s="1"/>
  <c r="CLY66" i="7" l="1"/>
  <c r="CMA62" i="7"/>
  <c r="CMA66" i="7" l="1"/>
  <c r="CMC62" i="7"/>
  <c r="CME62" i="7" s="1"/>
  <c r="CMG62" i="7" s="1"/>
  <c r="CMI62" i="7" s="1"/>
  <c r="CMI66" i="7" l="1"/>
  <c r="CMK62" i="7"/>
  <c r="CMK66" i="7" l="1"/>
  <c r="CMM62" i="7"/>
  <c r="CMO62" i="7" s="1"/>
  <c r="CMQ62" i="7" s="1"/>
  <c r="CMS62" i="7" s="1"/>
  <c r="CMS66" i="7" l="1"/>
  <c r="CMU62" i="7"/>
  <c r="CMU66" i="7" l="1"/>
  <c r="CMW62" i="7"/>
  <c r="CMY62" i="7" s="1"/>
  <c r="CNA62" i="7" s="1"/>
  <c r="CNC62" i="7" s="1"/>
  <c r="CNC66" i="7" l="1"/>
  <c r="CNE62" i="7"/>
  <c r="CNE66" i="7" l="1"/>
  <c r="CNG62" i="7"/>
  <c r="CNI62" i="7" s="1"/>
  <c r="CNK62" i="7" s="1"/>
  <c r="CNM62" i="7" s="1"/>
  <c r="CNM66" i="7" l="1"/>
  <c r="CNO62" i="7"/>
  <c r="CNO66" i="7" l="1"/>
  <c r="CNQ62" i="7"/>
  <c r="CNS62" i="7" s="1"/>
  <c r="CNU62" i="7" s="1"/>
  <c r="CNW62" i="7" s="1"/>
  <c r="CNW66" i="7" l="1"/>
  <c r="CNY62" i="7"/>
  <c r="CNY66" i="7" l="1"/>
  <c r="COA62" i="7"/>
  <c r="COC62" i="7" s="1"/>
  <c r="COE62" i="7" s="1"/>
  <c r="COG62" i="7" s="1"/>
  <c r="COG66" i="7" l="1"/>
  <c r="COI62" i="7"/>
  <c r="COI66" i="7" l="1"/>
  <c r="COK62" i="7"/>
  <c r="COM62" i="7" s="1"/>
  <c r="COO62" i="7" s="1"/>
  <c r="COQ62" i="7" s="1"/>
  <c r="COQ66" i="7" l="1"/>
  <c r="COS62" i="7"/>
  <c r="COS66" i="7" l="1"/>
  <c r="COU62" i="7"/>
  <c r="COW62" i="7" s="1"/>
  <c r="COY62" i="7" s="1"/>
  <c r="CPA62" i="7" s="1"/>
  <c r="CPA66" i="7" l="1"/>
  <c r="CPC62" i="7"/>
  <c r="CPC66" i="7" l="1"/>
  <c r="CPE62" i="7"/>
  <c r="CPG62" i="7" s="1"/>
  <c r="CPI62" i="7" s="1"/>
  <c r="CPK62" i="7" s="1"/>
  <c r="CPK66" i="7" l="1"/>
  <c r="CPM62" i="7"/>
  <c r="CPM66" i="7" l="1"/>
  <c r="CPO62" i="7"/>
  <c r="CPQ62" i="7" s="1"/>
  <c r="CPS62" i="7" s="1"/>
  <c r="CPU62" i="7" s="1"/>
  <c r="CPU66" i="7" l="1"/>
  <c r="CPW62" i="7"/>
  <c r="CPW66" i="7" l="1"/>
  <c r="CPY62" i="7"/>
  <c r="CQA62" i="7" s="1"/>
  <c r="CQC62" i="7" s="1"/>
  <c r="CQE62" i="7" s="1"/>
  <c r="CQE66" i="7" l="1"/>
  <c r="CQG62" i="7"/>
  <c r="CQG66" i="7" l="1"/>
  <c r="CQI62" i="7"/>
  <c r="CQK62" i="7" s="1"/>
  <c r="CQM62" i="7" s="1"/>
  <c r="CQO62" i="7" s="1"/>
  <c r="CQO66" i="7" l="1"/>
  <c r="CQQ62" i="7"/>
  <c r="CQQ66" i="7" l="1"/>
  <c r="CQS62" i="7"/>
  <c r="CQU62" i="7" s="1"/>
  <c r="CQW62" i="7" s="1"/>
  <c r="CQY62" i="7" s="1"/>
  <c r="CQY66" i="7" l="1"/>
  <c r="CRA62" i="7"/>
  <c r="CRA66" i="7" l="1"/>
  <c r="CRC62" i="7"/>
  <c r="CRE62" i="7" s="1"/>
  <c r="CRG62" i="7" s="1"/>
  <c r="CRI62" i="7" s="1"/>
  <c r="CRI66" i="7" l="1"/>
  <c r="CRK62" i="7"/>
  <c r="CRK66" i="7" l="1"/>
  <c r="CRM62" i="7"/>
  <c r="CRO62" i="7" s="1"/>
  <c r="CRQ62" i="7" s="1"/>
  <c r="CRS62" i="7" s="1"/>
  <c r="CRS66" i="7" l="1"/>
  <c r="CRU62" i="7"/>
  <c r="CRU66" i="7" l="1"/>
  <c r="CRW62" i="7"/>
  <c r="CRY62" i="7" s="1"/>
  <c r="CSA62" i="7" s="1"/>
  <c r="CSC62" i="7" s="1"/>
  <c r="CSC66" i="7" l="1"/>
  <c r="CSE62" i="7"/>
  <c r="CSE66" i="7" l="1"/>
  <c r="CSG62" i="7"/>
  <c r="CSI62" i="7" s="1"/>
  <c r="CSK62" i="7" s="1"/>
  <c r="CSM62" i="7" s="1"/>
  <c r="CSM66" i="7" l="1"/>
  <c r="CSO62" i="7"/>
  <c r="CSO66" i="7" l="1"/>
  <c r="CSQ62" i="7"/>
  <c r="CSS62" i="7" s="1"/>
  <c r="CSU62" i="7" s="1"/>
  <c r="CSW62" i="7" s="1"/>
  <c r="CSW66" i="7" l="1"/>
  <c r="CSY62" i="7"/>
  <c r="CSY66" i="7" l="1"/>
  <c r="CTA62" i="7"/>
  <c r="CTC62" i="7" s="1"/>
  <c r="CTE62" i="7" s="1"/>
  <c r="CTG62" i="7" s="1"/>
  <c r="CTG66" i="7" l="1"/>
  <c r="CTI62" i="7"/>
  <c r="CTI66" i="7" l="1"/>
  <c r="CTK62" i="7"/>
  <c r="CTM62" i="7" s="1"/>
  <c r="CTO62" i="7" s="1"/>
  <c r="CTQ62" i="7" s="1"/>
  <c r="CTQ66" i="7" l="1"/>
  <c r="CTS62" i="7"/>
  <c r="CTS66" i="7" l="1"/>
  <c r="CTU62" i="7"/>
  <c r="CTW62" i="7" s="1"/>
  <c r="CTY62" i="7" s="1"/>
  <c r="CUA62" i="7" s="1"/>
  <c r="CUA66" i="7" l="1"/>
  <c r="CUC62" i="7"/>
  <c r="CUC66" i="7" l="1"/>
  <c r="CUE62" i="7"/>
  <c r="CUG62" i="7" s="1"/>
  <c r="CUI62" i="7" s="1"/>
  <c r="CUK62" i="7" s="1"/>
  <c r="CUK66" i="7" l="1"/>
  <c r="CUM62" i="7"/>
  <c r="CUM66" i="7" l="1"/>
  <c r="CUO62" i="7"/>
  <c r="CUQ62" i="7" s="1"/>
  <c r="CUS62" i="7" s="1"/>
  <c r="CUU62" i="7" s="1"/>
  <c r="CUU66" i="7" l="1"/>
  <c r="CUW62" i="7"/>
  <c r="CUW66" i="7" l="1"/>
  <c r="CUY62" i="7"/>
  <c r="CVA62" i="7" s="1"/>
  <c r="CVC62" i="7" s="1"/>
  <c r="CVE62" i="7" s="1"/>
  <c r="CVE66" i="7" l="1"/>
  <c r="CVG62" i="7"/>
  <c r="CVG66" i="7" l="1"/>
  <c r="CVI62" i="7"/>
  <c r="CVK62" i="7" s="1"/>
  <c r="CVM62" i="7" s="1"/>
  <c r="CVO62" i="7" s="1"/>
  <c r="CVO66" i="7" l="1"/>
  <c r="CVQ62" i="7"/>
  <c r="CVQ66" i="7" l="1"/>
  <c r="CVS62" i="7"/>
  <c r="CVU62" i="7" s="1"/>
  <c r="CVW62" i="7" s="1"/>
  <c r="CVY62" i="7" s="1"/>
  <c r="CVY66" i="7" l="1"/>
  <c r="CWA62" i="7"/>
  <c r="CWA66" i="7" l="1"/>
  <c r="CWC62" i="7"/>
  <c r="CWE62" i="7" s="1"/>
  <c r="CWG62" i="7" s="1"/>
  <c r="CWI62" i="7" s="1"/>
  <c r="CWI66" i="7" l="1"/>
  <c r="CWK62" i="7"/>
  <c r="CWK66" i="7" l="1"/>
  <c r="CWM62" i="7"/>
  <c r="CWO62" i="7" s="1"/>
  <c r="CWQ62" i="7" s="1"/>
  <c r="CWS62" i="7" s="1"/>
  <c r="CWS66" i="7" l="1"/>
  <c r="CWU62" i="7"/>
  <c r="CWU66" i="7" l="1"/>
  <c r="CWW62" i="7"/>
  <c r="CWY62" i="7" s="1"/>
  <c r="CXA62" i="7" s="1"/>
  <c r="CXC62" i="7" s="1"/>
  <c r="CXC66" i="7" l="1"/>
  <c r="CXE62" i="7"/>
  <c r="CXE66" i="7" l="1"/>
  <c r="CXG62" i="7"/>
  <c r="CXI62" i="7" s="1"/>
  <c r="CXK62" i="7" s="1"/>
  <c r="CXM62" i="7" s="1"/>
  <c r="CXM66" i="7" l="1"/>
  <c r="CXO62" i="7"/>
  <c r="CXO66" i="7" l="1"/>
  <c r="CXQ62" i="7"/>
  <c r="CXS62" i="7" s="1"/>
  <c r="CXU62" i="7" s="1"/>
  <c r="CXW62" i="7" s="1"/>
  <c r="CXW66" i="7" l="1"/>
  <c r="CXY62" i="7"/>
  <c r="CXY66" i="7" l="1"/>
  <c r="CYA62" i="7"/>
  <c r="CYC62" i="7" s="1"/>
  <c r="CYE62" i="7" s="1"/>
  <c r="CYG62" i="7" s="1"/>
  <c r="CYG66" i="7" l="1"/>
  <c r="CYI62" i="7"/>
  <c r="CYI66" i="7" l="1"/>
  <c r="CYK62" i="7"/>
  <c r="CYM62" i="7" s="1"/>
  <c r="CYO62" i="7" s="1"/>
  <c r="CYQ62" i="7" s="1"/>
  <c r="CYQ66" i="7" l="1"/>
  <c r="CYS62" i="7"/>
  <c r="CYS66" i="7" l="1"/>
  <c r="CYU62" i="7"/>
  <c r="CYW62" i="7" s="1"/>
  <c r="CYY62" i="7" s="1"/>
  <c r="CZA62" i="7" s="1"/>
  <c r="CZA66" i="7" l="1"/>
  <c r="CZC62" i="7"/>
  <c r="CZC66" i="7" l="1"/>
  <c r="CZE62" i="7"/>
  <c r="CZG62" i="7" s="1"/>
  <c r="CZI62" i="7" s="1"/>
  <c r="CZK62" i="7" s="1"/>
  <c r="CZK66" i="7" l="1"/>
  <c r="CZM62" i="7"/>
  <c r="CZM66" i="7" l="1"/>
  <c r="CZO62" i="7"/>
  <c r="CZQ62" i="7" s="1"/>
  <c r="CZS62" i="7" s="1"/>
  <c r="CZU62" i="7" s="1"/>
  <c r="CZU66" i="7" l="1"/>
  <c r="CZW62" i="7"/>
  <c r="CZW66" i="7" l="1"/>
  <c r="CZY62" i="7"/>
  <c r="DAA62" i="7" s="1"/>
  <c r="DAC62" i="7" s="1"/>
  <c r="DAE62" i="7" s="1"/>
  <c r="DAE66" i="7" l="1"/>
  <c r="DAG62" i="7"/>
  <c r="DAG66" i="7" l="1"/>
  <c r="DAI62" i="7"/>
  <c r="DAK62" i="7" s="1"/>
  <c r="DAM62" i="7" s="1"/>
  <c r="DAO62" i="7" s="1"/>
  <c r="DAO66" i="7" l="1"/>
  <c r="DAQ62" i="7"/>
  <c r="DAQ66" i="7" l="1"/>
  <c r="DAS62" i="7"/>
  <c r="DAU62" i="7" s="1"/>
  <c r="DAW62" i="7" s="1"/>
  <c r="DAY62" i="7" s="1"/>
  <c r="DAY66" i="7" l="1"/>
  <c r="DBA62" i="7"/>
  <c r="DBA66" i="7" l="1"/>
  <c r="DBC62" i="7"/>
  <c r="DBE62" i="7" s="1"/>
  <c r="DBG62" i="7" s="1"/>
  <c r="DBI62" i="7" s="1"/>
  <c r="DBI66" i="7" l="1"/>
  <c r="DBK62" i="7"/>
  <c r="DBK66" i="7" l="1"/>
  <c r="DBM62" i="7"/>
  <c r="DBO62" i="7" s="1"/>
  <c r="DBQ62" i="7" s="1"/>
  <c r="DBS62" i="7" s="1"/>
  <c r="DBS66" i="7" l="1"/>
  <c r="DBU62" i="7"/>
  <c r="DBU66" i="7" l="1"/>
  <c r="DBW62" i="7"/>
  <c r="DBY62" i="7" s="1"/>
  <c r="DCA62" i="7" s="1"/>
  <c r="DCC62" i="7" s="1"/>
  <c r="DCC66" i="7" l="1"/>
  <c r="DCE62" i="7"/>
  <c r="DCE66" i="7" l="1"/>
  <c r="DCG62" i="7"/>
  <c r="DCI62" i="7" s="1"/>
  <c r="DCK62" i="7" s="1"/>
  <c r="DCM62" i="7" s="1"/>
  <c r="DCM66" i="7" l="1"/>
  <c r="DCO62" i="7"/>
  <c r="DCO66" i="7" l="1"/>
  <c r="DCQ62" i="7"/>
  <c r="DCS62" i="7" s="1"/>
  <c r="DCU62" i="7" s="1"/>
  <c r="DCW62" i="7" s="1"/>
  <c r="DCW66" i="7" l="1"/>
  <c r="DCY62" i="7"/>
  <c r="DCY66" i="7" l="1"/>
  <c r="DDA62" i="7"/>
  <c r="DDC62" i="7" s="1"/>
  <c r="DDE62" i="7" s="1"/>
  <c r="DDG62" i="7" s="1"/>
  <c r="DDG66" i="7" l="1"/>
  <c r="DDI62" i="7"/>
  <c r="DDI66" i="7" l="1"/>
  <c r="DDK62" i="7"/>
  <c r="DDM62" i="7" s="1"/>
  <c r="DDO62" i="7" s="1"/>
  <c r="DDQ62" i="7" s="1"/>
  <c r="DDQ66" i="7" l="1"/>
  <c r="DDS62" i="7"/>
  <c r="DDS66" i="7" l="1"/>
  <c r="DDU62" i="7"/>
  <c r="DDW62" i="7" s="1"/>
  <c r="DDY62" i="7" s="1"/>
  <c r="DEA62" i="7" s="1"/>
  <c r="DEA66" i="7" l="1"/>
  <c r="DEC62" i="7"/>
  <c r="DEC66" i="7" l="1"/>
  <c r="DEE62" i="7"/>
  <c r="DEG62" i="7" s="1"/>
  <c r="DEI62" i="7" s="1"/>
  <c r="DEK62" i="7" s="1"/>
  <c r="DEK66" i="7" l="1"/>
  <c r="DEM62" i="7"/>
  <c r="DEM66" i="7" l="1"/>
  <c r="DEO62" i="7"/>
  <c r="DEQ62" i="7" s="1"/>
  <c r="DES62" i="7" s="1"/>
  <c r="DEU62" i="7" s="1"/>
  <c r="DEU66" i="7" l="1"/>
  <c r="DEW62" i="7"/>
  <c r="DEW66" i="7" l="1"/>
  <c r="DEY62" i="7"/>
  <c r="DFA62" i="7" s="1"/>
  <c r="DFC62" i="7" s="1"/>
  <c r="DFE62" i="7" s="1"/>
  <c r="DFE66" i="7" l="1"/>
  <c r="DFG62" i="7"/>
  <c r="DFG66" i="7" l="1"/>
  <c r="DFI62" i="7"/>
  <c r="DFK62" i="7" s="1"/>
  <c r="DFM62" i="7" s="1"/>
  <c r="DFO62" i="7" s="1"/>
  <c r="DFO66" i="7" l="1"/>
  <c r="DFQ62" i="7"/>
  <c r="DFQ66" i="7" l="1"/>
  <c r="DFS62" i="7"/>
  <c r="DFU62" i="7" s="1"/>
  <c r="DFW62" i="7" s="1"/>
  <c r="DFY62" i="7" s="1"/>
  <c r="DFY66" i="7" l="1"/>
  <c r="DGA62" i="7"/>
  <c r="DGA66" i="7" l="1"/>
  <c r="DGC62" i="7"/>
  <c r="DGE62" i="7" s="1"/>
  <c r="DGG62" i="7" s="1"/>
  <c r="DGI62" i="7" s="1"/>
  <c r="DGI66" i="7" l="1"/>
  <c r="DGK62" i="7"/>
  <c r="DGK66" i="7" l="1"/>
  <c r="DGM62" i="7"/>
  <c r="DGO62" i="7" s="1"/>
  <c r="DGQ62" i="7" s="1"/>
  <c r="DGS62" i="7" s="1"/>
  <c r="DGS66" i="7" l="1"/>
  <c r="DGU62" i="7"/>
  <c r="DGU66" i="7" l="1"/>
  <c r="DGW62" i="7"/>
  <c r="DGY62" i="7" s="1"/>
  <c r="DHA62" i="7" s="1"/>
  <c r="DHC62" i="7" s="1"/>
  <c r="DHC66" i="7" l="1"/>
  <c r="DHE62" i="7"/>
  <c r="DHE66" i="7" l="1"/>
  <c r="DHG62" i="7"/>
  <c r="DHI62" i="7" s="1"/>
  <c r="DHK62" i="7" s="1"/>
  <c r="DHM62" i="7" s="1"/>
  <c r="DHM66" i="7" l="1"/>
  <c r="DHO62" i="7"/>
  <c r="DHO66" i="7" l="1"/>
  <c r="DHQ62" i="7"/>
  <c r="DHS62" i="7" s="1"/>
  <c r="DHU62" i="7" s="1"/>
  <c r="DHW62" i="7" s="1"/>
  <c r="DHW66" i="7" l="1"/>
  <c r="DHY62" i="7"/>
  <c r="DHY66" i="7" l="1"/>
  <c r="DIA62" i="7"/>
  <c r="DIC62" i="7" s="1"/>
  <c r="DIE62" i="7" s="1"/>
  <c r="DIG62" i="7" s="1"/>
  <c r="DIG66" i="7" l="1"/>
  <c r="DII62" i="7"/>
  <c r="DII66" i="7" l="1"/>
  <c r="DIK62" i="7"/>
  <c r="DIM62" i="7" s="1"/>
  <c r="DIO62" i="7" s="1"/>
  <c r="DIQ62" i="7" s="1"/>
  <c r="DIQ66" i="7" l="1"/>
  <c r="DIS62" i="7"/>
  <c r="DIS66" i="7" l="1"/>
  <c r="DIU62" i="7"/>
  <c r="DIW62" i="7" s="1"/>
  <c r="DIY62" i="7" s="1"/>
  <c r="DJA62" i="7" s="1"/>
  <c r="DJA66" i="7" l="1"/>
  <c r="DJC62" i="7"/>
  <c r="DJC66" i="7" l="1"/>
  <c r="DJE62" i="7"/>
  <c r="DJG62" i="7" s="1"/>
  <c r="DJI62" i="7" s="1"/>
  <c r="DJK62" i="7" s="1"/>
  <c r="DJK66" i="7" l="1"/>
  <c r="DJM62" i="7"/>
  <c r="DJM66" i="7" l="1"/>
  <c r="DJO62" i="7"/>
  <c r="DJQ62" i="7" s="1"/>
  <c r="DJS62" i="7" s="1"/>
  <c r="DJU62" i="7" s="1"/>
  <c r="DJU66" i="7" l="1"/>
  <c r="DJW62" i="7"/>
  <c r="DJW66" i="7" l="1"/>
  <c r="DJY62" i="7"/>
  <c r="DKA62" i="7" s="1"/>
  <c r="DKC62" i="7" s="1"/>
  <c r="DKE62" i="7" s="1"/>
  <c r="DKE66" i="7" l="1"/>
  <c r="DKG62" i="7"/>
  <c r="DKG66" i="7" l="1"/>
  <c r="DKI62" i="7"/>
  <c r="DKK62" i="7" s="1"/>
  <c r="DKM62" i="7" s="1"/>
  <c r="DKO62" i="7" s="1"/>
  <c r="DKO66" i="7" l="1"/>
  <c r="DKQ62" i="7"/>
  <c r="DKQ66" i="7" l="1"/>
  <c r="DKS62" i="7"/>
  <c r="DKU62" i="7" s="1"/>
  <c r="DKW62" i="7" s="1"/>
  <c r="DKY62" i="7" s="1"/>
  <c r="DKY66" i="7" l="1"/>
  <c r="DLA62" i="7"/>
  <c r="DLA66" i="7" l="1"/>
  <c r="DLC62" i="7"/>
  <c r="DLE62" i="7" s="1"/>
  <c r="DLG62" i="7" s="1"/>
  <c r="DLI62" i="7" s="1"/>
  <c r="DLI66" i="7" l="1"/>
  <c r="DLK62" i="7"/>
  <c r="DLK66" i="7" l="1"/>
  <c r="DLM62" i="7"/>
  <c r="DLO62" i="7" s="1"/>
  <c r="DLQ62" i="7" s="1"/>
  <c r="DLS62" i="7" s="1"/>
  <c r="DLS66" i="7" l="1"/>
  <c r="DLU62" i="7"/>
  <c r="DLU66" i="7" l="1"/>
  <c r="DLW62" i="7"/>
  <c r="DLY62" i="7" s="1"/>
  <c r="DMA62" i="7" s="1"/>
  <c r="DMC62" i="7" s="1"/>
  <c r="DMC66" i="7" l="1"/>
  <c r="DME62" i="7"/>
  <c r="DME66" i="7" l="1"/>
  <c r="DMG62" i="7"/>
  <c r="DMI62" i="7" s="1"/>
  <c r="DMK62" i="7" s="1"/>
  <c r="DMM62" i="7" s="1"/>
  <c r="DMM66" i="7" l="1"/>
  <c r="DMO62" i="7"/>
  <c r="DMO66" i="7" l="1"/>
  <c r="DMQ62" i="7"/>
  <c r="DMS62" i="7" s="1"/>
  <c r="DMU62" i="7" s="1"/>
  <c r="DMW62" i="7" s="1"/>
  <c r="DMW66" i="7" l="1"/>
  <c r="DMY62" i="7"/>
  <c r="DMY66" i="7" l="1"/>
  <c r="DNA62" i="7"/>
  <c r="DNC62" i="7" s="1"/>
  <c r="DNE62" i="7" s="1"/>
  <c r="DNG62" i="7" s="1"/>
  <c r="DNG66" i="7" l="1"/>
  <c r="DNI62" i="7"/>
  <c r="DNI66" i="7" l="1"/>
  <c r="DNK62" i="7"/>
  <c r="DNM62" i="7" s="1"/>
  <c r="DNO62" i="7" s="1"/>
  <c r="DNQ62" i="7" s="1"/>
  <c r="DNQ66" i="7" l="1"/>
  <c r="DNS62" i="7"/>
  <c r="DNS66" i="7" l="1"/>
  <c r="DNU62" i="7"/>
  <c r="DNW62" i="7" s="1"/>
  <c r="DNY62" i="7" s="1"/>
  <c r="DOA62" i="7" s="1"/>
  <c r="DOA66" i="7" l="1"/>
  <c r="DOC62" i="7"/>
  <c r="DOC66" i="7" l="1"/>
  <c r="DOE62" i="7"/>
  <c r="DOG62" i="7" s="1"/>
  <c r="DOI62" i="7" s="1"/>
  <c r="DOK62" i="7" s="1"/>
  <c r="DOK66" i="7" l="1"/>
  <c r="DOM62" i="7"/>
  <c r="DOM66" i="7" l="1"/>
  <c r="DOO62" i="7"/>
  <c r="DOQ62" i="7" s="1"/>
  <c r="DOS62" i="7" s="1"/>
  <c r="DOU62" i="7" s="1"/>
  <c r="DOU66" i="7" l="1"/>
  <c r="DOW62" i="7"/>
  <c r="DOW66" i="7" l="1"/>
  <c r="DOY62" i="7"/>
  <c r="DPA62" i="7" s="1"/>
  <c r="DPC62" i="7" s="1"/>
  <c r="DPE62" i="7" s="1"/>
  <c r="DPE66" i="7" l="1"/>
  <c r="DPG62" i="7"/>
  <c r="DPG66" i="7" l="1"/>
  <c r="DPI62" i="7"/>
  <c r="DPK62" i="7" s="1"/>
  <c r="DPM62" i="7" s="1"/>
  <c r="DPO62" i="7" s="1"/>
  <c r="DPO66" i="7" l="1"/>
  <c r="DPQ62" i="7"/>
  <c r="DPQ66" i="7" l="1"/>
  <c r="DPS62" i="7"/>
  <c r="DPU62" i="7" s="1"/>
  <c r="DPW62" i="7" s="1"/>
  <c r="DPY62" i="7" s="1"/>
  <c r="DPY66" i="7" l="1"/>
  <c r="DQA62" i="7"/>
  <c r="DQA66" i="7" l="1"/>
  <c r="DQC62" i="7"/>
  <c r="DQE62" i="7" s="1"/>
  <c r="DQG62" i="7" s="1"/>
  <c r="DQI62" i="7" s="1"/>
  <c r="DQI66" i="7" l="1"/>
  <c r="DQK62" i="7"/>
  <c r="DQK66" i="7" l="1"/>
  <c r="DQM62" i="7"/>
  <c r="DQO62" i="7" s="1"/>
  <c r="DQQ62" i="7" s="1"/>
  <c r="DQS62" i="7" s="1"/>
  <c r="DQS66" i="7" l="1"/>
  <c r="DQU62" i="7"/>
  <c r="DQU66" i="7" l="1"/>
  <c r="DQW62" i="7"/>
  <c r="DQY62" i="7" s="1"/>
  <c r="DRA62" i="7" s="1"/>
  <c r="DRC62" i="7" s="1"/>
  <c r="DRC66" i="7" l="1"/>
  <c r="DRE62" i="7"/>
  <c r="DRE66" i="7" l="1"/>
  <c r="DRG62" i="7"/>
  <c r="DRI62" i="7" s="1"/>
  <c r="DRK62" i="7" s="1"/>
  <c r="DRM62" i="7" s="1"/>
  <c r="DRM66" i="7" l="1"/>
  <c r="DRO62" i="7"/>
  <c r="DRO66" i="7" l="1"/>
  <c r="DRQ62" i="7"/>
  <c r="DRS62" i="7" s="1"/>
  <c r="DRU62" i="7" s="1"/>
  <c r="DRW62" i="7" s="1"/>
  <c r="DRW66" i="7" l="1"/>
  <c r="DRY62" i="7"/>
  <c r="DRY66" i="7" l="1"/>
  <c r="DSA62" i="7"/>
  <c r="DSC62" i="7" s="1"/>
  <c r="DSE62" i="7" s="1"/>
  <c r="DSG62" i="7" s="1"/>
  <c r="DSG66" i="7" l="1"/>
  <c r="DSI62" i="7"/>
  <c r="DSI66" i="7" l="1"/>
  <c r="DSK62" i="7"/>
  <c r="DSM62" i="7" s="1"/>
  <c r="DSO62" i="7" s="1"/>
  <c r="DSQ62" i="7" s="1"/>
  <c r="DSQ66" i="7" l="1"/>
  <c r="DSS62" i="7"/>
  <c r="DSS66" i="7" l="1"/>
  <c r="DSU62" i="7"/>
  <c r="DSW62" i="7" s="1"/>
  <c r="DSY62" i="7" s="1"/>
  <c r="DTA62" i="7" s="1"/>
  <c r="DTA66" i="7" l="1"/>
  <c r="DTC62" i="7"/>
  <c r="DTC66" i="7" l="1"/>
  <c r="DTE62" i="7"/>
  <c r="DTG62" i="7" s="1"/>
  <c r="DTI62" i="7" s="1"/>
  <c r="DTK62" i="7" s="1"/>
  <c r="DTK66" i="7" l="1"/>
  <c r="DTM62" i="7"/>
  <c r="DTM66" i="7" l="1"/>
  <c r="DTO62" i="7"/>
  <c r="DTQ62" i="7" s="1"/>
  <c r="DTS62" i="7" s="1"/>
  <c r="DTU62" i="7" s="1"/>
  <c r="DTU66" i="7" l="1"/>
  <c r="DTW62" i="7"/>
  <c r="DTW66" i="7" l="1"/>
  <c r="DTY62" i="7"/>
  <c r="DUA62" i="7" s="1"/>
  <c r="DUC62" i="7" s="1"/>
  <c r="DUE62" i="7" s="1"/>
  <c r="DUE66" i="7" l="1"/>
  <c r="DUG62" i="7"/>
  <c r="DUG66" i="7" l="1"/>
  <c r="DUI62" i="7"/>
  <c r="DUK62" i="7" s="1"/>
  <c r="DUM62" i="7" s="1"/>
  <c r="DUO62" i="7" s="1"/>
  <c r="DUO66" i="7" l="1"/>
  <c r="DUQ62" i="7"/>
  <c r="DUQ66" i="7" l="1"/>
  <c r="DUS62" i="7"/>
  <c r="DUU62" i="7" s="1"/>
  <c r="DUW62" i="7" s="1"/>
  <c r="DUY62" i="7" s="1"/>
  <c r="DUY66" i="7" l="1"/>
  <c r="DVA62" i="7"/>
  <c r="DVA66" i="7" l="1"/>
  <c r="DVC62" i="7"/>
  <c r="DVE62" i="7" s="1"/>
  <c r="DVG62" i="7" s="1"/>
  <c r="DVI62" i="7" s="1"/>
  <c r="DVI66" i="7" l="1"/>
  <c r="DVK62" i="7"/>
  <c r="DVK66" i="7" l="1"/>
  <c r="DVM62" i="7"/>
  <c r="DVO62" i="7" s="1"/>
  <c r="DVQ62" i="7" s="1"/>
  <c r="DVS62" i="7" s="1"/>
  <c r="DVS66" i="7" l="1"/>
  <c r="DVU62" i="7"/>
  <c r="DVU66" i="7" l="1"/>
  <c r="DVW62" i="7"/>
  <c r="DVY62" i="7" s="1"/>
  <c r="DWA62" i="7" s="1"/>
  <c r="DWC62" i="7" s="1"/>
  <c r="DWC66" i="7" l="1"/>
  <c r="DWE62" i="7"/>
  <c r="DWE66" i="7" l="1"/>
  <c r="DWG62" i="7"/>
  <c r="DWI62" i="7" s="1"/>
  <c r="DWK62" i="7" s="1"/>
  <c r="DWM62" i="7" s="1"/>
  <c r="DWM66" i="7" l="1"/>
  <c r="DWO62" i="7"/>
  <c r="DWO66" i="7" l="1"/>
  <c r="DWQ62" i="7"/>
  <c r="DWS62" i="7" s="1"/>
  <c r="DWU62" i="7" s="1"/>
  <c r="DWW62" i="7" s="1"/>
  <c r="DWW66" i="7" l="1"/>
  <c r="DWY62" i="7"/>
  <c r="DWY66" i="7" l="1"/>
  <c r="DXA62" i="7"/>
  <c r="DXC62" i="7" s="1"/>
  <c r="DXE62" i="7" s="1"/>
  <c r="DXG62" i="7" s="1"/>
  <c r="DXG66" i="7" l="1"/>
  <c r="DXI62" i="7"/>
  <c r="DXI66" i="7" l="1"/>
  <c r="DXK62" i="7"/>
  <c r="DXM62" i="7" s="1"/>
  <c r="DXO62" i="7" s="1"/>
  <c r="DXQ62" i="7" s="1"/>
  <c r="DXQ66" i="7" l="1"/>
  <c r="DXS62" i="7"/>
  <c r="DXS66" i="7" l="1"/>
  <c r="DXU62" i="7"/>
  <c r="DXW62" i="7" s="1"/>
  <c r="DXY62" i="7" s="1"/>
  <c r="DYA62" i="7" s="1"/>
  <c r="DYA66" i="7" l="1"/>
  <c r="DYC62" i="7"/>
  <c r="DYC66" i="7" l="1"/>
  <c r="DYE62" i="7"/>
  <c r="DYG62" i="7" s="1"/>
  <c r="DYI62" i="7" s="1"/>
  <c r="DYK62" i="7" s="1"/>
  <c r="DYK66" i="7" l="1"/>
  <c r="DYM62" i="7"/>
  <c r="DYM66" i="7" l="1"/>
  <c r="DYO62" i="7"/>
  <c r="DYQ62" i="7" s="1"/>
  <c r="DYS62" i="7" s="1"/>
  <c r="DYU62" i="7" s="1"/>
  <c r="DYU66" i="7" l="1"/>
  <c r="DYW62" i="7"/>
  <c r="DYW66" i="7" l="1"/>
  <c r="DYY62" i="7"/>
  <c r="DZA62" i="7" s="1"/>
  <c r="DZC62" i="7" s="1"/>
  <c r="DZE62" i="7" s="1"/>
  <c r="DZE66" i="7" l="1"/>
  <c r="DZG62" i="7"/>
  <c r="DZG66" i="7" l="1"/>
  <c r="DZI62" i="7"/>
  <c r="DZK62" i="7" s="1"/>
  <c r="DZM62" i="7" s="1"/>
  <c r="DZO62" i="7" s="1"/>
  <c r="DZO66" i="7" l="1"/>
  <c r="DZQ62" i="7"/>
  <c r="DZQ66" i="7" l="1"/>
  <c r="DZS62" i="7"/>
  <c r="DZU62" i="7" s="1"/>
  <c r="DZW62" i="7" s="1"/>
  <c r="DZY62" i="7" s="1"/>
  <c r="DZY66" i="7" l="1"/>
  <c r="EAA62" i="7"/>
  <c r="EAA66" i="7" l="1"/>
  <c r="EAC62" i="7"/>
  <c r="EAE62" i="7" s="1"/>
  <c r="EAG62" i="7" s="1"/>
  <c r="EAI62" i="7" s="1"/>
  <c r="EAI66" i="7" l="1"/>
  <c r="EAK62" i="7"/>
  <c r="EAK66" i="7" l="1"/>
  <c r="EAM62" i="7"/>
  <c r="EAO62" i="7" s="1"/>
  <c r="EAQ62" i="7" s="1"/>
  <c r="EAS62" i="7" s="1"/>
  <c r="EAS66" i="7" l="1"/>
  <c r="EAU62" i="7"/>
  <c r="EAU66" i="7" l="1"/>
  <c r="EAW62" i="7"/>
  <c r="EAY62" i="7" s="1"/>
  <c r="EBA62" i="7" s="1"/>
  <c r="EBC62" i="7" s="1"/>
  <c r="EBC66" i="7" l="1"/>
  <c r="EBE62" i="7"/>
  <c r="EBE66" i="7" l="1"/>
  <c r="EBG62" i="7"/>
  <c r="EBI62" i="7" s="1"/>
  <c r="EBK62" i="7" s="1"/>
  <c r="EBM62" i="7" s="1"/>
  <c r="EBM66" i="7" l="1"/>
  <c r="EBO62" i="7"/>
  <c r="EBO66" i="7" l="1"/>
  <c r="EBQ62" i="7"/>
  <c r="EBS62" i="7" s="1"/>
  <c r="EBU62" i="7" s="1"/>
  <c r="EBW62" i="7" s="1"/>
  <c r="EBW66" i="7" l="1"/>
  <c r="EBY62" i="7"/>
  <c r="EBY66" i="7" l="1"/>
  <c r="ECA62" i="7"/>
  <c r="ECC62" i="7" s="1"/>
  <c r="ECE62" i="7" s="1"/>
  <c r="ECG62" i="7" s="1"/>
  <c r="ECG66" i="7" l="1"/>
  <c r="ECI62" i="7"/>
  <c r="ECI66" i="7" l="1"/>
  <c r="ECK62" i="7"/>
  <c r="ECM62" i="7" s="1"/>
  <c r="ECO62" i="7" s="1"/>
  <c r="ECQ62" i="7" s="1"/>
  <c r="ECQ66" i="7" l="1"/>
  <c r="ECS62" i="7"/>
  <c r="ECS66" i="7" l="1"/>
  <c r="ECU62" i="7"/>
  <c r="ECW62" i="7" s="1"/>
  <c r="ECY62" i="7" s="1"/>
  <c r="EDA62" i="7" s="1"/>
  <c r="EDA66" i="7" l="1"/>
  <c r="EDC62" i="7"/>
  <c r="EDC66" i="7" l="1"/>
  <c r="EDE62" i="7"/>
  <c r="EDG62" i="7" s="1"/>
  <c r="EDI62" i="7" s="1"/>
  <c r="EDK62" i="7" s="1"/>
  <c r="EDK66" i="7" l="1"/>
  <c r="EDM62" i="7"/>
  <c r="EDM66" i="7" l="1"/>
  <c r="EDO62" i="7"/>
  <c r="EDQ62" i="7" s="1"/>
  <c r="EDS62" i="7" s="1"/>
  <c r="EDU62" i="7" s="1"/>
  <c r="EDU66" i="7" l="1"/>
  <c r="EDW62" i="7"/>
  <c r="EDW66" i="7" l="1"/>
  <c r="EDY62" i="7"/>
  <c r="EEA62" i="7" s="1"/>
  <c r="EEC62" i="7" s="1"/>
  <c r="EEE62" i="7" s="1"/>
  <c r="EEE66" i="7" l="1"/>
  <c r="EEG62" i="7"/>
  <c r="EEG66" i="7" l="1"/>
  <c r="EEI62" i="7"/>
  <c r="EEK62" i="7" s="1"/>
  <c r="EEM62" i="7" s="1"/>
  <c r="EEO62" i="7" s="1"/>
  <c r="EEO66" i="7" l="1"/>
  <c r="EEQ62" i="7"/>
  <c r="EEQ66" i="7" l="1"/>
  <c r="EES62" i="7"/>
  <c r="EEU62" i="7" s="1"/>
  <c r="EEW62" i="7" s="1"/>
  <c r="EEY62" i="7" s="1"/>
  <c r="EEY66" i="7" l="1"/>
  <c r="EFA62" i="7"/>
  <c r="EFA66" i="7" l="1"/>
  <c r="EFC62" i="7"/>
  <c r="EFE62" i="7" s="1"/>
  <c r="EFG62" i="7" s="1"/>
  <c r="EFI62" i="7" s="1"/>
  <c r="EFI66" i="7" l="1"/>
  <c r="EFK62" i="7"/>
  <c r="EFK66" i="7" l="1"/>
  <c r="EFM62" i="7"/>
  <c r="EFO62" i="7" s="1"/>
  <c r="EFQ62" i="7" s="1"/>
  <c r="EFS62" i="7" s="1"/>
  <c r="EFS66" i="7" l="1"/>
  <c r="EFU62" i="7"/>
  <c r="EFU66" i="7" l="1"/>
  <c r="EFW62" i="7"/>
  <c r="EFY62" i="7" s="1"/>
  <c r="EGA62" i="7" s="1"/>
  <c r="EGC62" i="7" s="1"/>
  <c r="EGC66" i="7" l="1"/>
  <c r="EGE62" i="7"/>
  <c r="EGE66" i="7" l="1"/>
  <c r="EGG62" i="7"/>
  <c r="EGI62" i="7" s="1"/>
  <c r="EGK62" i="7" s="1"/>
  <c r="EGM62" i="7" s="1"/>
  <c r="EGM66" i="7" l="1"/>
  <c r="EGO62" i="7"/>
  <c r="EGO66" i="7" l="1"/>
  <c r="EGQ62" i="7"/>
  <c r="EGS62" i="7" s="1"/>
  <c r="EGU62" i="7" s="1"/>
  <c r="EGW62" i="7" s="1"/>
  <c r="EGW66" i="7" l="1"/>
  <c r="EGY62" i="7"/>
  <c r="EGY66" i="7" l="1"/>
  <c r="EHA62" i="7"/>
  <c r="EHC62" i="7" s="1"/>
  <c r="EHE62" i="7" s="1"/>
  <c r="EHG62" i="7" s="1"/>
  <c r="EHG66" i="7" l="1"/>
  <c r="EHI62" i="7"/>
  <c r="EHI66" i="7" l="1"/>
  <c r="EHK62" i="7"/>
  <c r="EHM62" i="7" s="1"/>
  <c r="EHO62" i="7" s="1"/>
  <c r="EHQ62" i="7" s="1"/>
  <c r="EHQ66" i="7" l="1"/>
  <c r="EHS62" i="7"/>
  <c r="EHS66" i="7" l="1"/>
  <c r="EHU62" i="7"/>
  <c r="EHW62" i="7" s="1"/>
  <c r="EHY62" i="7" s="1"/>
  <c r="EIA62" i="7" s="1"/>
  <c r="EIA66" i="7" l="1"/>
  <c r="EIC62" i="7"/>
  <c r="EIC66" i="7" l="1"/>
  <c r="EIE62" i="7"/>
  <c r="EIG62" i="7" s="1"/>
  <c r="EII62" i="7" s="1"/>
  <c r="EIK62" i="7" s="1"/>
  <c r="EIK66" i="7" l="1"/>
  <c r="EIM62" i="7"/>
  <c r="EIM66" i="7" l="1"/>
  <c r="EIO62" i="7"/>
  <c r="EIQ62" i="7" s="1"/>
  <c r="EIS62" i="7" s="1"/>
  <c r="EIU62" i="7" s="1"/>
  <c r="EIU66" i="7" l="1"/>
  <c r="EIW62" i="7"/>
  <c r="EIW66" i="7" l="1"/>
  <c r="EIY62" i="7"/>
  <c r="EJA62" i="7" s="1"/>
  <c r="EJC62" i="7" s="1"/>
  <c r="EJE62" i="7" s="1"/>
  <c r="EJE66" i="7" l="1"/>
  <c r="EJG62" i="7"/>
  <c r="EJG66" i="7" l="1"/>
  <c r="EJI62" i="7"/>
  <c r="EJK62" i="7" s="1"/>
  <c r="EJM62" i="7" s="1"/>
  <c r="EJO62" i="7" s="1"/>
  <c r="EJO66" i="7" l="1"/>
  <c r="EJQ62" i="7"/>
  <c r="EJQ66" i="7" l="1"/>
  <c r="EJS62" i="7"/>
  <c r="EJU62" i="7" s="1"/>
  <c r="EJW62" i="7" s="1"/>
  <c r="EJY62" i="7" s="1"/>
  <c r="EJY66" i="7" l="1"/>
  <c r="EKA62" i="7"/>
  <c r="EKA66" i="7" l="1"/>
  <c r="EKC62" i="7"/>
  <c r="EKE62" i="7" s="1"/>
  <c r="EKG62" i="7" s="1"/>
  <c r="EKI62" i="7" s="1"/>
  <c r="EKI66" i="7" l="1"/>
  <c r="EKK62" i="7"/>
  <c r="EKK66" i="7" l="1"/>
  <c r="EKM62" i="7"/>
  <c r="EKO62" i="7" s="1"/>
  <c r="EKQ62" i="7" s="1"/>
  <c r="EKS62" i="7" s="1"/>
  <c r="EKS66" i="7" l="1"/>
  <c r="EKU62" i="7"/>
  <c r="EKU66" i="7" l="1"/>
  <c r="EKW62" i="7"/>
  <c r="EKY62" i="7" s="1"/>
  <c r="ELA62" i="7" s="1"/>
  <c r="ELC62" i="7" s="1"/>
  <c r="ELC66" i="7" l="1"/>
  <c r="ELE62" i="7"/>
  <c r="ELE66" i="7" l="1"/>
  <c r="ELG62" i="7"/>
  <c r="ELI62" i="7" s="1"/>
  <c r="ELK62" i="7" s="1"/>
  <c r="ELM62" i="7" s="1"/>
  <c r="ELM66" i="7" l="1"/>
  <c r="ELO62" i="7"/>
  <c r="ELO66" i="7" l="1"/>
  <c r="ELQ62" i="7"/>
  <c r="ELS62" i="7" s="1"/>
  <c r="ELU62" i="7" s="1"/>
  <c r="ELW62" i="7" s="1"/>
  <c r="ELW66" i="7" l="1"/>
  <c r="ELY62" i="7"/>
  <c r="ELY66" i="7" l="1"/>
  <c r="EMA62" i="7"/>
  <c r="EMC62" i="7" s="1"/>
  <c r="EME62" i="7" s="1"/>
  <c r="EMG62" i="7" s="1"/>
  <c r="EMG66" i="7" l="1"/>
  <c r="EMI62" i="7"/>
  <c r="EMI66" i="7" l="1"/>
  <c r="EMK62" i="7"/>
  <c r="EMM62" i="7" s="1"/>
  <c r="EMO62" i="7" s="1"/>
  <c r="EMQ62" i="7" s="1"/>
  <c r="EMQ66" i="7" l="1"/>
  <c r="EMS62" i="7"/>
  <c r="EMS66" i="7" l="1"/>
  <c r="EMU62" i="7"/>
  <c r="EMW62" i="7" s="1"/>
  <c r="EMY62" i="7" s="1"/>
  <c r="ENA62" i="7" s="1"/>
  <c r="ENA66" i="7" l="1"/>
  <c r="ENC62" i="7"/>
  <c r="ENC66" i="7" l="1"/>
  <c r="ENE62" i="7"/>
  <c r="ENG62" i="7" s="1"/>
  <c r="ENI62" i="7" s="1"/>
  <c r="ENK62" i="7" s="1"/>
  <c r="ENK66" i="7" l="1"/>
  <c r="ENM62" i="7"/>
  <c r="ENM66" i="7" l="1"/>
  <c r="ENO62" i="7"/>
  <c r="ENQ62" i="7" s="1"/>
  <c r="ENS62" i="7" s="1"/>
  <c r="ENU62" i="7" s="1"/>
  <c r="ENU66" i="7" l="1"/>
  <c r="ENW62" i="7"/>
  <c r="ENW66" i="7" l="1"/>
  <c r="ENY62" i="7"/>
  <c r="EOA62" i="7" s="1"/>
  <c r="EOC62" i="7" s="1"/>
  <c r="EOE62" i="7" s="1"/>
  <c r="EOE66" i="7" l="1"/>
  <c r="EOG62" i="7"/>
  <c r="EOG66" i="7" l="1"/>
  <c r="EOI62" i="7"/>
  <c r="EOK62" i="7" s="1"/>
  <c r="EOM62" i="7" s="1"/>
  <c r="EOO62" i="7" s="1"/>
  <c r="EOO66" i="7" l="1"/>
  <c r="EOQ62" i="7"/>
  <c r="EOQ66" i="7" l="1"/>
  <c r="EOS62" i="7"/>
  <c r="EOU62" i="7" s="1"/>
  <c r="EOW62" i="7" s="1"/>
  <c r="EOY62" i="7" s="1"/>
  <c r="EOY66" i="7" l="1"/>
  <c r="EPA62" i="7"/>
  <c r="EPA66" i="7" l="1"/>
  <c r="EPC62" i="7"/>
  <c r="EPE62" i="7" s="1"/>
  <c r="EPG62" i="7" s="1"/>
  <c r="EPI62" i="7" s="1"/>
  <c r="EPI66" i="7" l="1"/>
  <c r="EPK62" i="7"/>
  <c r="EPK66" i="7" l="1"/>
  <c r="EPM62" i="7"/>
  <c r="EPO62" i="7" s="1"/>
  <c r="EPQ62" i="7" s="1"/>
  <c r="EPS62" i="7" s="1"/>
  <c r="EPS66" i="7" l="1"/>
  <c r="EPU62" i="7"/>
  <c r="EPU66" i="7" l="1"/>
  <c r="EPW62" i="7"/>
  <c r="EPY62" i="7" s="1"/>
  <c r="EQA62" i="7" s="1"/>
  <c r="EQC62" i="7" s="1"/>
  <c r="EQC66" i="7" l="1"/>
  <c r="EQE62" i="7"/>
  <c r="EQE66" i="7" l="1"/>
  <c r="EQG62" i="7"/>
  <c r="EQI62" i="7" s="1"/>
  <c r="EQK62" i="7" s="1"/>
  <c r="EQM62" i="7" s="1"/>
  <c r="EQM66" i="7" l="1"/>
  <c r="EQO62" i="7"/>
  <c r="EQO66" i="7" l="1"/>
  <c r="EQQ62" i="7"/>
  <c r="EQS62" i="7" s="1"/>
  <c r="EQU62" i="7" s="1"/>
  <c r="EQW62" i="7" s="1"/>
  <c r="EQW66" i="7" l="1"/>
  <c r="EQY62" i="7"/>
  <c r="EQY66" i="7" l="1"/>
  <c r="ERA62" i="7"/>
  <c r="ERC62" i="7" s="1"/>
  <c r="ERE62" i="7" s="1"/>
  <c r="ERG62" i="7" s="1"/>
  <c r="ERG66" i="7" l="1"/>
  <c r="ERI62" i="7"/>
  <c r="ERI66" i="7" l="1"/>
  <c r="ERK62" i="7"/>
  <c r="ERM62" i="7" s="1"/>
  <c r="ERO62" i="7" s="1"/>
  <c r="ERQ62" i="7" s="1"/>
  <c r="ERQ66" i="7" l="1"/>
  <c r="ERS62" i="7"/>
  <c r="ERS66" i="7" l="1"/>
  <c r="ERU62" i="7"/>
  <c r="ERW62" i="7" s="1"/>
  <c r="ERY62" i="7" s="1"/>
  <c r="ESA62" i="7" s="1"/>
  <c r="ESA66" i="7" l="1"/>
  <c r="ESC62" i="7"/>
  <c r="ESC66" i="7" l="1"/>
  <c r="ESE62" i="7"/>
  <c r="ESG62" i="7" s="1"/>
  <c r="ESI62" i="7" s="1"/>
  <c r="ESK62" i="7" s="1"/>
  <c r="ESK66" i="7" l="1"/>
  <c r="ESM62" i="7"/>
  <c r="ESM66" i="7" l="1"/>
  <c r="ESO62" i="7"/>
  <c r="ESQ62" i="7" s="1"/>
  <c r="ESS62" i="7" s="1"/>
  <c r="ESU62" i="7" s="1"/>
  <c r="ESU66" i="7" l="1"/>
  <c r="ESW62" i="7"/>
  <c r="ESW66" i="7" l="1"/>
  <c r="ESY62" i="7"/>
  <c r="ETA62" i="7" s="1"/>
  <c r="ETC62" i="7" s="1"/>
  <c r="ETE62" i="7" s="1"/>
  <c r="ETE66" i="7" l="1"/>
  <c r="ETG62" i="7"/>
  <c r="ETG66" i="7" l="1"/>
  <c r="ETI62" i="7"/>
  <c r="ETK62" i="7" s="1"/>
  <c r="ETM62" i="7" s="1"/>
  <c r="ETO62" i="7" s="1"/>
  <c r="ETO66" i="7" l="1"/>
  <c r="ETQ62" i="7"/>
  <c r="ETQ66" i="7" l="1"/>
  <c r="ETS62" i="7"/>
  <c r="ETU62" i="7" s="1"/>
  <c r="ETW62" i="7" s="1"/>
  <c r="ETY62" i="7" s="1"/>
  <c r="ETY66" i="7" l="1"/>
  <c r="EUA62" i="7"/>
  <c r="EUA66" i="7" l="1"/>
  <c r="EUC62" i="7"/>
  <c r="EUE62" i="7" s="1"/>
  <c r="EUG62" i="7" s="1"/>
  <c r="EUI62" i="7" s="1"/>
  <c r="EUI66" i="7" l="1"/>
  <c r="EUK62" i="7"/>
  <c r="EUK66" i="7" l="1"/>
  <c r="EUM62" i="7"/>
  <c r="EUO62" i="7" s="1"/>
  <c r="EUQ62" i="7" s="1"/>
  <c r="EUS62" i="7" s="1"/>
  <c r="EUS66" i="7" l="1"/>
  <c r="EUU62" i="7"/>
  <c r="EUU66" i="7" l="1"/>
  <c r="EUW62" i="7"/>
  <c r="EUY62" i="7" s="1"/>
  <c r="EVA62" i="7" s="1"/>
  <c r="EVC62" i="7" s="1"/>
  <c r="EVC66" i="7" l="1"/>
  <c r="EVE62" i="7"/>
  <c r="EVE66" i="7" l="1"/>
  <c r="EVG62" i="7"/>
  <c r="EVI62" i="7" s="1"/>
  <c r="EVK62" i="7" s="1"/>
  <c r="EVM62" i="7" s="1"/>
  <c r="EVM66" i="7" l="1"/>
  <c r="EVO62" i="7"/>
  <c r="EVO66" i="7" l="1"/>
  <c r="EVQ62" i="7"/>
  <c r="EVS62" i="7" s="1"/>
  <c r="EVU62" i="7" s="1"/>
  <c r="EVW62" i="7" s="1"/>
  <c r="EVW66" i="7" l="1"/>
  <c r="EVY62" i="7"/>
  <c r="EVY66" i="7" l="1"/>
  <c r="EWA62" i="7"/>
  <c r="EWC62" i="7" s="1"/>
  <c r="EWE62" i="7" s="1"/>
  <c r="EWG62" i="7" s="1"/>
  <c r="EWG66" i="7" l="1"/>
  <c r="EWI62" i="7"/>
  <c r="EWI66" i="7" l="1"/>
  <c r="EWK62" i="7"/>
  <c r="EWM62" i="7" s="1"/>
  <c r="EWO62" i="7" s="1"/>
  <c r="EWQ62" i="7" s="1"/>
  <c r="EWQ66" i="7" l="1"/>
  <c r="EWS62" i="7"/>
  <c r="EWS66" i="7" l="1"/>
  <c r="EWU62" i="7"/>
  <c r="EWW62" i="7" s="1"/>
  <c r="EWY62" i="7" s="1"/>
  <c r="EXA62" i="7" s="1"/>
  <c r="EXA66" i="7" l="1"/>
  <c r="EXC62" i="7"/>
  <c r="EXC66" i="7" l="1"/>
  <c r="EXE62" i="7"/>
  <c r="EXG62" i="7" s="1"/>
  <c r="EXI62" i="7" s="1"/>
  <c r="EXK62" i="7" s="1"/>
  <c r="EXK66" i="7" l="1"/>
  <c r="EXM62" i="7"/>
  <c r="EXM66" i="7" l="1"/>
  <c r="EXO62" i="7"/>
  <c r="EXQ62" i="7" s="1"/>
  <c r="EXS62" i="7" s="1"/>
  <c r="EXU62" i="7" s="1"/>
  <c r="EXU66" i="7" l="1"/>
  <c r="EXW62" i="7"/>
  <c r="EXW66" i="7" l="1"/>
  <c r="EXY62" i="7"/>
  <c r="EYA62" i="7" s="1"/>
  <c r="EYC62" i="7" s="1"/>
  <c r="EYE62" i="7" s="1"/>
  <c r="EYE66" i="7" l="1"/>
  <c r="EYG62" i="7"/>
  <c r="EYG66" i="7" l="1"/>
  <c r="EYI62" i="7"/>
  <c r="EYK62" i="7" s="1"/>
  <c r="EYM62" i="7" s="1"/>
  <c r="EYO62" i="7" s="1"/>
  <c r="EYO66" i="7" l="1"/>
  <c r="EYQ62" i="7"/>
  <c r="EYQ66" i="7" l="1"/>
  <c r="EYS62" i="7"/>
  <c r="EYU62" i="7" s="1"/>
  <c r="EYW62" i="7" s="1"/>
  <c r="EYY62" i="7" s="1"/>
  <c r="EYY66" i="7" l="1"/>
  <c r="EZA62" i="7"/>
  <c r="EZA66" i="7" l="1"/>
  <c r="EZC62" i="7"/>
  <c r="EZE62" i="7" s="1"/>
  <c r="EZG62" i="7" s="1"/>
  <c r="EZI62" i="7" s="1"/>
  <c r="EZI66" i="7" l="1"/>
  <c r="EZK62" i="7"/>
  <c r="EZK66" i="7" l="1"/>
  <c r="EZM62" i="7"/>
  <c r="EZO62" i="7" s="1"/>
  <c r="EZQ62" i="7" s="1"/>
  <c r="EZS62" i="7" s="1"/>
  <c r="EZS66" i="7" l="1"/>
  <c r="EZU62" i="7"/>
  <c r="EZU66" i="7" l="1"/>
  <c r="EZW62" i="7"/>
  <c r="EZY62" i="7" s="1"/>
  <c r="FAA62" i="7" s="1"/>
  <c r="FAC62" i="7" s="1"/>
  <c r="FAC66" i="7" l="1"/>
  <c r="FAE62" i="7"/>
  <c r="FAE66" i="7" l="1"/>
  <c r="FAG62" i="7"/>
  <c r="FAI62" i="7" s="1"/>
  <c r="FAK62" i="7" s="1"/>
  <c r="FAM62" i="7" s="1"/>
  <c r="FAM66" i="7" l="1"/>
  <c r="FAO62" i="7"/>
  <c r="FAO66" i="7" l="1"/>
  <c r="FAQ62" i="7"/>
  <c r="FAS62" i="7" s="1"/>
  <c r="FAU62" i="7" s="1"/>
  <c r="FAW62" i="7" s="1"/>
  <c r="FAW66" i="7" l="1"/>
  <c r="FAY62" i="7"/>
  <c r="FAY66" i="7" l="1"/>
  <c r="FBA62" i="7"/>
  <c r="FBC62" i="7" s="1"/>
  <c r="FBE62" i="7" s="1"/>
  <c r="FBG62" i="7" s="1"/>
  <c r="FBG66" i="7" l="1"/>
  <c r="FBI62" i="7"/>
  <c r="FBI66" i="7" l="1"/>
  <c r="FBK62" i="7"/>
  <c r="FBM62" i="7" s="1"/>
  <c r="FBO62" i="7" s="1"/>
  <c r="FBQ62" i="7" s="1"/>
  <c r="FBQ66" i="7" l="1"/>
  <c r="FBS62" i="7"/>
  <c r="FBS66" i="7" l="1"/>
  <c r="FBU62" i="7"/>
  <c r="FBW62" i="7" s="1"/>
  <c r="FBY62" i="7" s="1"/>
  <c r="FCA62" i="7" s="1"/>
  <c r="FCA66" i="7" l="1"/>
  <c r="FCC62" i="7"/>
  <c r="FCC66" i="7" l="1"/>
  <c r="FCE62" i="7"/>
  <c r="FCG62" i="7" s="1"/>
  <c r="FCI62" i="7" s="1"/>
  <c r="FCK62" i="7" s="1"/>
  <c r="FCK66" i="7" l="1"/>
  <c r="FCM62" i="7"/>
  <c r="FCM66" i="7" l="1"/>
  <c r="FCO62" i="7"/>
  <c r="FCQ62" i="7" s="1"/>
  <c r="FCS62" i="7" s="1"/>
  <c r="FCU62" i="7" s="1"/>
  <c r="FCU66" i="7" l="1"/>
  <c r="FCW62" i="7"/>
  <c r="FCW66" i="7" l="1"/>
  <c r="FCY62" i="7"/>
  <c r="FDA62" i="7" s="1"/>
  <c r="FDC62" i="7" s="1"/>
  <c r="FDE62" i="7" s="1"/>
  <c r="FDE66" i="7" l="1"/>
  <c r="FDG62" i="7"/>
  <c r="FDG66" i="7" l="1"/>
  <c r="FDI62" i="7"/>
  <c r="FDK62" i="7" s="1"/>
  <c r="FDM62" i="7" s="1"/>
  <c r="FDO62" i="7" s="1"/>
  <c r="FDO66" i="7" l="1"/>
  <c r="FDQ62" i="7"/>
  <c r="FDQ66" i="7" l="1"/>
  <c r="FDS62" i="7"/>
  <c r="FDU62" i="7" s="1"/>
  <c r="FDW62" i="7" s="1"/>
  <c r="FDY62" i="7" s="1"/>
  <c r="FDY66" i="7" l="1"/>
  <c r="FEA62" i="7"/>
  <c r="FEA66" i="7" l="1"/>
  <c r="FEC62" i="7"/>
  <c r="FEE62" i="7" s="1"/>
  <c r="FEG62" i="7" s="1"/>
  <c r="FEI62" i="7" s="1"/>
  <c r="FEI66" i="7" l="1"/>
  <c r="FEK62" i="7"/>
  <c r="FEK66" i="7" l="1"/>
  <c r="FEM62" i="7"/>
  <c r="FEO62" i="7" s="1"/>
  <c r="FEQ62" i="7" s="1"/>
  <c r="FES62" i="7" s="1"/>
  <c r="FES66" i="7" l="1"/>
  <c r="FEU62" i="7"/>
  <c r="FEU66" i="7" l="1"/>
  <c r="FEW62" i="7"/>
  <c r="FEY62" i="7" s="1"/>
  <c r="FFA62" i="7" s="1"/>
  <c r="FFC62" i="7" s="1"/>
  <c r="FFC66" i="7" l="1"/>
  <c r="FFE62" i="7"/>
  <c r="FFE66" i="7" l="1"/>
  <c r="FFG62" i="7"/>
  <c r="FFI62" i="7" s="1"/>
  <c r="FFK62" i="7" s="1"/>
  <c r="FFM62" i="7" s="1"/>
  <c r="FFM66" i="7" l="1"/>
  <c r="FFO62" i="7"/>
  <c r="FFO66" i="7" l="1"/>
  <c r="FFQ62" i="7"/>
  <c r="FFS62" i="7" s="1"/>
  <c r="FFU62" i="7" s="1"/>
  <c r="FFW62" i="7" s="1"/>
  <c r="FFW66" i="7" l="1"/>
  <c r="FFY62" i="7"/>
  <c r="FFY66" i="7" l="1"/>
  <c r="FGA62" i="7"/>
  <c r="FGC62" i="7" s="1"/>
  <c r="FGE62" i="7" s="1"/>
  <c r="FGG62" i="7" s="1"/>
  <c r="FGG66" i="7" l="1"/>
  <c r="FGI62" i="7"/>
  <c r="FGI66" i="7" l="1"/>
  <c r="FGK62" i="7"/>
  <c r="FGM62" i="7" s="1"/>
  <c r="FGO62" i="7" s="1"/>
  <c r="FGQ62" i="7" s="1"/>
  <c r="FGQ66" i="7" l="1"/>
  <c r="FGS62" i="7"/>
  <c r="FGS66" i="7" l="1"/>
  <c r="FGU62" i="7"/>
  <c r="FGW62" i="7" s="1"/>
  <c r="FGY62" i="7" s="1"/>
  <c r="FHA62" i="7" s="1"/>
  <c r="FHA66" i="7" l="1"/>
  <c r="FHC62" i="7"/>
  <c r="FHC66" i="7" l="1"/>
  <c r="FHE62" i="7"/>
  <c r="FHG62" i="7" s="1"/>
  <c r="FHI62" i="7" s="1"/>
  <c r="FHK62" i="7" s="1"/>
  <c r="FHK66" i="7" l="1"/>
  <c r="FHM62" i="7"/>
  <c r="FHM66" i="7" l="1"/>
  <c r="FHO62" i="7"/>
  <c r="FHQ62" i="7" s="1"/>
  <c r="FHS62" i="7" s="1"/>
  <c r="FHU62" i="7" s="1"/>
  <c r="FHU66" i="7" l="1"/>
  <c r="FHW62" i="7"/>
  <c r="FHW66" i="7" l="1"/>
  <c r="FHY62" i="7"/>
  <c r="FIA62" i="7" s="1"/>
  <c r="FIC62" i="7" s="1"/>
  <c r="FIE62" i="7" s="1"/>
  <c r="FIE66" i="7" l="1"/>
  <c r="FIG62" i="7"/>
  <c r="FIG66" i="7" l="1"/>
  <c r="FII62" i="7"/>
  <c r="FIK62" i="7" s="1"/>
  <c r="FIM62" i="7" s="1"/>
  <c r="FIO62" i="7" s="1"/>
  <c r="FIO66" i="7" l="1"/>
  <c r="FIQ62" i="7"/>
  <c r="FIQ66" i="7" l="1"/>
  <c r="FIS62" i="7"/>
  <c r="FIU62" i="7" s="1"/>
  <c r="FIW62" i="7" s="1"/>
  <c r="FIY62" i="7" s="1"/>
  <c r="FIY66" i="7" l="1"/>
  <c r="FJA62" i="7"/>
  <c r="FJA66" i="7" l="1"/>
  <c r="FJC62" i="7"/>
  <c r="FJE62" i="7" s="1"/>
  <c r="FJG62" i="7" s="1"/>
  <c r="FJI62" i="7" s="1"/>
  <c r="FJI66" i="7" l="1"/>
  <c r="FJK62" i="7"/>
  <c r="FJK66" i="7" l="1"/>
  <c r="FJM62" i="7"/>
  <c r="FJO62" i="7" s="1"/>
  <c r="FJQ62" i="7" s="1"/>
  <c r="FJS62" i="7" s="1"/>
  <c r="FJS66" i="7" l="1"/>
  <c r="FJU62" i="7"/>
  <c r="FJU66" i="7" l="1"/>
  <c r="FJW62" i="7"/>
  <c r="FJY62" i="7" s="1"/>
  <c r="FKA62" i="7" s="1"/>
  <c r="FKC62" i="7" s="1"/>
  <c r="FKC66" i="7" l="1"/>
  <c r="FKE62" i="7"/>
  <c r="FKE66" i="7" l="1"/>
  <c r="FKG62" i="7"/>
  <c r="FKI62" i="7" s="1"/>
  <c r="FKK62" i="7" s="1"/>
  <c r="FKM62" i="7" s="1"/>
  <c r="FKM66" i="7" l="1"/>
  <c r="FKO62" i="7"/>
  <c r="FKO66" i="7" l="1"/>
  <c r="FKQ62" i="7"/>
  <c r="FKS62" i="7" s="1"/>
  <c r="FKU62" i="7" s="1"/>
  <c r="FKW62" i="7" s="1"/>
  <c r="FKW66" i="7" l="1"/>
  <c r="FKY62" i="7"/>
  <c r="FKY66" i="7" l="1"/>
  <c r="FLA62" i="7"/>
  <c r="FLC62" i="7" s="1"/>
  <c r="FLE62" i="7" s="1"/>
  <c r="FLG62" i="7" s="1"/>
  <c r="FLG66" i="7" l="1"/>
  <c r="FLI62" i="7"/>
  <c r="FLI66" i="7" l="1"/>
  <c r="FLK62" i="7"/>
  <c r="FLM62" i="7" s="1"/>
  <c r="FLO62" i="7" s="1"/>
  <c r="FLQ62" i="7" s="1"/>
  <c r="FLQ66" i="7" l="1"/>
  <c r="FLS62" i="7"/>
  <c r="FLS66" i="7" l="1"/>
  <c r="FLU62" i="7"/>
  <c r="FLW62" i="7" s="1"/>
  <c r="FLY62" i="7" s="1"/>
  <c r="FMA62" i="7" s="1"/>
  <c r="FMA66" i="7" l="1"/>
  <c r="FMC62" i="7"/>
  <c r="FMC66" i="7" l="1"/>
  <c r="FME62" i="7"/>
  <c r="FMG62" i="7" s="1"/>
  <c r="FMI62" i="7" s="1"/>
  <c r="FMK62" i="7" s="1"/>
  <c r="FMK66" i="7" l="1"/>
  <c r="FMM62" i="7"/>
  <c r="FMM66" i="7" l="1"/>
  <c r="FMO62" i="7"/>
  <c r="FMQ62" i="7" s="1"/>
  <c r="FMS62" i="7" s="1"/>
  <c r="FMU62" i="7" s="1"/>
  <c r="FMU66" i="7" l="1"/>
  <c r="FMW62" i="7"/>
  <c r="FMW66" i="7" l="1"/>
  <c r="FMY62" i="7"/>
  <c r="FNA62" i="7" s="1"/>
  <c r="FNC62" i="7" s="1"/>
  <c r="FNE62" i="7" s="1"/>
  <c r="FNE66" i="7" l="1"/>
  <c r="FNG62" i="7"/>
  <c r="FNG66" i="7" l="1"/>
  <c r="FNI62" i="7"/>
  <c r="FNK62" i="7" s="1"/>
  <c r="FNM62" i="7" s="1"/>
  <c r="FNO62" i="7" s="1"/>
  <c r="FNO66" i="7" l="1"/>
  <c r="FNQ62" i="7"/>
  <c r="FNQ66" i="7" l="1"/>
  <c r="FNS62" i="7"/>
  <c r="FNU62" i="7" s="1"/>
  <c r="FNW62" i="7" s="1"/>
  <c r="FNY62" i="7" s="1"/>
  <c r="FNY66" i="7" l="1"/>
  <c r="FOA62" i="7"/>
  <c r="FOA66" i="7" l="1"/>
  <c r="FOC62" i="7"/>
  <c r="FOE62" i="7" s="1"/>
  <c r="FOG62" i="7" s="1"/>
  <c r="FOI62" i="7" s="1"/>
  <c r="FOI66" i="7" l="1"/>
  <c r="FOK62" i="7"/>
  <c r="FOK66" i="7" l="1"/>
  <c r="FOM62" i="7"/>
  <c r="FOO62" i="7" s="1"/>
  <c r="FOQ62" i="7" s="1"/>
  <c r="FOS62" i="7" s="1"/>
  <c r="FOS66" i="7" l="1"/>
  <c r="FOU62" i="7"/>
  <c r="FOU66" i="7" l="1"/>
  <c r="FOW62" i="7"/>
  <c r="FOY62" i="7" s="1"/>
  <c r="FPA62" i="7" s="1"/>
  <c r="FPC62" i="7" s="1"/>
  <c r="FPC66" i="7" l="1"/>
  <c r="FPE62" i="7"/>
  <c r="FPE66" i="7" l="1"/>
  <c r="FPG62" i="7"/>
  <c r="FPI62" i="7" s="1"/>
  <c r="FPK62" i="7" s="1"/>
  <c r="FPM62" i="7" s="1"/>
  <c r="FPM66" i="7" l="1"/>
  <c r="FPO62" i="7"/>
  <c r="FPO66" i="7" l="1"/>
  <c r="FPQ62" i="7"/>
  <c r="FPS62" i="7" s="1"/>
  <c r="FPU62" i="7" s="1"/>
  <c r="FPW62" i="7" s="1"/>
  <c r="FPW66" i="7" l="1"/>
  <c r="FPY62" i="7"/>
  <c r="FPY66" i="7" l="1"/>
  <c r="FQA62" i="7"/>
  <c r="FQC62" i="7" s="1"/>
  <c r="FQE62" i="7" s="1"/>
  <c r="FQG62" i="7" s="1"/>
  <c r="FQG66" i="7" l="1"/>
  <c r="FQI62" i="7"/>
  <c r="FQI66" i="7" l="1"/>
  <c r="FQK62" i="7"/>
  <c r="FQM62" i="7" s="1"/>
  <c r="FQO62" i="7" s="1"/>
  <c r="FQQ62" i="7" s="1"/>
  <c r="FQQ66" i="7" l="1"/>
  <c r="FQS62" i="7"/>
  <c r="FQS66" i="7" l="1"/>
  <c r="FQU62" i="7"/>
  <c r="FQW62" i="7" s="1"/>
  <c r="FQY62" i="7" s="1"/>
  <c r="FRA62" i="7" s="1"/>
  <c r="FRA66" i="7" l="1"/>
  <c r="FRC62" i="7"/>
  <c r="FRC66" i="7" l="1"/>
  <c r="FRE62" i="7"/>
  <c r="FRG62" i="7" s="1"/>
  <c r="FRI62" i="7" s="1"/>
  <c r="FRK62" i="7" s="1"/>
  <c r="FRK66" i="7" l="1"/>
  <c r="FRM62" i="7"/>
  <c r="FRM66" i="7" l="1"/>
  <c r="FRO62" i="7"/>
  <c r="FRQ62" i="7" s="1"/>
  <c r="FRS62" i="7" s="1"/>
  <c r="FRU62" i="7" s="1"/>
  <c r="FRU66" i="7" l="1"/>
  <c r="FRW62" i="7"/>
  <c r="FRW66" i="7" l="1"/>
  <c r="FRY62" i="7"/>
  <c r="FSA62" i="7" s="1"/>
  <c r="FSC62" i="7" s="1"/>
  <c r="FSE62" i="7" s="1"/>
  <c r="FSE66" i="7" l="1"/>
  <c r="FSG62" i="7"/>
  <c r="FSG66" i="7" l="1"/>
  <c r="FSI62" i="7"/>
  <c r="FSK62" i="7" s="1"/>
  <c r="FSM62" i="7" s="1"/>
  <c r="FSO62" i="7" s="1"/>
  <c r="FSO66" i="7" l="1"/>
  <c r="FSQ62" i="7"/>
  <c r="FSQ66" i="7" l="1"/>
  <c r="FSS62" i="7"/>
  <c r="FSU62" i="7" s="1"/>
  <c r="FSW62" i="7" s="1"/>
  <c r="FSY62" i="7" s="1"/>
  <c r="FSY66" i="7" l="1"/>
  <c r="FTA62" i="7"/>
  <c r="FTA66" i="7" l="1"/>
  <c r="FTC62" i="7"/>
  <c r="FTE62" i="7" s="1"/>
  <c r="FTG62" i="7" s="1"/>
  <c r="FTI62" i="7" s="1"/>
  <c r="FTI66" i="7" l="1"/>
  <c r="FTK62" i="7"/>
  <c r="FTK66" i="7" l="1"/>
  <c r="FTM62" i="7"/>
  <c r="FTO62" i="7" s="1"/>
  <c r="FTQ62" i="7" s="1"/>
  <c r="FTS62" i="7" s="1"/>
  <c r="FTS66" i="7" l="1"/>
  <c r="FTU62" i="7"/>
  <c r="FTU66" i="7" l="1"/>
  <c r="FTW62" i="7"/>
  <c r="FTY62" i="7" s="1"/>
  <c r="FUA62" i="7" s="1"/>
  <c r="FUC62" i="7" s="1"/>
  <c r="FUC66" i="7" l="1"/>
  <c r="FUE62" i="7"/>
  <c r="FUE66" i="7" l="1"/>
  <c r="FUG62" i="7"/>
  <c r="FUI62" i="7" s="1"/>
  <c r="FUK62" i="7" s="1"/>
  <c r="FUM62" i="7" s="1"/>
  <c r="FUM66" i="7" l="1"/>
  <c r="FUO62" i="7"/>
  <c r="FUO66" i="7" l="1"/>
  <c r="FUQ62" i="7"/>
  <c r="FUS62" i="7" s="1"/>
  <c r="FUU62" i="7" s="1"/>
  <c r="FUW62" i="7" s="1"/>
  <c r="FUW66" i="7" l="1"/>
  <c r="FUY62" i="7"/>
  <c r="FUY66" i="7" l="1"/>
  <c r="FVA62" i="7"/>
  <c r="FVC62" i="7" s="1"/>
  <c r="FVE62" i="7" s="1"/>
  <c r="FVG62" i="7" s="1"/>
  <c r="FVG66" i="7" l="1"/>
  <c r="FVI62" i="7"/>
  <c r="FVI66" i="7" l="1"/>
  <c r="FVK62" i="7"/>
  <c r="FVM62" i="7" s="1"/>
  <c r="FVO62" i="7" s="1"/>
  <c r="FVQ62" i="7" s="1"/>
  <c r="FVQ66" i="7" l="1"/>
  <c r="FVS62" i="7"/>
  <c r="FVS66" i="7" l="1"/>
  <c r="FVU62" i="7"/>
  <c r="FVW62" i="7" s="1"/>
  <c r="FVY62" i="7" s="1"/>
  <c r="FWA62" i="7" s="1"/>
  <c r="FWA66" i="7" l="1"/>
  <c r="FWC62" i="7"/>
  <c r="FWC66" i="7" l="1"/>
  <c r="FWE62" i="7"/>
  <c r="FWG62" i="7" s="1"/>
  <c r="FWI62" i="7" s="1"/>
  <c r="FWK62" i="7" s="1"/>
  <c r="FWK66" i="7" l="1"/>
  <c r="FWM62" i="7"/>
  <c r="FWM66" i="7" l="1"/>
  <c r="FWO62" i="7"/>
  <c r="FWQ62" i="7" s="1"/>
  <c r="FWS62" i="7" s="1"/>
  <c r="FWU62" i="7" s="1"/>
  <c r="FWU66" i="7" l="1"/>
  <c r="FWW62" i="7"/>
  <c r="FWW66" i="7" l="1"/>
  <c r="FWY62" i="7"/>
  <c r="FXA62" i="7" s="1"/>
  <c r="FXC62" i="7" s="1"/>
  <c r="FXE62" i="7" s="1"/>
  <c r="FXE66" i="7" l="1"/>
  <c r="FXG62" i="7"/>
  <c r="FXG66" i="7" l="1"/>
  <c r="FXI62" i="7"/>
  <c r="FXK62" i="7" s="1"/>
  <c r="FXM62" i="7" s="1"/>
  <c r="FXO62" i="7" s="1"/>
  <c r="FXO66" i="7" l="1"/>
  <c r="FXQ62" i="7"/>
  <c r="FXQ66" i="7" l="1"/>
  <c r="FXS62" i="7"/>
  <c r="FXU62" i="7" s="1"/>
  <c r="FXW62" i="7" s="1"/>
  <c r="FXY62" i="7" s="1"/>
  <c r="FXY66" i="7" l="1"/>
  <c r="FYA62" i="7"/>
  <c r="FYA66" i="7" l="1"/>
  <c r="FYC62" i="7"/>
  <c r="FYE62" i="7" s="1"/>
  <c r="FYG62" i="7" s="1"/>
  <c r="FYI62" i="7" s="1"/>
  <c r="FYI66" i="7" l="1"/>
  <c r="FYK62" i="7"/>
  <c r="FYK66" i="7" l="1"/>
  <c r="FYM62" i="7"/>
  <c r="FYO62" i="7" s="1"/>
  <c r="FYQ62" i="7" s="1"/>
  <c r="FYS62" i="7" s="1"/>
  <c r="FYS66" i="7" l="1"/>
  <c r="FYU62" i="7"/>
  <c r="FYU66" i="7" l="1"/>
  <c r="FYW62" i="7"/>
  <c r="FYY62" i="7" s="1"/>
  <c r="FZA62" i="7" s="1"/>
  <c r="FZC62" i="7" s="1"/>
  <c r="FZC66" i="7" l="1"/>
  <c r="FZE62" i="7"/>
  <c r="FZE66" i="7" l="1"/>
  <c r="FZG62" i="7"/>
  <c r="FZI62" i="7" s="1"/>
  <c r="FZK62" i="7" s="1"/>
  <c r="FZM62" i="7" s="1"/>
  <c r="FZM66" i="7" l="1"/>
  <c r="FZO62" i="7"/>
  <c r="FZO66" i="7" l="1"/>
  <c r="FZQ62" i="7"/>
  <c r="FZS62" i="7" s="1"/>
  <c r="FZU62" i="7" s="1"/>
  <c r="FZW62" i="7" s="1"/>
  <c r="FZW66" i="7" l="1"/>
  <c r="FZY62" i="7"/>
  <c r="FZY66" i="7" l="1"/>
  <c r="GAA62" i="7"/>
  <c r="GAC62" i="7" s="1"/>
  <c r="GAE62" i="7" s="1"/>
  <c r="GAG62" i="7" s="1"/>
  <c r="GAG66" i="7" l="1"/>
  <c r="GAI62" i="7"/>
  <c r="GAI66" i="7" l="1"/>
  <c r="GAK62" i="7"/>
  <c r="GAM62" i="7" s="1"/>
  <c r="GAO62" i="7" s="1"/>
  <c r="GAQ62" i="7" s="1"/>
  <c r="GAQ66" i="7" l="1"/>
  <c r="GAS62" i="7"/>
  <c r="GAS66" i="7" l="1"/>
  <c r="GAU62" i="7"/>
  <c r="GAW62" i="7" s="1"/>
  <c r="GAY62" i="7" s="1"/>
  <c r="GBA62" i="7" s="1"/>
  <c r="GBA66" i="7" l="1"/>
  <c r="GBC62" i="7"/>
  <c r="GBC66" i="7" l="1"/>
  <c r="GBE62" i="7"/>
  <c r="GBG62" i="7" s="1"/>
  <c r="GBI62" i="7" s="1"/>
  <c r="GBK62" i="7" s="1"/>
  <c r="GBK66" i="7" l="1"/>
  <c r="GBM62" i="7"/>
  <c r="GBM66" i="7" l="1"/>
  <c r="GBO62" i="7"/>
  <c r="GBQ62" i="7" s="1"/>
  <c r="GBS62" i="7" s="1"/>
  <c r="GBU62" i="7" s="1"/>
  <c r="GBU66" i="7" l="1"/>
  <c r="GBW62" i="7"/>
  <c r="GBW66" i="7" l="1"/>
  <c r="GBY62" i="7"/>
  <c r="GCA62" i="7" s="1"/>
  <c r="GCC62" i="7" s="1"/>
  <c r="GCE62" i="7" s="1"/>
  <c r="GCE66" i="7" l="1"/>
  <c r="GCG62" i="7"/>
  <c r="GCG66" i="7" l="1"/>
  <c r="GCI62" i="7"/>
  <c r="GCK62" i="7" s="1"/>
  <c r="GCM62" i="7" s="1"/>
  <c r="GCO62" i="7" s="1"/>
  <c r="GCO66" i="7" l="1"/>
  <c r="GCQ62" i="7"/>
  <c r="GCQ66" i="7" l="1"/>
  <c r="GCS62" i="7"/>
  <c r="GCU62" i="7" s="1"/>
  <c r="GCW62" i="7" s="1"/>
  <c r="GCY62" i="7" s="1"/>
  <c r="GCY66" i="7" l="1"/>
  <c r="GDA62" i="7"/>
  <c r="GDA66" i="7" l="1"/>
  <c r="GDC62" i="7"/>
  <c r="GDE62" i="7" s="1"/>
  <c r="GDG62" i="7" s="1"/>
  <c r="GDI62" i="7" s="1"/>
  <c r="GDI66" i="7" l="1"/>
  <c r="GDK62" i="7"/>
  <c r="GDK66" i="7" l="1"/>
  <c r="GDM62" i="7"/>
  <c r="GDO62" i="7" s="1"/>
  <c r="GDQ62" i="7" s="1"/>
  <c r="GDS62" i="7" s="1"/>
  <c r="GDS66" i="7" l="1"/>
  <c r="GDU62" i="7"/>
  <c r="GDU66" i="7" l="1"/>
  <c r="GDW62" i="7"/>
  <c r="GDY62" i="7" s="1"/>
  <c r="GEA62" i="7" s="1"/>
  <c r="GEC62" i="7" s="1"/>
  <c r="GEC66" i="7" l="1"/>
  <c r="GEE62" i="7"/>
  <c r="GEE66" i="7" l="1"/>
  <c r="GEG62" i="7"/>
  <c r="GEI62" i="7" s="1"/>
  <c r="GEK62" i="7" s="1"/>
  <c r="GEM62" i="7" s="1"/>
  <c r="GEM66" i="7" l="1"/>
  <c r="GEO62" i="7"/>
  <c r="GEO66" i="7" l="1"/>
  <c r="GEQ62" i="7"/>
  <c r="GES62" i="7" s="1"/>
  <c r="GEU62" i="7" s="1"/>
  <c r="GEW62" i="7" s="1"/>
  <c r="GEW66" i="7" l="1"/>
  <c r="GEY62" i="7"/>
  <c r="GEY66" i="7" l="1"/>
  <c r="GFA62" i="7"/>
  <c r="GFC62" i="7" s="1"/>
  <c r="GFE62" i="7" s="1"/>
  <c r="GFG62" i="7" s="1"/>
  <c r="GFG66" i="7" l="1"/>
  <c r="GFI62" i="7"/>
  <c r="GFI66" i="7" l="1"/>
  <c r="GFK62" i="7"/>
  <c r="GFM62" i="7" s="1"/>
  <c r="GFO62" i="7" s="1"/>
  <c r="GFQ62" i="7" s="1"/>
  <c r="GFQ66" i="7" l="1"/>
  <c r="GFS62" i="7"/>
  <c r="GFS66" i="7" l="1"/>
  <c r="GFU62" i="7"/>
  <c r="GFW62" i="7" s="1"/>
  <c r="GFY62" i="7" s="1"/>
  <c r="GGA62" i="7" s="1"/>
  <c r="GGA66" i="7" l="1"/>
  <c r="GGC62" i="7"/>
  <c r="GGC66" i="7" l="1"/>
  <c r="GGE62" i="7"/>
  <c r="GGG62" i="7" s="1"/>
  <c r="GGI62" i="7" s="1"/>
  <c r="GGK62" i="7" s="1"/>
  <c r="GGK66" i="7" l="1"/>
  <c r="GGM62" i="7"/>
  <c r="GGM66" i="7" l="1"/>
  <c r="GGO62" i="7"/>
  <c r="GGQ62" i="7" s="1"/>
  <c r="GGS62" i="7" s="1"/>
  <c r="GGU62" i="7" s="1"/>
  <c r="GGU66" i="7" l="1"/>
  <c r="GGW62" i="7"/>
  <c r="GGW66" i="7" l="1"/>
  <c r="GGY62" i="7"/>
  <c r="GHA62" i="7" s="1"/>
  <c r="GHC62" i="7" s="1"/>
  <c r="GHE62" i="7" s="1"/>
  <c r="GHE66" i="7" l="1"/>
  <c r="GHG62" i="7"/>
  <c r="GHG66" i="7" l="1"/>
  <c r="GHI62" i="7"/>
  <c r="GHK62" i="7" s="1"/>
  <c r="GHM62" i="7" s="1"/>
  <c r="GHO62" i="7" s="1"/>
  <c r="GHO66" i="7" l="1"/>
  <c r="GHQ62" i="7"/>
  <c r="GHQ66" i="7" l="1"/>
  <c r="GHS62" i="7"/>
  <c r="GHU62" i="7" s="1"/>
  <c r="GHW62" i="7" s="1"/>
  <c r="GHY62" i="7" s="1"/>
  <c r="GHY66" i="7" l="1"/>
  <c r="GIA62" i="7"/>
  <c r="GIA66" i="7" l="1"/>
  <c r="GIC62" i="7"/>
  <c r="GIE62" i="7" s="1"/>
  <c r="GIG62" i="7" s="1"/>
  <c r="GII62" i="7" s="1"/>
  <c r="GII66" i="7" l="1"/>
  <c r="GIK62" i="7"/>
  <c r="GIK66" i="7" l="1"/>
  <c r="GIM62" i="7"/>
  <c r="GIO62" i="7" s="1"/>
  <c r="GIQ62" i="7" s="1"/>
  <c r="GIS62" i="7" s="1"/>
  <c r="GIS66" i="7" l="1"/>
  <c r="GIU62" i="7"/>
  <c r="GIU66" i="7" l="1"/>
  <c r="GIW62" i="7"/>
  <c r="GIY62" i="7" s="1"/>
  <c r="GJA62" i="7" s="1"/>
  <c r="GJC62" i="7" s="1"/>
  <c r="GJC66" i="7" l="1"/>
  <c r="GJE62" i="7"/>
  <c r="GJE66" i="7" l="1"/>
  <c r="GJG62" i="7"/>
  <c r="GJI62" i="7" s="1"/>
  <c r="GJK62" i="7" s="1"/>
  <c r="GJM62" i="7" s="1"/>
  <c r="GJM66" i="7" l="1"/>
  <c r="GJO62" i="7"/>
  <c r="GJO66" i="7" l="1"/>
  <c r="GJQ62" i="7"/>
  <c r="GJS62" i="7" s="1"/>
  <c r="GJU62" i="7" s="1"/>
  <c r="GJW62" i="7" s="1"/>
  <c r="GJW66" i="7" l="1"/>
  <c r="GJY62" i="7"/>
  <c r="GJY66" i="7" l="1"/>
  <c r="GKA62" i="7"/>
  <c r="GKC62" i="7" s="1"/>
  <c r="GKE62" i="7" s="1"/>
  <c r="GKG62" i="7" s="1"/>
  <c r="GKG66" i="7" l="1"/>
  <c r="GKI62" i="7"/>
  <c r="GKI66" i="7" l="1"/>
  <c r="GKK62" i="7"/>
  <c r="GKM62" i="7" s="1"/>
  <c r="GKO62" i="7" s="1"/>
  <c r="GKQ62" i="7" s="1"/>
  <c r="GKQ66" i="7" l="1"/>
  <c r="GKS62" i="7"/>
  <c r="GKS66" i="7" l="1"/>
  <c r="GKU62" i="7"/>
  <c r="GKW62" i="7" s="1"/>
  <c r="GKY62" i="7" s="1"/>
  <c r="GLA62" i="7" s="1"/>
  <c r="GLA66" i="7" l="1"/>
  <c r="GLC62" i="7"/>
  <c r="GLC66" i="7" l="1"/>
  <c r="GLE62" i="7"/>
  <c r="GLG62" i="7" s="1"/>
  <c r="GLI62" i="7" s="1"/>
  <c r="GLK62" i="7" s="1"/>
  <c r="GLK66" i="7" l="1"/>
  <c r="GLM62" i="7"/>
  <c r="GLM66" i="7" l="1"/>
  <c r="GLO62" i="7"/>
  <c r="GLQ62" i="7" s="1"/>
  <c r="GLS62" i="7" s="1"/>
  <c r="GLU62" i="7" s="1"/>
  <c r="GLU66" i="7" l="1"/>
  <c r="GLW62" i="7"/>
  <c r="GLW66" i="7" l="1"/>
  <c r="GLY62" i="7"/>
  <c r="GMA62" i="7" s="1"/>
  <c r="GMC62" i="7" s="1"/>
  <c r="GME62" i="7" s="1"/>
  <c r="GME66" i="7" l="1"/>
  <c r="GMG62" i="7"/>
  <c r="GMG66" i="7" l="1"/>
  <c r="GMI62" i="7"/>
  <c r="GMK62" i="7" s="1"/>
  <c r="GMM62" i="7" s="1"/>
  <c r="GMO62" i="7" s="1"/>
  <c r="GMO66" i="7" l="1"/>
  <c r="GMQ62" i="7"/>
  <c r="GMQ66" i="7" l="1"/>
  <c r="GMS62" i="7"/>
  <c r="GMU62" i="7" s="1"/>
  <c r="GMW62" i="7" s="1"/>
  <c r="GMY62" i="7" s="1"/>
  <c r="GMY66" i="7" l="1"/>
  <c r="GNA62" i="7"/>
  <c r="GNA66" i="7" l="1"/>
  <c r="GNC62" i="7"/>
  <c r="GNE62" i="7" s="1"/>
  <c r="GNG62" i="7" s="1"/>
  <c r="GNI62" i="7" s="1"/>
  <c r="GNI66" i="7" l="1"/>
  <c r="GNK62" i="7"/>
  <c r="GNK66" i="7" l="1"/>
  <c r="GNM62" i="7"/>
  <c r="GNO62" i="7" s="1"/>
  <c r="GNQ62" i="7" s="1"/>
  <c r="GNS62" i="7" s="1"/>
  <c r="GNS66" i="7" l="1"/>
  <c r="GNU62" i="7"/>
  <c r="GNU66" i="7" l="1"/>
  <c r="GNW62" i="7"/>
  <c r="GNY62" i="7" s="1"/>
  <c r="GOA62" i="7" s="1"/>
  <c r="GOC62" i="7" s="1"/>
  <c r="GOC66" i="7" l="1"/>
  <c r="GOE62" i="7"/>
  <c r="GOE66" i="7" l="1"/>
  <c r="GOG62" i="7"/>
  <c r="GOI62" i="7" s="1"/>
  <c r="GOK62" i="7" s="1"/>
  <c r="GOM62" i="7" s="1"/>
  <c r="GOM66" i="7" l="1"/>
  <c r="GOO62" i="7"/>
  <c r="GOO66" i="7" l="1"/>
  <c r="GOQ62" i="7"/>
  <c r="GOS62" i="7" s="1"/>
  <c r="GOU62" i="7" s="1"/>
  <c r="GOW62" i="7" s="1"/>
  <c r="GOW66" i="7" l="1"/>
  <c r="GOY62" i="7"/>
  <c r="GOY66" i="7" l="1"/>
  <c r="GPA62" i="7"/>
  <c r="GPC62" i="7" s="1"/>
  <c r="GPE62" i="7" s="1"/>
  <c r="GPG62" i="7" s="1"/>
  <c r="GPG66" i="7" l="1"/>
  <c r="GPI62" i="7"/>
  <c r="GPI66" i="7" l="1"/>
  <c r="GPK62" i="7"/>
  <c r="GPM62" i="7" s="1"/>
  <c r="GPO62" i="7" s="1"/>
  <c r="GPQ62" i="7" s="1"/>
  <c r="GPQ66" i="7" l="1"/>
  <c r="GPS62" i="7"/>
  <c r="GPS66" i="7" l="1"/>
  <c r="GPU62" i="7"/>
  <c r="GPW62" i="7" s="1"/>
  <c r="GPY62" i="7" s="1"/>
  <c r="GQA62" i="7" s="1"/>
  <c r="GQA66" i="7" l="1"/>
  <c r="GQC62" i="7"/>
  <c r="GQC66" i="7" l="1"/>
  <c r="GQE62" i="7"/>
  <c r="GQG62" i="7" s="1"/>
  <c r="GQI62" i="7" s="1"/>
  <c r="GQK62" i="7" s="1"/>
  <c r="GQK66" i="7" l="1"/>
  <c r="GQM62" i="7"/>
  <c r="GQM66" i="7" l="1"/>
  <c r="GQO62" i="7"/>
  <c r="GQQ62" i="7" s="1"/>
  <c r="GQS62" i="7" s="1"/>
  <c r="GQU62" i="7" s="1"/>
  <c r="GQU66" i="7" l="1"/>
  <c r="GQW62" i="7"/>
  <c r="GQW66" i="7" l="1"/>
  <c r="GQY62" i="7"/>
  <c r="GRA62" i="7" s="1"/>
  <c r="GRC62" i="7" s="1"/>
  <c r="GRE62" i="7" s="1"/>
  <c r="GRE66" i="7" l="1"/>
  <c r="GRG62" i="7"/>
  <c r="GRG66" i="7" l="1"/>
  <c r="GRI62" i="7"/>
  <c r="GRK62" i="7" s="1"/>
  <c r="GRM62" i="7" s="1"/>
  <c r="GRO62" i="7" s="1"/>
  <c r="GRO66" i="7" l="1"/>
  <c r="GRQ62" i="7"/>
  <c r="GRQ66" i="7" l="1"/>
  <c r="GRS62" i="7"/>
  <c r="GRU62" i="7" s="1"/>
  <c r="GRW62" i="7" s="1"/>
  <c r="GRY62" i="7" s="1"/>
  <c r="GRY66" i="7" l="1"/>
  <c r="GSA62" i="7"/>
  <c r="GSA66" i="7" l="1"/>
  <c r="GSC62" i="7"/>
  <c r="GSE62" i="7" s="1"/>
  <c r="GSG62" i="7" s="1"/>
  <c r="GSI62" i="7" s="1"/>
  <c r="GSI66" i="7" l="1"/>
  <c r="GSK62" i="7"/>
  <c r="GSK66" i="7" l="1"/>
  <c r="GSM62" i="7"/>
  <c r="GSO62" i="7" s="1"/>
  <c r="GSQ62" i="7" s="1"/>
  <c r="GSS62" i="7" s="1"/>
  <c r="GSS66" i="7" l="1"/>
  <c r="GSU62" i="7"/>
  <c r="GSU66" i="7" l="1"/>
  <c r="GSW62" i="7"/>
  <c r="GSY62" i="7" s="1"/>
  <c r="GTA62" i="7" s="1"/>
  <c r="GTC62" i="7" s="1"/>
  <c r="GTC66" i="7" l="1"/>
  <c r="GTE62" i="7"/>
  <c r="GTE66" i="7" l="1"/>
  <c r="GTG62" i="7"/>
  <c r="GTI62" i="7" s="1"/>
  <c r="GTK62" i="7" s="1"/>
  <c r="GTM62" i="7" s="1"/>
  <c r="GTM66" i="7" l="1"/>
  <c r="GTO62" i="7"/>
  <c r="GTO66" i="7" l="1"/>
  <c r="GTQ62" i="7"/>
  <c r="GTS62" i="7" s="1"/>
  <c r="GTU62" i="7" s="1"/>
  <c r="GTW62" i="7" s="1"/>
  <c r="GTW66" i="7" l="1"/>
  <c r="GTY62" i="7"/>
  <c r="GTY66" i="7" l="1"/>
  <c r="GUA62" i="7"/>
  <c r="GUC62" i="7" s="1"/>
  <c r="GUE62" i="7" s="1"/>
  <c r="GUG62" i="7" s="1"/>
  <c r="GUG66" i="7" l="1"/>
  <c r="GUI62" i="7"/>
  <c r="GUI66" i="7" l="1"/>
  <c r="GUK62" i="7"/>
  <c r="GUM62" i="7" s="1"/>
  <c r="GUO62" i="7" s="1"/>
  <c r="GUQ62" i="7" s="1"/>
  <c r="GUQ66" i="7" l="1"/>
  <c r="GUS62" i="7"/>
  <c r="GUS66" i="7" l="1"/>
  <c r="GUU62" i="7"/>
  <c r="GUW62" i="7" s="1"/>
  <c r="GUY62" i="7" s="1"/>
  <c r="GVA62" i="7" s="1"/>
  <c r="GVA66" i="7" l="1"/>
  <c r="GVC62" i="7"/>
  <c r="GVC66" i="7" l="1"/>
  <c r="GVE62" i="7"/>
  <c r="GVG62" i="7" s="1"/>
  <c r="GVI62" i="7" s="1"/>
  <c r="GVK62" i="7" s="1"/>
  <c r="GVK66" i="7" l="1"/>
  <c r="GVM62" i="7"/>
  <c r="GVM66" i="7" l="1"/>
  <c r="GVO62" i="7"/>
  <c r="GVQ62" i="7" s="1"/>
  <c r="GVS62" i="7" s="1"/>
  <c r="GVU62" i="7" s="1"/>
  <c r="GVU66" i="7" l="1"/>
  <c r="GVW62" i="7"/>
  <c r="GVW66" i="7" l="1"/>
  <c r="GVY62" i="7"/>
  <c r="GWA62" i="7" s="1"/>
  <c r="GWC62" i="7" s="1"/>
  <c r="GWE62" i="7" s="1"/>
  <c r="GWE66" i="7" l="1"/>
  <c r="GWG62" i="7"/>
  <c r="GWG66" i="7" l="1"/>
  <c r="GWI62" i="7"/>
  <c r="GWK62" i="7" s="1"/>
  <c r="GWM62" i="7" s="1"/>
  <c r="GWO62" i="7" s="1"/>
  <c r="GWO66" i="7" l="1"/>
  <c r="GWQ62" i="7"/>
  <c r="GWQ66" i="7" l="1"/>
  <c r="GWS62" i="7"/>
  <c r="GWU62" i="7" s="1"/>
  <c r="GWW62" i="7" s="1"/>
  <c r="GWY62" i="7" s="1"/>
  <c r="GWY66" i="7" l="1"/>
  <c r="GXA62" i="7"/>
  <c r="GXA66" i="7" l="1"/>
  <c r="GXC62" i="7"/>
  <c r="GXE62" i="7" s="1"/>
  <c r="GXG62" i="7" s="1"/>
  <c r="GXI62" i="7" s="1"/>
  <c r="GXI66" i="7" l="1"/>
  <c r="GXK62" i="7"/>
  <c r="GXK66" i="7" l="1"/>
  <c r="GXM62" i="7"/>
  <c r="GXO62" i="7" s="1"/>
  <c r="GXQ62" i="7" s="1"/>
  <c r="GXS62" i="7" s="1"/>
  <c r="GXS66" i="7" l="1"/>
  <c r="GXU62" i="7"/>
  <c r="GXU66" i="7" l="1"/>
  <c r="GXW62" i="7"/>
  <c r="GXY62" i="7" s="1"/>
  <c r="GYA62" i="7" s="1"/>
  <c r="GYC62" i="7" s="1"/>
  <c r="GYC66" i="7" l="1"/>
  <c r="GYE62" i="7"/>
  <c r="GYE66" i="7" l="1"/>
  <c r="GYG62" i="7"/>
  <c r="GYI62" i="7" s="1"/>
  <c r="GYK62" i="7" s="1"/>
  <c r="GYM62" i="7" s="1"/>
  <c r="GYM66" i="7" l="1"/>
  <c r="GYO62" i="7"/>
  <c r="GYO66" i="7" l="1"/>
  <c r="GYQ62" i="7"/>
  <c r="GYS62" i="7" s="1"/>
  <c r="GYU62" i="7" s="1"/>
  <c r="GYW62" i="7" s="1"/>
  <c r="GYW66" i="7" l="1"/>
  <c r="GYY62" i="7"/>
  <c r="GYY66" i="7" l="1"/>
  <c r="GZA62" i="7"/>
  <c r="GZC62" i="7" s="1"/>
  <c r="GZE62" i="7" s="1"/>
  <c r="GZG62" i="7" s="1"/>
  <c r="GZG66" i="7" l="1"/>
  <c r="GZI62" i="7"/>
  <c r="GZI66" i="7" l="1"/>
  <c r="GZK62" i="7"/>
  <c r="GZM62" i="7" s="1"/>
  <c r="GZO62" i="7" s="1"/>
  <c r="GZQ62" i="7" s="1"/>
  <c r="GZQ66" i="7" l="1"/>
  <c r="GZS62" i="7"/>
  <c r="GZS66" i="7" l="1"/>
  <c r="GZU62" i="7"/>
  <c r="GZW62" i="7" s="1"/>
  <c r="GZY62" i="7" s="1"/>
  <c r="HAA62" i="7" s="1"/>
  <c r="HAA66" i="7" l="1"/>
  <c r="HAC62" i="7"/>
  <c r="HAC66" i="7" l="1"/>
  <c r="HAE62" i="7"/>
  <c r="HAG62" i="7" s="1"/>
  <c r="HAI62" i="7" s="1"/>
  <c r="HAK62" i="7" s="1"/>
  <c r="HAK66" i="7" l="1"/>
  <c r="HAM62" i="7"/>
  <c r="HAM66" i="7" l="1"/>
  <c r="HAO62" i="7"/>
  <c r="HAQ62" i="7" s="1"/>
  <c r="HAS62" i="7" s="1"/>
  <c r="HAU62" i="7" s="1"/>
  <c r="HAU66" i="7" l="1"/>
  <c r="HAW62" i="7"/>
  <c r="HAW66" i="7" l="1"/>
  <c r="HAY62" i="7"/>
  <c r="HBA62" i="7" s="1"/>
  <c r="HBC62" i="7" s="1"/>
  <c r="HBE62" i="7" s="1"/>
  <c r="HBE66" i="7" l="1"/>
  <c r="HBG62" i="7"/>
  <c r="HBG66" i="7" l="1"/>
  <c r="HBI62" i="7"/>
  <c r="HBK62" i="7" s="1"/>
  <c r="HBM62" i="7" s="1"/>
  <c r="HBO62" i="7" s="1"/>
  <c r="HBO66" i="7" l="1"/>
  <c r="HBQ62" i="7"/>
  <c r="HBQ66" i="7" l="1"/>
  <c r="HBS62" i="7"/>
  <c r="HBU62" i="7" s="1"/>
  <c r="HBW62" i="7" s="1"/>
  <c r="HBY62" i="7" s="1"/>
  <c r="HBY66" i="7" l="1"/>
  <c r="HCA62" i="7"/>
  <c r="HCA66" i="7" l="1"/>
  <c r="HCC62" i="7"/>
  <c r="HCE62" i="7" s="1"/>
  <c r="HCG62" i="7" s="1"/>
  <c r="HCI62" i="7" s="1"/>
  <c r="HCI66" i="7" l="1"/>
  <c r="HCK62" i="7"/>
  <c r="HCK66" i="7" l="1"/>
  <c r="HCM62" i="7"/>
  <c r="HCO62" i="7" s="1"/>
  <c r="HCQ62" i="7" s="1"/>
  <c r="HCS62" i="7" s="1"/>
  <c r="HCS66" i="7" l="1"/>
  <c r="HCU62" i="7"/>
  <c r="HCU66" i="7" l="1"/>
  <c r="HCW62" i="7"/>
  <c r="HCY62" i="7" s="1"/>
  <c r="HDA62" i="7" s="1"/>
  <c r="HDC62" i="7" s="1"/>
  <c r="HDC66" i="7" l="1"/>
  <c r="HDE62" i="7"/>
  <c r="HDE66" i="7" l="1"/>
  <c r="HDG62" i="7"/>
  <c r="HDI62" i="7" s="1"/>
  <c r="HDK62" i="7" s="1"/>
  <c r="HDM62" i="7" s="1"/>
  <c r="HDM66" i="7" l="1"/>
  <c r="HDO62" i="7"/>
  <c r="HDO66" i="7" l="1"/>
  <c r="HDQ62" i="7"/>
  <c r="HDS62" i="7" s="1"/>
  <c r="HDU62" i="7" s="1"/>
  <c r="HDW62" i="7" s="1"/>
  <c r="HDW66" i="7" l="1"/>
  <c r="HDY62" i="7"/>
  <c r="HDY66" i="7" l="1"/>
  <c r="HEA62" i="7"/>
  <c r="HEC62" i="7" s="1"/>
  <c r="HEE62" i="7" s="1"/>
  <c r="HEG62" i="7" s="1"/>
  <c r="HEG66" i="7" l="1"/>
  <c r="HEI62" i="7"/>
  <c r="HEI66" i="7" l="1"/>
  <c r="HEK62" i="7"/>
  <c r="HEM62" i="7" s="1"/>
  <c r="HEO62" i="7" s="1"/>
  <c r="HEQ62" i="7" s="1"/>
  <c r="HEQ66" i="7" l="1"/>
  <c r="HES62" i="7"/>
  <c r="HES66" i="7" l="1"/>
  <c r="HEU62" i="7"/>
  <c r="HEW62" i="7" s="1"/>
  <c r="HEY62" i="7" s="1"/>
  <c r="HFA62" i="7" s="1"/>
  <c r="HFA66" i="7" l="1"/>
  <c r="HFC62" i="7"/>
  <c r="HFC66" i="7" l="1"/>
  <c r="HFE62" i="7"/>
  <c r="HFG62" i="7" s="1"/>
  <c r="HFI62" i="7" s="1"/>
  <c r="HFK62" i="7" s="1"/>
  <c r="HFK66" i="7" l="1"/>
  <c r="HFM62" i="7"/>
  <c r="HFM66" i="7" l="1"/>
  <c r="HFO62" i="7"/>
  <c r="HFQ62" i="7" s="1"/>
  <c r="HFS62" i="7" s="1"/>
  <c r="HFU62" i="7" s="1"/>
  <c r="HFU66" i="7" l="1"/>
  <c r="HFW62" i="7"/>
  <c r="HFW66" i="7" l="1"/>
  <c r="HFY62" i="7"/>
  <c r="HGA62" i="7" s="1"/>
  <c r="HGC62" i="7" s="1"/>
  <c r="HGE62" i="7" s="1"/>
  <c r="HGE66" i="7" l="1"/>
  <c r="HGG62" i="7"/>
  <c r="HGG66" i="7" l="1"/>
  <c r="HGI62" i="7"/>
  <c r="HGK62" i="7" s="1"/>
  <c r="HGM62" i="7" s="1"/>
  <c r="HGO62" i="7" s="1"/>
  <c r="HGO66" i="7" l="1"/>
  <c r="HGQ62" i="7"/>
  <c r="HGQ66" i="7" l="1"/>
  <c r="HGS62" i="7"/>
  <c r="HGU62" i="7" s="1"/>
  <c r="HGW62" i="7" s="1"/>
  <c r="HGY62" i="7" s="1"/>
  <c r="HGY66" i="7" l="1"/>
  <c r="HHA62" i="7"/>
  <c r="HHA66" i="7" l="1"/>
  <c r="HHC62" i="7"/>
  <c r="HHE62" i="7" s="1"/>
  <c r="HHG62" i="7" s="1"/>
  <c r="HHI62" i="7" s="1"/>
  <c r="HHI66" i="7" l="1"/>
  <c r="HHK62" i="7"/>
  <c r="HHK66" i="7" l="1"/>
  <c r="HHM62" i="7"/>
  <c r="HHO62" i="7" s="1"/>
  <c r="HHQ62" i="7" s="1"/>
  <c r="HHS62" i="7" s="1"/>
  <c r="HHS66" i="7" l="1"/>
  <c r="HHU62" i="7"/>
  <c r="HHU66" i="7" l="1"/>
  <c r="HHW62" i="7"/>
  <c r="HHY62" i="7" s="1"/>
  <c r="HIA62" i="7" s="1"/>
  <c r="HIC62" i="7" s="1"/>
  <c r="HIC66" i="7" l="1"/>
  <c r="HIE62" i="7"/>
  <c r="HIE66" i="7" l="1"/>
  <c r="HIG62" i="7"/>
  <c r="HII62" i="7" s="1"/>
  <c r="HIK62" i="7" s="1"/>
  <c r="HIM62" i="7" s="1"/>
  <c r="HIM66" i="7" l="1"/>
  <c r="HIO62" i="7"/>
  <c r="HIO66" i="7" l="1"/>
  <c r="HIQ62" i="7"/>
  <c r="HIS62" i="7" s="1"/>
  <c r="HIU62" i="7" s="1"/>
  <c r="HIW62" i="7" s="1"/>
  <c r="HIW66" i="7" l="1"/>
  <c r="HIY62" i="7"/>
  <c r="HIY66" i="7" l="1"/>
  <c r="HJA62" i="7"/>
  <c r="HJC62" i="7" s="1"/>
  <c r="HJE62" i="7" s="1"/>
  <c r="HJG62" i="7" s="1"/>
  <c r="HJG66" i="7" l="1"/>
  <c r="HJI62" i="7"/>
  <c r="HJI66" i="7" l="1"/>
  <c r="HJK62" i="7"/>
  <c r="HJM62" i="7" s="1"/>
  <c r="HJO62" i="7" s="1"/>
  <c r="HJQ62" i="7" s="1"/>
  <c r="HJQ66" i="7" l="1"/>
  <c r="HJS62" i="7"/>
  <c r="HJS66" i="7" l="1"/>
  <c r="HJU62" i="7"/>
  <c r="HJW62" i="7" s="1"/>
  <c r="HJY62" i="7" s="1"/>
  <c r="HKA62" i="7" s="1"/>
  <c r="HKA66" i="7" l="1"/>
  <c r="HKC62" i="7"/>
  <c r="HKC66" i="7" l="1"/>
  <c r="HKE62" i="7"/>
  <c r="HKG62" i="7" s="1"/>
  <c r="HKI62" i="7" s="1"/>
  <c r="HKK62" i="7" s="1"/>
  <c r="HKK66" i="7" l="1"/>
  <c r="HKM62" i="7"/>
  <c r="HKM66" i="7" l="1"/>
  <c r="HKO62" i="7"/>
  <c r="HKQ62" i="7" s="1"/>
  <c r="HKS62" i="7" s="1"/>
  <c r="HKU62" i="7" s="1"/>
  <c r="HKU66" i="7" l="1"/>
  <c r="HKW62" i="7"/>
  <c r="HKW66" i="7" l="1"/>
  <c r="HKY62" i="7"/>
  <c r="HLA62" i="7" s="1"/>
  <c r="HLC62" i="7" s="1"/>
  <c r="HLE62" i="7" s="1"/>
  <c r="HLE66" i="7" l="1"/>
  <c r="HLG62" i="7"/>
  <c r="HLG66" i="7" l="1"/>
  <c r="HLI62" i="7"/>
  <c r="HLK62" i="7" s="1"/>
  <c r="HLM62" i="7" s="1"/>
  <c r="HLO62" i="7" s="1"/>
  <c r="HLO66" i="7" l="1"/>
  <c r="HLQ62" i="7"/>
  <c r="HLQ66" i="7" l="1"/>
  <c r="HLS62" i="7"/>
  <c r="HLU62" i="7" s="1"/>
  <c r="HLW62" i="7" s="1"/>
  <c r="HLY62" i="7" s="1"/>
  <c r="HLY66" i="7" l="1"/>
  <c r="HMA62" i="7"/>
  <c r="HMA66" i="7" l="1"/>
  <c r="HMC62" i="7"/>
  <c r="HME62" i="7" s="1"/>
  <c r="HMG62" i="7" s="1"/>
  <c r="HMI62" i="7" s="1"/>
  <c r="HMI66" i="7" l="1"/>
  <c r="HMK62" i="7"/>
  <c r="HMK66" i="7" l="1"/>
  <c r="HMM62" i="7"/>
  <c r="HMO62" i="7" s="1"/>
  <c r="HMQ62" i="7" s="1"/>
  <c r="HMS62" i="7" s="1"/>
  <c r="HMS66" i="7" l="1"/>
  <c r="HMU62" i="7"/>
  <c r="HMU66" i="7" l="1"/>
  <c r="HMW62" i="7"/>
  <c r="HMY62" i="7" s="1"/>
  <c r="HNA62" i="7" s="1"/>
  <c r="HNC62" i="7" s="1"/>
  <c r="HNC66" i="7" l="1"/>
  <c r="HNE62" i="7"/>
  <c r="HNE66" i="7" l="1"/>
  <c r="HNG62" i="7"/>
  <c r="HNI62" i="7" s="1"/>
  <c r="HNK62" i="7" s="1"/>
  <c r="HNM62" i="7" s="1"/>
  <c r="HNM66" i="7" l="1"/>
  <c r="HNO62" i="7"/>
  <c r="HNO66" i="7" l="1"/>
  <c r="HNQ62" i="7"/>
  <c r="HNS62" i="7" s="1"/>
  <c r="HNU62" i="7" s="1"/>
  <c r="HNW62" i="7" s="1"/>
  <c r="HNW66" i="7" l="1"/>
  <c r="HNY62" i="7"/>
  <c r="HNY66" i="7" l="1"/>
  <c r="HOA62" i="7"/>
  <c r="HOC62" i="7" s="1"/>
  <c r="HOE62" i="7" s="1"/>
  <c r="HOG62" i="7" s="1"/>
  <c r="HOG66" i="7" l="1"/>
  <c r="HOI62" i="7"/>
  <c r="HOI66" i="7" l="1"/>
  <c r="HOK62" i="7"/>
  <c r="HOM62" i="7" s="1"/>
  <c r="HOO62" i="7" s="1"/>
  <c r="HOQ62" i="7" s="1"/>
  <c r="HOQ66" i="7" l="1"/>
  <c r="HOS62" i="7"/>
  <c r="HOS66" i="7" l="1"/>
  <c r="HOU62" i="7"/>
  <c r="HOW62" i="7" s="1"/>
  <c r="HOY62" i="7" s="1"/>
  <c r="HPA62" i="7" s="1"/>
  <c r="HPA66" i="7" l="1"/>
  <c r="HPC62" i="7"/>
  <c r="HPC66" i="7" l="1"/>
  <c r="HPE62" i="7"/>
  <c r="HPG62" i="7" s="1"/>
  <c r="HPI62" i="7" s="1"/>
  <c r="HPK62" i="7" s="1"/>
  <c r="HPK66" i="7" l="1"/>
  <c r="HPM62" i="7"/>
  <c r="HPM66" i="7" l="1"/>
  <c r="HPO62" i="7"/>
  <c r="HPQ62" i="7" s="1"/>
  <c r="HPS62" i="7" s="1"/>
  <c r="HPU62" i="7" s="1"/>
  <c r="HPU66" i="7" l="1"/>
  <c r="HPW62" i="7"/>
  <c r="HPW66" i="7" l="1"/>
  <c r="HPY62" i="7"/>
  <c r="HQA62" i="7" s="1"/>
  <c r="HQC62" i="7" s="1"/>
  <c r="HQE62" i="7" s="1"/>
  <c r="HQE66" i="7" l="1"/>
  <c r="HQG62" i="7"/>
  <c r="HQG66" i="7" l="1"/>
  <c r="HQI62" i="7"/>
  <c r="HQK62" i="7" s="1"/>
  <c r="HQM62" i="7" s="1"/>
  <c r="HQO62" i="7" s="1"/>
  <c r="HQO66" i="7" l="1"/>
  <c r="HQQ62" i="7"/>
  <c r="HQQ66" i="7" l="1"/>
  <c r="HQS62" i="7"/>
  <c r="HQU62" i="7" s="1"/>
  <c r="HQW62" i="7" s="1"/>
  <c r="HQY62" i="7" s="1"/>
  <c r="HQY66" i="7" l="1"/>
  <c r="HRA62" i="7"/>
  <c r="HRA66" i="7" l="1"/>
  <c r="HRC62" i="7"/>
  <c r="HRE62" i="7" s="1"/>
  <c r="HRG62" i="7" s="1"/>
  <c r="HRI62" i="7" s="1"/>
  <c r="HRI66" i="7" l="1"/>
  <c r="HRK62" i="7"/>
  <c r="HRK66" i="7" l="1"/>
  <c r="HRM62" i="7"/>
  <c r="HRO62" i="7" s="1"/>
  <c r="HRQ62" i="7" s="1"/>
  <c r="HRS62" i="7" s="1"/>
  <c r="HRS66" i="7" l="1"/>
  <c r="HRU62" i="7"/>
  <c r="HRU66" i="7" l="1"/>
  <c r="HRW62" i="7"/>
  <c r="HRY62" i="7" s="1"/>
  <c r="HSA62" i="7" s="1"/>
  <c r="HSC62" i="7" s="1"/>
  <c r="HSC66" i="7" l="1"/>
  <c r="HSE62" i="7"/>
  <c r="HSE66" i="7" l="1"/>
  <c r="HSG62" i="7"/>
  <c r="HSI62" i="7" s="1"/>
  <c r="HSK62" i="7" s="1"/>
  <c r="HSM62" i="7" s="1"/>
  <c r="HSM66" i="7" l="1"/>
  <c r="HSO62" i="7"/>
  <c r="HSO66" i="7" l="1"/>
  <c r="HSQ62" i="7"/>
  <c r="HSS62" i="7" s="1"/>
  <c r="HSU62" i="7" s="1"/>
  <c r="HSW62" i="7" s="1"/>
  <c r="HSW66" i="7" l="1"/>
  <c r="HSY62" i="7"/>
  <c r="HSY66" i="7" l="1"/>
  <c r="HTA62" i="7"/>
  <c r="HTC62" i="7" s="1"/>
  <c r="HTE62" i="7" s="1"/>
  <c r="HTG62" i="7" s="1"/>
  <c r="HTG66" i="7" l="1"/>
  <c r="HTI62" i="7"/>
  <c r="HTI66" i="7" l="1"/>
  <c r="HTK62" i="7"/>
  <c r="HTM62" i="7" s="1"/>
  <c r="HTO62" i="7" s="1"/>
  <c r="HTQ62" i="7" s="1"/>
  <c r="HTQ66" i="7" l="1"/>
  <c r="HTS62" i="7"/>
  <c r="HTS66" i="7" l="1"/>
  <c r="HTU62" i="7"/>
  <c r="HTW62" i="7" s="1"/>
  <c r="HTY62" i="7" s="1"/>
  <c r="HUA62" i="7" s="1"/>
  <c r="HUA66" i="7" l="1"/>
  <c r="HUC62" i="7"/>
  <c r="HUC66" i="7" l="1"/>
  <c r="HUE62" i="7"/>
  <c r="HUG62" i="7" s="1"/>
  <c r="HUI62" i="7" s="1"/>
  <c r="HUK62" i="7" s="1"/>
  <c r="HUK66" i="7" l="1"/>
  <c r="HUM62" i="7"/>
  <c r="HUM66" i="7" l="1"/>
  <c r="HUO62" i="7"/>
  <c r="HUQ62" i="7" s="1"/>
  <c r="HUS62" i="7" s="1"/>
  <c r="HUU62" i="7" s="1"/>
  <c r="HUU66" i="7" l="1"/>
  <c r="HUW62" i="7"/>
  <c r="HUW66" i="7" l="1"/>
  <c r="HUY62" i="7"/>
  <c r="HVA62" i="7" s="1"/>
  <c r="HVC62" i="7" s="1"/>
  <c r="HVE62" i="7" s="1"/>
  <c r="HVE66" i="7" l="1"/>
  <c r="HVG62" i="7"/>
  <c r="HVG66" i="7" l="1"/>
  <c r="HVI62" i="7"/>
  <c r="HVK62" i="7" s="1"/>
  <c r="HVM62" i="7" s="1"/>
  <c r="HVO62" i="7" s="1"/>
  <c r="HVO66" i="7" l="1"/>
  <c r="HVQ62" i="7"/>
  <c r="HVQ66" i="7" l="1"/>
  <c r="HVS62" i="7"/>
  <c r="HVU62" i="7" s="1"/>
  <c r="HVW62" i="7" s="1"/>
  <c r="HVY62" i="7" s="1"/>
  <c r="HVY66" i="7" l="1"/>
  <c r="HWA62" i="7"/>
  <c r="HWA66" i="7" l="1"/>
  <c r="HWC62" i="7"/>
  <c r="HWE62" i="7" s="1"/>
  <c r="HWG62" i="7" s="1"/>
  <c r="HWI62" i="7" s="1"/>
  <c r="HWI66" i="7" l="1"/>
  <c r="HWK62" i="7"/>
  <c r="HWK66" i="7" l="1"/>
  <c r="HWM62" i="7"/>
  <c r="HWO62" i="7" s="1"/>
  <c r="HWQ62" i="7" s="1"/>
  <c r="HWS62" i="7" s="1"/>
  <c r="HWS66" i="7" l="1"/>
  <c r="HWU62" i="7"/>
  <c r="HWU66" i="7" l="1"/>
  <c r="HWW62" i="7"/>
  <c r="HWY62" i="7" s="1"/>
  <c r="HXA62" i="7" s="1"/>
  <c r="HXC62" i="7" s="1"/>
  <c r="HXC66" i="7" l="1"/>
  <c r="HXE62" i="7"/>
  <c r="HXE66" i="7" l="1"/>
  <c r="HXG62" i="7"/>
  <c r="HXI62" i="7" s="1"/>
  <c r="HXK62" i="7" s="1"/>
  <c r="HXM62" i="7" s="1"/>
  <c r="HXM66" i="7" l="1"/>
  <c r="HXO62" i="7"/>
  <c r="HXO66" i="7" l="1"/>
  <c r="HXQ62" i="7"/>
  <c r="HXS62" i="7" s="1"/>
  <c r="HXU62" i="7" s="1"/>
  <c r="HXW62" i="7" s="1"/>
  <c r="HXW66" i="7" l="1"/>
  <c r="HXY62" i="7"/>
  <c r="HXY66" i="7" l="1"/>
  <c r="HYA62" i="7"/>
  <c r="HYC62" i="7" s="1"/>
  <c r="HYE62" i="7" s="1"/>
  <c r="HYG62" i="7" s="1"/>
  <c r="HYG66" i="7" l="1"/>
  <c r="HYI62" i="7"/>
  <c r="HYI66" i="7" l="1"/>
  <c r="HYK62" i="7"/>
  <c r="HYM62" i="7" s="1"/>
  <c r="HYO62" i="7" s="1"/>
  <c r="HYQ62" i="7" s="1"/>
  <c r="HYQ66" i="7" l="1"/>
  <c r="HYS62" i="7"/>
  <c r="HYS66" i="7" l="1"/>
  <c r="HYU62" i="7"/>
  <c r="HYW62" i="7" s="1"/>
  <c r="HYY62" i="7" s="1"/>
  <c r="HZA62" i="7" s="1"/>
  <c r="HZA66" i="7" l="1"/>
  <c r="HZC62" i="7"/>
  <c r="HZC66" i="7" l="1"/>
  <c r="HZE62" i="7"/>
  <c r="HZG62" i="7" s="1"/>
  <c r="HZI62" i="7" s="1"/>
  <c r="HZK62" i="7" s="1"/>
  <c r="HZK66" i="7" l="1"/>
  <c r="HZM62" i="7"/>
  <c r="HZM66" i="7" l="1"/>
  <c r="HZO62" i="7"/>
  <c r="HZQ62" i="7" s="1"/>
  <c r="HZS62" i="7" s="1"/>
  <c r="HZU62" i="7" s="1"/>
  <c r="HZU66" i="7" l="1"/>
  <c r="HZW62" i="7"/>
  <c r="HZW66" i="7" l="1"/>
  <c r="HZY62" i="7"/>
  <c r="IAA62" i="7" s="1"/>
  <c r="IAC62" i="7" s="1"/>
  <c r="IAE62" i="7" s="1"/>
  <c r="IAE66" i="7" l="1"/>
  <c r="IAG62" i="7"/>
  <c r="IAG66" i="7" l="1"/>
  <c r="IAI62" i="7"/>
  <c r="IAK62" i="7" s="1"/>
  <c r="IAM62" i="7" s="1"/>
  <c r="IAO62" i="7" s="1"/>
  <c r="IAO66" i="7" l="1"/>
  <c r="IAQ62" i="7"/>
  <c r="IAQ66" i="7" l="1"/>
  <c r="IAS62" i="7"/>
  <c r="IAU62" i="7" s="1"/>
  <c r="IAW62" i="7" s="1"/>
  <c r="IAY62" i="7" s="1"/>
  <c r="IAY66" i="7" l="1"/>
  <c r="IBA62" i="7"/>
  <c r="IBA66" i="7" l="1"/>
  <c r="IBC62" i="7"/>
  <c r="IBE62" i="7" s="1"/>
  <c r="IBG62" i="7" s="1"/>
  <c r="IBI62" i="7" s="1"/>
  <c r="IBI66" i="7" l="1"/>
  <c r="IBK62" i="7"/>
  <c r="IBK66" i="7" l="1"/>
  <c r="IBM62" i="7"/>
  <c r="IBO62" i="7" s="1"/>
  <c r="IBQ62" i="7" s="1"/>
  <c r="IBS62" i="7" s="1"/>
  <c r="IBS66" i="7" l="1"/>
  <c r="IBU62" i="7"/>
  <c r="IBU66" i="7" l="1"/>
  <c r="IBW62" i="7"/>
  <c r="IBY62" i="7" s="1"/>
  <c r="ICA62" i="7" s="1"/>
  <c r="ICC62" i="7" s="1"/>
  <c r="ICC66" i="7" l="1"/>
  <c r="ICE62" i="7"/>
  <c r="ICE66" i="7" l="1"/>
  <c r="ICG62" i="7"/>
  <c r="ICI62" i="7" s="1"/>
  <c r="ICK62" i="7" s="1"/>
  <c r="ICM62" i="7" s="1"/>
  <c r="ICM66" i="7" l="1"/>
  <c r="ICO62" i="7"/>
  <c r="ICO66" i="7" l="1"/>
  <c r="ICQ62" i="7"/>
  <c r="ICS62" i="7" s="1"/>
  <c r="ICU62" i="7" s="1"/>
  <c r="ICW62" i="7" s="1"/>
  <c r="ICW66" i="7" l="1"/>
  <c r="ICY62" i="7"/>
  <c r="ICY66" i="7" l="1"/>
  <c r="IDA62" i="7"/>
  <c r="IDC62" i="7" s="1"/>
  <c r="IDE62" i="7" s="1"/>
  <c r="IDG62" i="7" s="1"/>
  <c r="IDG66" i="7" l="1"/>
  <c r="IDI62" i="7"/>
  <c r="IDI66" i="7" l="1"/>
  <c r="IDK62" i="7"/>
  <c r="IDM62" i="7" s="1"/>
  <c r="IDO62" i="7" s="1"/>
  <c r="IDQ62" i="7" s="1"/>
  <c r="IDQ66" i="7" l="1"/>
  <c r="IDS62" i="7"/>
  <c r="IDS66" i="7" l="1"/>
  <c r="IDU62" i="7"/>
  <c r="IDW62" i="7" s="1"/>
  <c r="IDY62" i="7" s="1"/>
  <c r="IEA62" i="7" s="1"/>
  <c r="IEA66" i="7" l="1"/>
  <c r="IEC62" i="7"/>
  <c r="IEC66" i="7" l="1"/>
  <c r="IEE62" i="7"/>
  <c r="IEG62" i="7" s="1"/>
  <c r="IEI62" i="7" s="1"/>
  <c r="IEK62" i="7" s="1"/>
  <c r="IEK66" i="7" l="1"/>
  <c r="IEM62" i="7"/>
  <c r="IEM66" i="7" l="1"/>
  <c r="IEO62" i="7"/>
  <c r="IEQ62" i="7" s="1"/>
  <c r="IES62" i="7" s="1"/>
  <c r="IEU62" i="7" s="1"/>
  <c r="IEU66" i="7" l="1"/>
  <c r="IEW62" i="7"/>
  <c r="IEW66" i="7" l="1"/>
  <c r="IEY62" i="7"/>
  <c r="IFA62" i="7" s="1"/>
  <c r="IFC62" i="7" s="1"/>
  <c r="IFE62" i="7" s="1"/>
  <c r="IFE66" i="7" l="1"/>
  <c r="IFG62" i="7"/>
  <c r="IFG66" i="7" l="1"/>
  <c r="IFI62" i="7"/>
  <c r="IFK62" i="7" s="1"/>
  <c r="IFM62" i="7" s="1"/>
  <c r="IFO62" i="7" s="1"/>
  <c r="IFO66" i="7" l="1"/>
  <c r="IFQ62" i="7"/>
  <c r="IFQ66" i="7" l="1"/>
  <c r="IFS62" i="7"/>
  <c r="IFU62" i="7" s="1"/>
  <c r="IFW62" i="7" s="1"/>
  <c r="IFY62" i="7" s="1"/>
  <c r="IFY66" i="7" l="1"/>
  <c r="IGA62" i="7"/>
  <c r="IGA66" i="7" l="1"/>
  <c r="IGC62" i="7"/>
  <c r="IGE62" i="7" s="1"/>
  <c r="IGG62" i="7" s="1"/>
  <c r="IGI62" i="7" s="1"/>
  <c r="IGI66" i="7" l="1"/>
  <c r="IGK62" i="7"/>
  <c r="IGK66" i="7" l="1"/>
  <c r="IGM62" i="7"/>
  <c r="IGO62" i="7" s="1"/>
  <c r="IGQ62" i="7" s="1"/>
  <c r="IGS62" i="7" s="1"/>
  <c r="IGS66" i="7" l="1"/>
  <c r="IGU62" i="7"/>
  <c r="IGU66" i="7" l="1"/>
  <c r="IGW62" i="7"/>
  <c r="IGY62" i="7" s="1"/>
  <c r="IHA62" i="7" s="1"/>
  <c r="IHC62" i="7" s="1"/>
  <c r="IHC66" i="7" l="1"/>
  <c r="IHE62" i="7"/>
  <c r="IHE66" i="7" l="1"/>
  <c r="IHG62" i="7"/>
  <c r="IHI62" i="7" s="1"/>
  <c r="IHK62" i="7" s="1"/>
  <c r="IHM62" i="7" s="1"/>
  <c r="IHM66" i="7" l="1"/>
  <c r="IHO62" i="7"/>
  <c r="IHO66" i="7" l="1"/>
  <c r="IHQ62" i="7"/>
  <c r="IHS62" i="7" s="1"/>
  <c r="IHU62" i="7" s="1"/>
  <c r="IHW62" i="7" s="1"/>
  <c r="IHW66" i="7" l="1"/>
  <c r="IHY62" i="7"/>
  <c r="IHY66" i="7" l="1"/>
  <c r="IIA62" i="7"/>
  <c r="IIC62" i="7" s="1"/>
  <c r="IIE62" i="7" s="1"/>
  <c r="IIG62" i="7" s="1"/>
  <c r="IIG66" i="7" l="1"/>
  <c r="III62" i="7"/>
  <c r="III66" i="7" l="1"/>
  <c r="IIK62" i="7"/>
  <c r="IIM62" i="7" s="1"/>
  <c r="IIO62" i="7" s="1"/>
  <c r="IIQ62" i="7" s="1"/>
  <c r="IIQ66" i="7" l="1"/>
  <c r="IIS62" i="7"/>
  <c r="IIS66" i="7" l="1"/>
  <c r="IIU62" i="7"/>
  <c r="IIW62" i="7" s="1"/>
  <c r="IIY62" i="7" s="1"/>
  <c r="IJA62" i="7" s="1"/>
  <c r="IJA66" i="7" l="1"/>
  <c r="IJC62" i="7"/>
  <c r="IJC66" i="7" l="1"/>
  <c r="IJE62" i="7"/>
  <c r="IJG62" i="7" s="1"/>
  <c r="IJI62" i="7" s="1"/>
  <c r="IJK62" i="7" s="1"/>
  <c r="IJK66" i="7" l="1"/>
  <c r="IJM62" i="7"/>
  <c r="IJM66" i="7" l="1"/>
  <c r="IJO62" i="7"/>
  <c r="IJQ62" i="7" s="1"/>
  <c r="IJS62" i="7" s="1"/>
  <c r="IJU62" i="7" s="1"/>
  <c r="IJU66" i="7" l="1"/>
  <c r="IJW62" i="7"/>
  <c r="IJW66" i="7" l="1"/>
  <c r="IJY62" i="7"/>
  <c r="IKA62" i="7" s="1"/>
  <c r="IKC62" i="7" s="1"/>
  <c r="IKE62" i="7" s="1"/>
  <c r="IKE66" i="7" l="1"/>
  <c r="IKG62" i="7"/>
  <c r="IKG66" i="7" l="1"/>
  <c r="IKI62" i="7"/>
  <c r="IKK62" i="7" s="1"/>
  <c r="IKM62" i="7" s="1"/>
  <c r="IKO62" i="7" s="1"/>
  <c r="IKO66" i="7" l="1"/>
  <c r="IKQ62" i="7"/>
  <c r="IKQ66" i="7" l="1"/>
  <c r="IKS62" i="7"/>
  <c r="IKU62" i="7" s="1"/>
  <c r="IKW62" i="7" s="1"/>
  <c r="IKY62" i="7" s="1"/>
  <c r="IKY66" i="7" l="1"/>
  <c r="ILA62" i="7"/>
  <c r="ILA66" i="7" l="1"/>
  <c r="ILC62" i="7"/>
  <c r="ILE62" i="7" s="1"/>
  <c r="ILG62" i="7" s="1"/>
  <c r="ILI62" i="7" s="1"/>
  <c r="ILI66" i="7" l="1"/>
  <c r="ILK62" i="7"/>
  <c r="ILK66" i="7" l="1"/>
  <c r="ILM62" i="7"/>
  <c r="ILO62" i="7" s="1"/>
  <c r="ILQ62" i="7" s="1"/>
  <c r="ILS62" i="7" s="1"/>
  <c r="ILS66" i="7" l="1"/>
  <c r="ILU62" i="7"/>
  <c r="ILU66" i="7" l="1"/>
  <c r="ILW62" i="7"/>
  <c r="ILY62" i="7" s="1"/>
  <c r="IMA62" i="7" s="1"/>
  <c r="IMC62" i="7" s="1"/>
  <c r="IMC66" i="7" l="1"/>
  <c r="IME62" i="7"/>
  <c r="IME66" i="7" l="1"/>
  <c r="IMG62" i="7"/>
  <c r="IMI62" i="7" s="1"/>
  <c r="IMK62" i="7" s="1"/>
  <c r="IMM62" i="7" s="1"/>
  <c r="IMM66" i="7" l="1"/>
  <c r="IMO62" i="7"/>
  <c r="IMO66" i="7" l="1"/>
  <c r="IMQ62" i="7"/>
  <c r="IMS62" i="7" s="1"/>
  <c r="IMU62" i="7" s="1"/>
  <c r="IMW62" i="7" s="1"/>
  <c r="IMW66" i="7" l="1"/>
  <c r="IMY62" i="7"/>
  <c r="IMY66" i="7" l="1"/>
  <c r="INA62" i="7"/>
  <c r="INC62" i="7" s="1"/>
  <c r="INE62" i="7" s="1"/>
  <c r="ING62" i="7" s="1"/>
  <c r="ING66" i="7" l="1"/>
  <c r="INI62" i="7"/>
  <c r="INI66" i="7" l="1"/>
  <c r="INK62" i="7"/>
  <c r="INM62" i="7" s="1"/>
  <c r="INO62" i="7" s="1"/>
  <c r="INQ62" i="7" s="1"/>
  <c r="INQ66" i="7" l="1"/>
  <c r="INS62" i="7"/>
  <c r="INS66" i="7" l="1"/>
  <c r="INU62" i="7"/>
  <c r="INW62" i="7" s="1"/>
  <c r="INY62" i="7" s="1"/>
  <c r="IOA62" i="7" s="1"/>
  <c r="IOA66" i="7" l="1"/>
  <c r="IOC62" i="7"/>
  <c r="IOC66" i="7" l="1"/>
  <c r="IOE62" i="7"/>
  <c r="IOG62" i="7" s="1"/>
  <c r="IOI62" i="7" s="1"/>
  <c r="IOK62" i="7" s="1"/>
  <c r="IOK66" i="7" l="1"/>
  <c r="IOM62" i="7"/>
  <c r="IOM66" i="7" l="1"/>
  <c r="IOO62" i="7"/>
  <c r="IOQ62" i="7" s="1"/>
  <c r="IOS62" i="7" s="1"/>
  <c r="IOU62" i="7" s="1"/>
  <c r="IOU66" i="7" l="1"/>
  <c r="IOW62" i="7"/>
  <c r="IOW66" i="7" l="1"/>
  <c r="IOY62" i="7"/>
  <c r="IPA62" i="7" s="1"/>
  <c r="IPC62" i="7" s="1"/>
  <c r="IPE62" i="7" s="1"/>
  <c r="IPE66" i="7" l="1"/>
  <c r="IPG62" i="7"/>
  <c r="IPG66" i="7" l="1"/>
  <c r="IPI62" i="7"/>
  <c r="IPK62" i="7" s="1"/>
  <c r="IPM62" i="7" s="1"/>
  <c r="IPO62" i="7" s="1"/>
  <c r="IPO66" i="7" l="1"/>
  <c r="IPQ62" i="7"/>
  <c r="IPQ66" i="7" l="1"/>
  <c r="IPS62" i="7"/>
  <c r="IPU62" i="7" s="1"/>
  <c r="IPW62" i="7" s="1"/>
  <c r="IPY62" i="7" s="1"/>
  <c r="IPY66" i="7" l="1"/>
  <c r="IQA62" i="7"/>
  <c r="IQA66" i="7" l="1"/>
  <c r="IQC62" i="7"/>
  <c r="IQE62" i="7" s="1"/>
  <c r="IQG62" i="7" s="1"/>
  <c r="IQI62" i="7" s="1"/>
  <c r="IQI66" i="7" l="1"/>
  <c r="IQK62" i="7"/>
  <c r="IQK66" i="7" l="1"/>
  <c r="IQM62" i="7"/>
  <c r="IQO62" i="7" s="1"/>
  <c r="IQQ62" i="7" s="1"/>
  <c r="IQS62" i="7" s="1"/>
  <c r="IQS66" i="7" l="1"/>
  <c r="IQU62" i="7"/>
  <c r="IQU66" i="7" l="1"/>
  <c r="IQW62" i="7"/>
  <c r="IQY62" i="7" s="1"/>
  <c r="IRA62" i="7" s="1"/>
  <c r="IRC62" i="7" s="1"/>
  <c r="IRC66" i="7" l="1"/>
  <c r="IRE62" i="7"/>
  <c r="IRE66" i="7" l="1"/>
  <c r="IRG62" i="7"/>
  <c r="IRI62" i="7" s="1"/>
  <c r="IRK62" i="7" s="1"/>
  <c r="IRM62" i="7" s="1"/>
  <c r="IRM66" i="7" l="1"/>
  <c r="IRO62" i="7"/>
  <c r="IRO66" i="7" l="1"/>
  <c r="IRQ62" i="7"/>
  <c r="IRS62" i="7" s="1"/>
  <c r="IRU62" i="7" s="1"/>
  <c r="IRW62" i="7" s="1"/>
  <c r="IRW66" i="7" l="1"/>
  <c r="IRY62" i="7"/>
  <c r="IRY66" i="7" l="1"/>
  <c r="ISA62" i="7"/>
  <c r="ISC62" i="7" s="1"/>
  <c r="ISE62" i="7" s="1"/>
  <c r="ISG62" i="7" s="1"/>
  <c r="ISG66" i="7" l="1"/>
  <c r="ISI62" i="7"/>
  <c r="ISI66" i="7" l="1"/>
  <c r="ISK62" i="7"/>
  <c r="ISM62" i="7" s="1"/>
  <c r="ISO62" i="7" s="1"/>
  <c r="ISQ62" i="7" s="1"/>
  <c r="ISQ66" i="7" l="1"/>
  <c r="ISS62" i="7"/>
  <c r="ISS66" i="7" l="1"/>
  <c r="ISU62" i="7"/>
  <c r="ISW62" i="7" s="1"/>
  <c r="ISY62" i="7" s="1"/>
  <c r="ITA62" i="7" s="1"/>
  <c r="ITA66" i="7" l="1"/>
  <c r="ITC62" i="7"/>
  <c r="ITC66" i="7" l="1"/>
  <c r="ITE62" i="7"/>
  <c r="ITG62" i="7" s="1"/>
  <c r="ITI62" i="7" s="1"/>
  <c r="ITK62" i="7" s="1"/>
  <c r="ITK66" i="7" l="1"/>
  <c r="ITM62" i="7"/>
  <c r="ITM66" i="7" l="1"/>
  <c r="ITO62" i="7"/>
  <c r="ITQ62" i="7" s="1"/>
  <c r="ITS62" i="7" s="1"/>
  <c r="ITU62" i="7" s="1"/>
  <c r="ITU66" i="7" l="1"/>
  <c r="ITW62" i="7"/>
  <c r="ITW66" i="7" l="1"/>
  <c r="ITY62" i="7"/>
  <c r="IUA62" i="7" s="1"/>
  <c r="IUC62" i="7" s="1"/>
  <c r="IUE62" i="7" s="1"/>
  <c r="IUE66" i="7" l="1"/>
  <c r="IUG62" i="7"/>
  <c r="IUG66" i="7" l="1"/>
  <c r="IUI62" i="7"/>
  <c r="IUK62" i="7" s="1"/>
  <c r="IUM62" i="7" s="1"/>
  <c r="IUO62" i="7" s="1"/>
  <c r="IUO66" i="7" l="1"/>
  <c r="IUQ62" i="7"/>
  <c r="IUQ66" i="7" l="1"/>
  <c r="IUS62" i="7"/>
  <c r="IUU62" i="7" s="1"/>
  <c r="IUW62" i="7" s="1"/>
  <c r="IUY62" i="7" s="1"/>
  <c r="IUY66" i="7" l="1"/>
  <c r="IVA62" i="7"/>
  <c r="IVA66" i="7" l="1"/>
  <c r="IVC62" i="7"/>
  <c r="IVE62" i="7" s="1"/>
  <c r="IVG62" i="7" s="1"/>
  <c r="IVI62" i="7" s="1"/>
  <c r="IVI66" i="7" l="1"/>
  <c r="IVK62" i="7"/>
  <c r="IVK66" i="7" l="1"/>
  <c r="IVM62" i="7"/>
  <c r="IVO62" i="7" s="1"/>
  <c r="IVQ62" i="7" s="1"/>
  <c r="IVS62" i="7" s="1"/>
  <c r="IVS66" i="7" l="1"/>
  <c r="IVU62" i="7"/>
  <c r="IVU66" i="7" l="1"/>
  <c r="IVW62" i="7"/>
  <c r="IVY62" i="7" s="1"/>
  <c r="IWA62" i="7" s="1"/>
  <c r="IWC62" i="7" s="1"/>
  <c r="IWC66" i="7" l="1"/>
  <c r="IWE62" i="7"/>
  <c r="IWE66" i="7" l="1"/>
  <c r="IWG62" i="7"/>
  <c r="IWI62" i="7" s="1"/>
  <c r="IWK62" i="7" s="1"/>
  <c r="IWM62" i="7" s="1"/>
  <c r="IWM66" i="7" l="1"/>
  <c r="IWO62" i="7"/>
  <c r="IWO66" i="7" l="1"/>
  <c r="IWQ62" i="7"/>
  <c r="IWS62" i="7" s="1"/>
  <c r="IWU62" i="7" s="1"/>
  <c r="IWW62" i="7" s="1"/>
  <c r="IWW66" i="7" l="1"/>
  <c r="IWY62" i="7"/>
  <c r="IWY66" i="7" l="1"/>
  <c r="IXA62" i="7"/>
  <c r="IXC62" i="7" s="1"/>
  <c r="IXE62" i="7" s="1"/>
  <c r="IXG62" i="7" s="1"/>
  <c r="IXG66" i="7" l="1"/>
  <c r="IXI62" i="7"/>
  <c r="IXI66" i="7" l="1"/>
  <c r="IXK62" i="7"/>
  <c r="IXM62" i="7" s="1"/>
  <c r="IXO62" i="7" s="1"/>
  <c r="IXQ62" i="7" s="1"/>
  <c r="IXQ66" i="7" l="1"/>
  <c r="IXS62" i="7"/>
  <c r="IXS66" i="7" l="1"/>
  <c r="IXU62" i="7"/>
  <c r="IXW62" i="7" s="1"/>
  <c r="IXY62" i="7" s="1"/>
  <c r="IYA62" i="7" s="1"/>
  <c r="IYA66" i="7" l="1"/>
  <c r="IYC62" i="7"/>
  <c r="IYC66" i="7" l="1"/>
  <c r="IYE62" i="7"/>
  <c r="IYG62" i="7" s="1"/>
  <c r="IYI62" i="7" s="1"/>
  <c r="IYK62" i="7" s="1"/>
  <c r="IYK66" i="7" l="1"/>
  <c r="IYM62" i="7"/>
  <c r="IYM66" i="7" l="1"/>
  <c r="IYO62" i="7"/>
  <c r="IYQ62" i="7" s="1"/>
  <c r="IYS62" i="7" s="1"/>
  <c r="IYU62" i="7" s="1"/>
  <c r="IYU66" i="7" l="1"/>
  <c r="IYW62" i="7"/>
  <c r="IYW66" i="7" l="1"/>
  <c r="IYY62" i="7"/>
  <c r="IZA62" i="7" s="1"/>
  <c r="IZC62" i="7" s="1"/>
  <c r="IZE62" i="7" s="1"/>
  <c r="IZE66" i="7" l="1"/>
  <c r="IZG62" i="7"/>
  <c r="IZG66" i="7" l="1"/>
  <c r="IZI62" i="7"/>
  <c r="IZK62" i="7" s="1"/>
  <c r="IZM62" i="7" s="1"/>
  <c r="IZO62" i="7" s="1"/>
  <c r="IZO66" i="7" l="1"/>
  <c r="IZQ62" i="7"/>
  <c r="IZQ66" i="7" l="1"/>
  <c r="IZS62" i="7"/>
  <c r="IZU62" i="7" s="1"/>
  <c r="IZW62" i="7" s="1"/>
  <c r="IZY62" i="7" s="1"/>
  <c r="IZY66" i="7" l="1"/>
  <c r="JAA62" i="7"/>
  <c r="JAA66" i="7" l="1"/>
  <c r="JAC62" i="7"/>
  <c r="JAE62" i="7" s="1"/>
  <c r="JAG62" i="7" s="1"/>
  <c r="JAI62" i="7" s="1"/>
  <c r="JAI66" i="7" l="1"/>
  <c r="JAK62" i="7"/>
  <c r="JAK66" i="7" l="1"/>
  <c r="JAM62" i="7"/>
  <c r="JAO62" i="7" s="1"/>
  <c r="JAQ62" i="7" s="1"/>
  <c r="JAS62" i="7" s="1"/>
  <c r="JAS66" i="7" l="1"/>
  <c r="JAU62" i="7"/>
  <c r="JAU66" i="7" l="1"/>
  <c r="JAW62" i="7"/>
  <c r="JAY62" i="7" s="1"/>
  <c r="JBA62" i="7" s="1"/>
  <c r="JBC62" i="7" s="1"/>
  <c r="JBC66" i="7" l="1"/>
  <c r="JBE62" i="7"/>
  <c r="JBE66" i="7" l="1"/>
  <c r="JBG62" i="7"/>
  <c r="JBI62" i="7" s="1"/>
  <c r="JBK62" i="7" s="1"/>
  <c r="JBM62" i="7" s="1"/>
  <c r="JBM66" i="7" l="1"/>
  <c r="JBO62" i="7"/>
  <c r="JBO66" i="7" l="1"/>
  <c r="JBQ62" i="7"/>
  <c r="JBS62" i="7" s="1"/>
  <c r="JBU62" i="7" s="1"/>
  <c r="JBW62" i="7" s="1"/>
  <c r="JBW66" i="7" l="1"/>
  <c r="JBY62" i="7"/>
  <c r="JBY66" i="7" l="1"/>
  <c r="JCA62" i="7"/>
  <c r="JCC62" i="7" s="1"/>
  <c r="JCE62" i="7" s="1"/>
  <c r="JCG62" i="7" s="1"/>
  <c r="JCG66" i="7" l="1"/>
  <c r="JCI62" i="7"/>
  <c r="JCI66" i="7" l="1"/>
  <c r="JCK62" i="7"/>
  <c r="JCM62" i="7" s="1"/>
  <c r="JCO62" i="7" s="1"/>
  <c r="JCQ62" i="7" s="1"/>
  <c r="JCQ66" i="7" l="1"/>
  <c r="JCS62" i="7"/>
  <c r="JCS66" i="7" l="1"/>
  <c r="JCU62" i="7"/>
  <c r="JCW62" i="7" s="1"/>
  <c r="JCY62" i="7" s="1"/>
  <c r="JDA62" i="7" s="1"/>
  <c r="JDA66" i="7" l="1"/>
  <c r="JDC62" i="7"/>
  <c r="JDC66" i="7" l="1"/>
  <c r="JDE62" i="7"/>
  <c r="JDG62" i="7" s="1"/>
  <c r="JDI62" i="7" s="1"/>
  <c r="JDK62" i="7" s="1"/>
  <c r="JDK66" i="7" l="1"/>
  <c r="JDM62" i="7"/>
  <c r="JDM66" i="7" l="1"/>
  <c r="JDO62" i="7"/>
  <c r="JDQ62" i="7" s="1"/>
  <c r="JDS62" i="7" s="1"/>
  <c r="JDU62" i="7" s="1"/>
  <c r="JDU66" i="7" l="1"/>
  <c r="JDW62" i="7"/>
  <c r="JDW66" i="7" l="1"/>
  <c r="JDY62" i="7"/>
  <c r="JEA62" i="7" s="1"/>
  <c r="JEC62" i="7" s="1"/>
  <c r="JEE62" i="7" s="1"/>
  <c r="JEE66" i="7" l="1"/>
  <c r="JEG62" i="7"/>
  <c r="JEG66" i="7" l="1"/>
  <c r="JEI62" i="7"/>
  <c r="JEK62" i="7" s="1"/>
  <c r="JEM62" i="7" s="1"/>
  <c r="JEO62" i="7" s="1"/>
  <c r="JEO66" i="7" l="1"/>
  <c r="JEQ62" i="7"/>
  <c r="JEQ66" i="7" l="1"/>
  <c r="JES62" i="7"/>
  <c r="JEU62" i="7" s="1"/>
  <c r="JEW62" i="7" s="1"/>
  <c r="JEY62" i="7" s="1"/>
  <c r="JEY66" i="7" l="1"/>
  <c r="JFA62" i="7"/>
  <c r="JFA66" i="7" l="1"/>
  <c r="JFC62" i="7"/>
  <c r="JFE62" i="7" s="1"/>
  <c r="JFG62" i="7" s="1"/>
  <c r="JFI62" i="7" s="1"/>
  <c r="JFI66" i="7" l="1"/>
  <c r="JFK62" i="7"/>
  <c r="JFK66" i="7" l="1"/>
  <c r="JFM62" i="7"/>
  <c r="JFO62" i="7" s="1"/>
  <c r="JFQ62" i="7" s="1"/>
  <c r="JFS62" i="7" s="1"/>
  <c r="JFS66" i="7" l="1"/>
  <c r="JFU62" i="7"/>
  <c r="JFU66" i="7" l="1"/>
  <c r="JFW62" i="7"/>
  <c r="JFY62" i="7" s="1"/>
  <c r="JGA62" i="7" s="1"/>
  <c r="JGC62" i="7" s="1"/>
  <c r="JGC66" i="7" l="1"/>
  <c r="JGE62" i="7"/>
  <c r="JGE66" i="7" l="1"/>
  <c r="JGG62" i="7"/>
  <c r="JGI62" i="7" s="1"/>
  <c r="JGK62" i="7" s="1"/>
  <c r="JGM62" i="7" s="1"/>
  <c r="JGM66" i="7" l="1"/>
  <c r="JGO62" i="7"/>
  <c r="JGO66" i="7" l="1"/>
  <c r="JGQ62" i="7"/>
  <c r="JGS62" i="7" s="1"/>
  <c r="JGU62" i="7" s="1"/>
  <c r="JGW62" i="7" s="1"/>
  <c r="JGW66" i="7" l="1"/>
  <c r="JGY62" i="7"/>
  <c r="JGY66" i="7" l="1"/>
  <c r="JHA62" i="7"/>
  <c r="JHC62" i="7" s="1"/>
  <c r="JHE62" i="7" s="1"/>
  <c r="JHG62" i="7" s="1"/>
  <c r="JHG66" i="7" l="1"/>
  <c r="JHI62" i="7"/>
  <c r="JHI66" i="7" l="1"/>
  <c r="JHK62" i="7"/>
  <c r="JHM62" i="7" s="1"/>
  <c r="JHO62" i="7" s="1"/>
  <c r="JHQ62" i="7" s="1"/>
  <c r="JHQ66" i="7" l="1"/>
  <c r="JHS62" i="7"/>
  <c r="JHS66" i="7" l="1"/>
  <c r="JHU62" i="7"/>
  <c r="JHW62" i="7" s="1"/>
  <c r="JHY62" i="7" s="1"/>
  <c r="JIA62" i="7" s="1"/>
  <c r="JIA66" i="7" l="1"/>
  <c r="JIC62" i="7"/>
  <c r="JIC66" i="7" l="1"/>
  <c r="JIE62" i="7"/>
  <c r="JIG62" i="7" s="1"/>
  <c r="JII62" i="7" s="1"/>
  <c r="JIK62" i="7" s="1"/>
  <c r="JIK66" i="7" l="1"/>
  <c r="JIM62" i="7"/>
  <c r="JIM66" i="7" l="1"/>
  <c r="JIO62" i="7"/>
  <c r="JIQ62" i="7" s="1"/>
  <c r="JIS62" i="7" s="1"/>
  <c r="JIU62" i="7" s="1"/>
  <c r="JIU66" i="7" l="1"/>
  <c r="JIW62" i="7"/>
  <c r="JIW66" i="7" l="1"/>
  <c r="JIY62" i="7"/>
  <c r="JJA62" i="7" s="1"/>
  <c r="JJC62" i="7" s="1"/>
  <c r="JJE62" i="7" s="1"/>
  <c r="JJE66" i="7" l="1"/>
  <c r="JJG62" i="7"/>
  <c r="JJG66" i="7" l="1"/>
  <c r="JJI62" i="7"/>
  <c r="JJK62" i="7" s="1"/>
  <c r="JJM62" i="7" s="1"/>
  <c r="JJO62" i="7" s="1"/>
  <c r="JJO66" i="7" l="1"/>
  <c r="JJQ62" i="7"/>
  <c r="JJQ66" i="7" l="1"/>
  <c r="JJS62" i="7"/>
  <c r="JJU62" i="7" s="1"/>
  <c r="JJW62" i="7" s="1"/>
  <c r="JJY62" i="7" s="1"/>
  <c r="JJY66" i="7" l="1"/>
  <c r="JKA62" i="7"/>
  <c r="JKA66" i="7" l="1"/>
  <c r="JKC62" i="7"/>
  <c r="JKE62" i="7" s="1"/>
  <c r="JKG62" i="7" s="1"/>
  <c r="JKI62" i="7" s="1"/>
  <c r="JKI66" i="7" l="1"/>
  <c r="JKK62" i="7"/>
  <c r="JKK66" i="7" l="1"/>
  <c r="JKM62" i="7"/>
  <c r="JKO62" i="7" s="1"/>
  <c r="JKQ62" i="7" s="1"/>
  <c r="JKS62" i="7" s="1"/>
  <c r="JKS66" i="7" l="1"/>
  <c r="JKU62" i="7"/>
  <c r="JKU66" i="7" l="1"/>
  <c r="JKW62" i="7"/>
  <c r="JKY62" i="7" s="1"/>
  <c r="JLA62" i="7" s="1"/>
  <c r="JLC62" i="7" s="1"/>
  <c r="JLC66" i="7" l="1"/>
  <c r="JLE62" i="7"/>
  <c r="JLE66" i="7" l="1"/>
  <c r="JLG62" i="7"/>
  <c r="JLI62" i="7" s="1"/>
  <c r="JLK62" i="7" s="1"/>
  <c r="JLM62" i="7" s="1"/>
  <c r="JLM66" i="7" l="1"/>
  <c r="JLO62" i="7"/>
  <c r="JLO66" i="7" l="1"/>
  <c r="JLQ62" i="7"/>
  <c r="JLS62" i="7" s="1"/>
  <c r="JLU62" i="7" s="1"/>
  <c r="JLW62" i="7" s="1"/>
  <c r="JLW66" i="7" l="1"/>
  <c r="JLY62" i="7"/>
  <c r="JLY66" i="7" l="1"/>
  <c r="JMA62" i="7"/>
  <c r="JMC62" i="7" s="1"/>
  <c r="JME62" i="7" s="1"/>
  <c r="JMG62" i="7" s="1"/>
  <c r="JMG66" i="7" l="1"/>
  <c r="JMI62" i="7"/>
  <c r="JMI66" i="7" l="1"/>
  <c r="JMK62" i="7"/>
  <c r="JMM62" i="7" s="1"/>
  <c r="JMO62" i="7" s="1"/>
  <c r="JMQ62" i="7" s="1"/>
  <c r="JMQ66" i="7" l="1"/>
  <c r="JMS62" i="7"/>
  <c r="JMS66" i="7" l="1"/>
  <c r="JMU62" i="7"/>
  <c r="JMW62" i="7" s="1"/>
  <c r="JMY62" i="7" s="1"/>
  <c r="JNA62" i="7" s="1"/>
  <c r="JNA66" i="7" l="1"/>
  <c r="JNC62" i="7"/>
  <c r="JNC66" i="7" l="1"/>
  <c r="JNE62" i="7"/>
  <c r="JNG62" i="7" s="1"/>
  <c r="JNI62" i="7" s="1"/>
  <c r="JNK62" i="7" s="1"/>
  <c r="JNK66" i="7" l="1"/>
  <c r="JNM62" i="7"/>
  <c r="JNM66" i="7" l="1"/>
  <c r="JNO62" i="7"/>
  <c r="JNQ62" i="7" s="1"/>
  <c r="JNS62" i="7" s="1"/>
  <c r="JNU62" i="7" s="1"/>
  <c r="JNU66" i="7" l="1"/>
  <c r="JNW62" i="7"/>
  <c r="JNW66" i="7" l="1"/>
  <c r="JNY62" i="7"/>
  <c r="JOA62" i="7" s="1"/>
  <c r="JOC62" i="7" s="1"/>
  <c r="JOE62" i="7" s="1"/>
  <c r="JOE66" i="7" l="1"/>
  <c r="JOG62" i="7"/>
  <c r="JOG66" i="7" l="1"/>
  <c r="JOI62" i="7"/>
  <c r="JOK62" i="7" s="1"/>
  <c r="JOM62" i="7" s="1"/>
  <c r="JOO62" i="7" s="1"/>
  <c r="JOO66" i="7" l="1"/>
  <c r="JOQ62" i="7"/>
  <c r="JOQ66" i="7" l="1"/>
  <c r="JOS62" i="7"/>
  <c r="JOU62" i="7" s="1"/>
  <c r="JOW62" i="7" s="1"/>
  <c r="JOY62" i="7" s="1"/>
  <c r="JOY66" i="7" l="1"/>
  <c r="JPA62" i="7"/>
  <c r="JPA66" i="7" l="1"/>
  <c r="JPC62" i="7"/>
  <c r="JPE62" i="7" s="1"/>
  <c r="JPG62" i="7" s="1"/>
  <c r="JPI62" i="7" s="1"/>
  <c r="JPI66" i="7" l="1"/>
  <c r="JPK62" i="7"/>
  <c r="JPK66" i="7" l="1"/>
  <c r="JPM62" i="7"/>
  <c r="JPO62" i="7" s="1"/>
  <c r="JPQ62" i="7" s="1"/>
  <c r="JPS62" i="7" s="1"/>
  <c r="JPS66" i="7" l="1"/>
  <c r="JPU62" i="7"/>
  <c r="JPU66" i="7" l="1"/>
  <c r="JPW62" i="7"/>
  <c r="JPY62" i="7" s="1"/>
  <c r="JQA62" i="7" s="1"/>
  <c r="JQC62" i="7" s="1"/>
  <c r="JQC66" i="7" l="1"/>
  <c r="JQE62" i="7"/>
  <c r="JQE66" i="7" l="1"/>
  <c r="JQG62" i="7"/>
  <c r="JQI62" i="7" s="1"/>
  <c r="JQK62" i="7" s="1"/>
  <c r="JQM62" i="7" s="1"/>
  <c r="JQM66" i="7" l="1"/>
  <c r="JQO62" i="7"/>
  <c r="JQO66" i="7" l="1"/>
  <c r="JQQ62" i="7"/>
  <c r="JQS62" i="7" s="1"/>
  <c r="JQU62" i="7" s="1"/>
  <c r="JQW62" i="7" s="1"/>
  <c r="JQW66" i="7" l="1"/>
  <c r="JQY62" i="7"/>
  <c r="JQY66" i="7" l="1"/>
  <c r="JRA62" i="7"/>
  <c r="JRC62" i="7" s="1"/>
  <c r="JRE62" i="7" s="1"/>
  <c r="JRG62" i="7" s="1"/>
  <c r="JRG66" i="7" l="1"/>
  <c r="JRI62" i="7"/>
  <c r="JRI66" i="7" l="1"/>
  <c r="JRK62" i="7"/>
  <c r="JRM62" i="7" s="1"/>
  <c r="JRO62" i="7" s="1"/>
  <c r="JRQ62" i="7" s="1"/>
  <c r="JRQ66" i="7" l="1"/>
  <c r="JRS62" i="7"/>
  <c r="JRS66" i="7" l="1"/>
  <c r="JRU62" i="7"/>
  <c r="JRW62" i="7" s="1"/>
  <c r="JRY62" i="7" s="1"/>
  <c r="JSA62" i="7" s="1"/>
  <c r="JSA66" i="7" l="1"/>
  <c r="JSC62" i="7"/>
  <c r="JSC66" i="7" l="1"/>
  <c r="JSE62" i="7"/>
  <c r="JSG62" i="7" s="1"/>
  <c r="JSI62" i="7" s="1"/>
  <c r="JSK62" i="7" s="1"/>
  <c r="JSK66" i="7" l="1"/>
  <c r="JSM62" i="7"/>
  <c r="JSM66" i="7" l="1"/>
  <c r="JSO62" i="7"/>
  <c r="JSQ62" i="7" s="1"/>
  <c r="JSS62" i="7" s="1"/>
  <c r="JSU62" i="7" s="1"/>
  <c r="JSU66" i="7" l="1"/>
  <c r="JSW62" i="7"/>
  <c r="JSW66" i="7" l="1"/>
  <c r="JSY62" i="7"/>
  <c r="JTA62" i="7" s="1"/>
  <c r="JTC62" i="7" s="1"/>
  <c r="JTE62" i="7" s="1"/>
  <c r="JTE66" i="7" l="1"/>
  <c r="JTG62" i="7"/>
  <c r="JTG66" i="7" l="1"/>
  <c r="JTI62" i="7"/>
  <c r="JTK62" i="7" s="1"/>
  <c r="JTM62" i="7" s="1"/>
  <c r="JTO62" i="7" s="1"/>
  <c r="JTO66" i="7" l="1"/>
  <c r="JTQ62" i="7"/>
  <c r="JTQ66" i="7" l="1"/>
  <c r="JTS62" i="7"/>
  <c r="JTU62" i="7" s="1"/>
  <c r="JTW62" i="7" s="1"/>
  <c r="JTY62" i="7" s="1"/>
  <c r="JTY66" i="7" l="1"/>
  <c r="JUA62" i="7"/>
  <c r="JUA66" i="7" l="1"/>
  <c r="JUC62" i="7"/>
  <c r="JUE62" i="7" s="1"/>
  <c r="JUG62" i="7" s="1"/>
  <c r="JUI62" i="7" s="1"/>
  <c r="JUI66" i="7" l="1"/>
  <c r="JUK62" i="7"/>
  <c r="JUK66" i="7" l="1"/>
  <c r="JUM62" i="7"/>
  <c r="JUO62" i="7" s="1"/>
  <c r="JUQ62" i="7" s="1"/>
  <c r="JUS62" i="7" s="1"/>
  <c r="JUS66" i="7" l="1"/>
  <c r="JUU62" i="7"/>
  <c r="JUU66" i="7" l="1"/>
  <c r="JUW62" i="7"/>
  <c r="JUY62" i="7" s="1"/>
  <c r="JVA62" i="7" s="1"/>
  <c r="JVC62" i="7" s="1"/>
  <c r="JVC66" i="7" l="1"/>
  <c r="JVE62" i="7"/>
  <c r="JVE66" i="7" l="1"/>
  <c r="JVG62" i="7"/>
  <c r="JVI62" i="7" s="1"/>
  <c r="JVK62" i="7" s="1"/>
  <c r="JVM62" i="7" s="1"/>
  <c r="JVM66" i="7" l="1"/>
  <c r="JVO62" i="7"/>
  <c r="JVO66" i="7" l="1"/>
  <c r="JVQ62" i="7"/>
  <c r="JVS62" i="7" s="1"/>
  <c r="JVU62" i="7" s="1"/>
  <c r="JVW62" i="7" s="1"/>
  <c r="JVW66" i="7" l="1"/>
  <c r="JVY62" i="7"/>
  <c r="JVY66" i="7" l="1"/>
  <c r="JWA62" i="7"/>
  <c r="JWC62" i="7" s="1"/>
  <c r="JWE62" i="7" s="1"/>
  <c r="JWG62" i="7" s="1"/>
  <c r="JWG66" i="7" l="1"/>
  <c r="JWI62" i="7"/>
  <c r="JWI66" i="7" l="1"/>
  <c r="JWK62" i="7"/>
  <c r="JWM62" i="7" s="1"/>
  <c r="JWO62" i="7" s="1"/>
  <c r="JWQ62" i="7" s="1"/>
  <c r="JWQ66" i="7" l="1"/>
  <c r="JWS62" i="7"/>
  <c r="JWS66" i="7" l="1"/>
  <c r="JWU62" i="7"/>
  <c r="JWW62" i="7" s="1"/>
  <c r="JWY62" i="7" s="1"/>
  <c r="JXA62" i="7" s="1"/>
  <c r="JXA66" i="7" l="1"/>
  <c r="JXC62" i="7"/>
  <c r="JXC66" i="7" l="1"/>
  <c r="JXE62" i="7"/>
  <c r="JXG62" i="7" s="1"/>
  <c r="JXI62" i="7" s="1"/>
  <c r="JXK62" i="7" s="1"/>
  <c r="JXK66" i="7" l="1"/>
  <c r="JXM62" i="7"/>
  <c r="JXM66" i="7" l="1"/>
  <c r="JXO62" i="7"/>
  <c r="JXQ62" i="7" s="1"/>
  <c r="JXS62" i="7" s="1"/>
  <c r="JXU62" i="7" s="1"/>
  <c r="JXU66" i="7" l="1"/>
  <c r="JXW62" i="7"/>
  <c r="JXW66" i="7" l="1"/>
  <c r="JXY62" i="7"/>
  <c r="JYA62" i="7" s="1"/>
  <c r="JYC62" i="7" s="1"/>
  <c r="JYE62" i="7" s="1"/>
  <c r="JYE66" i="7" l="1"/>
  <c r="JYG62" i="7"/>
  <c r="JYG66" i="7" l="1"/>
  <c r="JYI62" i="7"/>
  <c r="JYK62" i="7" s="1"/>
  <c r="JYM62" i="7" s="1"/>
  <c r="JYO62" i="7" s="1"/>
  <c r="JYO66" i="7" l="1"/>
  <c r="JYQ62" i="7"/>
  <c r="JYQ66" i="7" l="1"/>
  <c r="JYS62" i="7"/>
  <c r="JYU62" i="7" s="1"/>
  <c r="JYW62" i="7" s="1"/>
  <c r="JYY62" i="7" s="1"/>
  <c r="JYY66" i="7" l="1"/>
  <c r="JZA62" i="7"/>
  <c r="JZA66" i="7" l="1"/>
  <c r="JZC62" i="7"/>
  <c r="JZE62" i="7" s="1"/>
  <c r="JZG62" i="7" s="1"/>
  <c r="JZI62" i="7" s="1"/>
  <c r="JZI66" i="7" l="1"/>
  <c r="JZK62" i="7"/>
  <c r="JZK66" i="7" l="1"/>
  <c r="JZM62" i="7"/>
  <c r="JZO62" i="7" s="1"/>
  <c r="JZQ62" i="7" s="1"/>
  <c r="JZS62" i="7" s="1"/>
  <c r="JZS66" i="7" l="1"/>
  <c r="JZU62" i="7"/>
  <c r="JZU66" i="7" l="1"/>
  <c r="JZW62" i="7"/>
  <c r="JZY62" i="7" s="1"/>
  <c r="KAA62" i="7" s="1"/>
  <c r="KAC62" i="7" s="1"/>
  <c r="KAC66" i="7" l="1"/>
  <c r="KAE62" i="7"/>
  <c r="KAE66" i="7" l="1"/>
  <c r="KAG62" i="7"/>
  <c r="KAI62" i="7" s="1"/>
  <c r="KAK62" i="7" s="1"/>
  <c r="KAM62" i="7" s="1"/>
  <c r="KAM66" i="7" l="1"/>
  <c r="KAO62" i="7"/>
  <c r="KAO66" i="7" l="1"/>
  <c r="KAQ62" i="7"/>
  <c r="KAS62" i="7" s="1"/>
  <c r="KAU62" i="7" s="1"/>
  <c r="KAW62" i="7" s="1"/>
  <c r="KAW66" i="7" l="1"/>
  <c r="KAY62" i="7"/>
  <c r="KAY66" i="7" l="1"/>
  <c r="KBA62" i="7"/>
  <c r="KBC62" i="7" s="1"/>
  <c r="KBE62" i="7" s="1"/>
  <c r="KBG62" i="7" s="1"/>
  <c r="KBG66" i="7" l="1"/>
  <c r="KBI62" i="7"/>
  <c r="KBI66" i="7" l="1"/>
  <c r="KBK62" i="7"/>
  <c r="KBM62" i="7" s="1"/>
  <c r="KBO62" i="7" s="1"/>
  <c r="KBQ62" i="7" s="1"/>
  <c r="KBQ66" i="7" l="1"/>
  <c r="KBS62" i="7"/>
  <c r="KBS66" i="7" l="1"/>
  <c r="KBU62" i="7"/>
  <c r="KBW62" i="7" s="1"/>
  <c r="KBY62" i="7" s="1"/>
  <c r="KCA62" i="7" s="1"/>
  <c r="KCA66" i="7" l="1"/>
  <c r="KCC62" i="7"/>
  <c r="KCC66" i="7" l="1"/>
  <c r="KCE62" i="7"/>
  <c r="KCG62" i="7" s="1"/>
  <c r="KCI62" i="7" s="1"/>
  <c r="KCK62" i="7" s="1"/>
  <c r="KCK66" i="7" l="1"/>
  <c r="KCM62" i="7"/>
  <c r="KCM66" i="7" l="1"/>
  <c r="KCO62" i="7"/>
  <c r="KCQ62" i="7" s="1"/>
  <c r="KCS62" i="7" s="1"/>
  <c r="KCU62" i="7" s="1"/>
  <c r="KCU66" i="7" l="1"/>
  <c r="KCW62" i="7"/>
  <c r="KCW66" i="7" l="1"/>
  <c r="KCY62" i="7"/>
  <c r="KDA62" i="7" s="1"/>
  <c r="KDC62" i="7" s="1"/>
  <c r="KDE62" i="7" s="1"/>
  <c r="KDE66" i="7" l="1"/>
  <c r="KDG62" i="7"/>
  <c r="KDG66" i="7" l="1"/>
  <c r="KDI62" i="7"/>
  <c r="KDK62" i="7" s="1"/>
  <c r="KDM62" i="7" s="1"/>
  <c r="KDO62" i="7" s="1"/>
  <c r="KDO66" i="7" l="1"/>
  <c r="KDQ62" i="7"/>
  <c r="KDQ66" i="7" l="1"/>
  <c r="KDS62" i="7"/>
  <c r="KDU62" i="7" s="1"/>
  <c r="KDW62" i="7" s="1"/>
  <c r="KDY62" i="7" s="1"/>
  <c r="KDY66" i="7" l="1"/>
  <c r="KEA62" i="7"/>
  <c r="KEA66" i="7" l="1"/>
  <c r="KEC62" i="7"/>
  <c r="KEE62" i="7" s="1"/>
  <c r="KEG62" i="7" s="1"/>
  <c r="KEI62" i="7" s="1"/>
  <c r="KEI66" i="7" l="1"/>
  <c r="KEK62" i="7"/>
  <c r="KEK66" i="7" l="1"/>
  <c r="KEM62" i="7"/>
  <c r="KEO62" i="7" s="1"/>
  <c r="KEQ62" i="7" s="1"/>
  <c r="KES62" i="7" s="1"/>
  <c r="KES66" i="7" l="1"/>
  <c r="KEU62" i="7"/>
  <c r="KEU66" i="7" l="1"/>
  <c r="KEW62" i="7"/>
  <c r="KEY62" i="7" s="1"/>
  <c r="KFA62" i="7" s="1"/>
  <c r="KFC62" i="7" s="1"/>
  <c r="KFC66" i="7" l="1"/>
  <c r="KFE62" i="7"/>
  <c r="KFE66" i="7" l="1"/>
  <c r="KFG62" i="7"/>
  <c r="KFI62" i="7" s="1"/>
  <c r="KFK62" i="7" s="1"/>
  <c r="KFM62" i="7" s="1"/>
  <c r="KFM66" i="7" l="1"/>
  <c r="KFO62" i="7"/>
  <c r="KFO66" i="7" l="1"/>
  <c r="KFQ62" i="7"/>
  <c r="KFS62" i="7" s="1"/>
  <c r="KFU62" i="7" s="1"/>
  <c r="KFW62" i="7" s="1"/>
  <c r="KFW66" i="7" l="1"/>
  <c r="KFY62" i="7"/>
  <c r="KFY66" i="7" l="1"/>
  <c r="KGA62" i="7"/>
  <c r="KGC62" i="7" s="1"/>
  <c r="KGE62" i="7" s="1"/>
  <c r="KGG62" i="7" s="1"/>
  <c r="KGG66" i="7" l="1"/>
  <c r="KGI62" i="7"/>
  <c r="KGI66" i="7" l="1"/>
  <c r="KGK62" i="7"/>
  <c r="KGM62" i="7" s="1"/>
  <c r="KGO62" i="7" s="1"/>
  <c r="KGQ62" i="7" s="1"/>
  <c r="KGQ66" i="7" l="1"/>
  <c r="KGS62" i="7"/>
  <c r="KGS66" i="7" l="1"/>
  <c r="KGU62" i="7"/>
  <c r="KGW62" i="7" s="1"/>
  <c r="KGY62" i="7" s="1"/>
  <c r="KHA62" i="7" s="1"/>
  <c r="KHA66" i="7" l="1"/>
  <c r="KHC62" i="7"/>
  <c r="KHC66" i="7" l="1"/>
  <c r="KHE62" i="7"/>
  <c r="KHG62" i="7" s="1"/>
  <c r="KHI62" i="7" s="1"/>
  <c r="KHK62" i="7" s="1"/>
  <c r="KHK66" i="7" l="1"/>
  <c r="KHM62" i="7"/>
  <c r="KHM66" i="7" l="1"/>
  <c r="KHO62" i="7"/>
  <c r="KHQ62" i="7" s="1"/>
  <c r="KHS62" i="7" s="1"/>
  <c r="KHU62" i="7" s="1"/>
  <c r="KHU66" i="7" l="1"/>
  <c r="KHW62" i="7"/>
  <c r="KHW66" i="7" l="1"/>
  <c r="KHY62" i="7"/>
  <c r="KIA62" i="7" s="1"/>
  <c r="KIC62" i="7" s="1"/>
  <c r="KIE62" i="7" s="1"/>
  <c r="KIE66" i="7" l="1"/>
  <c r="KIG62" i="7"/>
  <c r="KIG66" i="7" l="1"/>
  <c r="KII62" i="7"/>
  <c r="KIK62" i="7" s="1"/>
  <c r="KIM62" i="7" s="1"/>
  <c r="KIO62" i="7" s="1"/>
  <c r="KIO66" i="7" l="1"/>
  <c r="KIQ62" i="7"/>
  <c r="KIQ66" i="7" l="1"/>
  <c r="KIS62" i="7"/>
  <c r="KIU62" i="7" s="1"/>
  <c r="KIW62" i="7" s="1"/>
  <c r="KIY62" i="7" s="1"/>
  <c r="KIY66" i="7" l="1"/>
  <c r="KJA62" i="7"/>
  <c r="KJA66" i="7" l="1"/>
  <c r="KJC62" i="7"/>
  <c r="KJE62" i="7" s="1"/>
  <c r="KJG62" i="7" s="1"/>
  <c r="KJI62" i="7" s="1"/>
  <c r="KJI66" i="7" l="1"/>
  <c r="KJK62" i="7"/>
  <c r="KJK66" i="7" l="1"/>
  <c r="KJM62" i="7"/>
  <c r="KJO62" i="7" s="1"/>
  <c r="KJQ62" i="7" s="1"/>
  <c r="KJS62" i="7" s="1"/>
  <c r="KJS66" i="7" l="1"/>
  <c r="KJU62" i="7"/>
  <c r="KJU66" i="7" l="1"/>
  <c r="KJW62" i="7"/>
  <c r="KJY62" i="7" s="1"/>
  <c r="KKA62" i="7" s="1"/>
  <c r="KKC62" i="7" s="1"/>
  <c r="KKC66" i="7" l="1"/>
  <c r="KKE62" i="7"/>
  <c r="KKE66" i="7" l="1"/>
  <c r="KKG62" i="7"/>
  <c r="KKI62" i="7" s="1"/>
  <c r="KKK62" i="7" s="1"/>
  <c r="KKM62" i="7" s="1"/>
  <c r="KKM66" i="7" l="1"/>
  <c r="KKO62" i="7"/>
  <c r="KKO66" i="7" l="1"/>
  <c r="KKQ62" i="7"/>
  <c r="KKS62" i="7" s="1"/>
  <c r="KKU62" i="7" s="1"/>
  <c r="KKW62" i="7" s="1"/>
  <c r="KKW66" i="7" l="1"/>
  <c r="KKY62" i="7"/>
  <c r="KKY66" i="7" l="1"/>
  <c r="KLA62" i="7"/>
  <c r="KLC62" i="7" s="1"/>
  <c r="KLE62" i="7" s="1"/>
  <c r="KLG62" i="7" s="1"/>
  <c r="KLG66" i="7" l="1"/>
  <c r="KLI62" i="7"/>
  <c r="KLI66" i="7" l="1"/>
  <c r="KLK62" i="7"/>
  <c r="KLM62" i="7" s="1"/>
  <c r="KLO62" i="7" s="1"/>
  <c r="KLQ62" i="7" s="1"/>
  <c r="KLQ66" i="7" l="1"/>
  <c r="KLS62" i="7"/>
  <c r="KLS66" i="7" l="1"/>
  <c r="KLU62" i="7"/>
  <c r="KLW62" i="7" s="1"/>
  <c r="KLY62" i="7" s="1"/>
  <c r="KMA62" i="7" s="1"/>
  <c r="KMA66" i="7" l="1"/>
  <c r="KMC62" i="7"/>
  <c r="KMC66" i="7" l="1"/>
  <c r="KME62" i="7"/>
  <c r="KMG62" i="7" s="1"/>
  <c r="KMI62" i="7" s="1"/>
  <c r="KMK62" i="7" s="1"/>
  <c r="KMK66" i="7" l="1"/>
  <c r="KMM62" i="7"/>
  <c r="KMM66" i="7" l="1"/>
  <c r="KMO62" i="7"/>
  <c r="KMQ62" i="7" s="1"/>
  <c r="KMS62" i="7" s="1"/>
  <c r="KMU62" i="7" s="1"/>
  <c r="KMU66" i="7" l="1"/>
  <c r="KMW62" i="7"/>
  <c r="KMW66" i="7" l="1"/>
  <c r="KMY62" i="7"/>
  <c r="KNA62" i="7" s="1"/>
  <c r="KNC62" i="7" s="1"/>
  <c r="KNE62" i="7" s="1"/>
  <c r="KNE66" i="7" l="1"/>
  <c r="KNG62" i="7"/>
  <c r="KNG66" i="7" l="1"/>
  <c r="KNI62" i="7"/>
  <c r="KNK62" i="7" s="1"/>
  <c r="KNM62" i="7" s="1"/>
  <c r="KNO62" i="7" s="1"/>
  <c r="KNO66" i="7" l="1"/>
  <c r="KNQ62" i="7"/>
  <c r="KNQ66" i="7" l="1"/>
  <c r="KNS62" i="7"/>
  <c r="KNU62" i="7" s="1"/>
  <c r="KNW62" i="7" s="1"/>
  <c r="KNY62" i="7" s="1"/>
  <c r="KNY66" i="7" l="1"/>
  <c r="KOA62" i="7"/>
  <c r="KOA66" i="7" l="1"/>
  <c r="KOC62" i="7"/>
  <c r="KOE62" i="7" s="1"/>
  <c r="KOG62" i="7" s="1"/>
  <c r="KOI62" i="7" s="1"/>
  <c r="KOI66" i="7" l="1"/>
  <c r="KOK62" i="7"/>
  <c r="KOK66" i="7" l="1"/>
  <c r="KOM62" i="7"/>
  <c r="KOO62" i="7" s="1"/>
  <c r="KOQ62" i="7" s="1"/>
  <c r="KOS62" i="7" s="1"/>
  <c r="KOS66" i="7" l="1"/>
  <c r="KOU62" i="7"/>
  <c r="KOU66" i="7" l="1"/>
  <c r="KOW62" i="7"/>
  <c r="KOY62" i="7" s="1"/>
  <c r="KPA62" i="7" s="1"/>
  <c r="KPC62" i="7" s="1"/>
  <c r="KPC66" i="7" l="1"/>
  <c r="KPE62" i="7"/>
  <c r="KPE66" i="7" l="1"/>
  <c r="KPG62" i="7"/>
  <c r="KPI62" i="7" s="1"/>
  <c r="KPK62" i="7" s="1"/>
  <c r="KPM62" i="7" s="1"/>
  <c r="KPM66" i="7" l="1"/>
  <c r="KPO62" i="7"/>
  <c r="KPO66" i="7" l="1"/>
  <c r="KPQ62" i="7"/>
  <c r="KPS62" i="7" s="1"/>
  <c r="KPU62" i="7" s="1"/>
  <c r="KPW62" i="7" s="1"/>
  <c r="KPW66" i="7" l="1"/>
  <c r="KPY62" i="7"/>
  <c r="KPY66" i="7" l="1"/>
  <c r="KQA62" i="7"/>
  <c r="KQC62" i="7" s="1"/>
  <c r="KQE62" i="7" s="1"/>
  <c r="KQG62" i="7" s="1"/>
  <c r="KQG66" i="7" l="1"/>
  <c r="KQI62" i="7"/>
  <c r="KQI66" i="7" l="1"/>
  <c r="KQK62" i="7"/>
  <c r="KQM62" i="7" s="1"/>
  <c r="KQO62" i="7" s="1"/>
  <c r="KQQ62" i="7" s="1"/>
  <c r="KQQ66" i="7" l="1"/>
  <c r="KQS62" i="7"/>
  <c r="KQS66" i="7" l="1"/>
  <c r="KQU62" i="7"/>
  <c r="KQW62" i="7" s="1"/>
  <c r="KQY62" i="7" s="1"/>
  <c r="KRA62" i="7" s="1"/>
  <c r="KRA66" i="7" l="1"/>
  <c r="KRC62" i="7"/>
  <c r="KRC66" i="7" l="1"/>
  <c r="KRE62" i="7"/>
  <c r="KRG62" i="7" s="1"/>
  <c r="KRI62" i="7" s="1"/>
  <c r="KRK62" i="7" s="1"/>
  <c r="KRK66" i="7" l="1"/>
  <c r="KRM62" i="7"/>
  <c r="KRM66" i="7" l="1"/>
  <c r="KRO62" i="7"/>
  <c r="KRQ62" i="7" s="1"/>
  <c r="KRS62" i="7" s="1"/>
  <c r="KRU62" i="7" s="1"/>
  <c r="KRU66" i="7" l="1"/>
  <c r="KRW62" i="7"/>
  <c r="KRW66" i="7" l="1"/>
  <c r="KRY62" i="7"/>
  <c r="KSA62" i="7" s="1"/>
  <c r="KSC62" i="7" s="1"/>
  <c r="KSE62" i="7" s="1"/>
  <c r="KSE66" i="7" l="1"/>
  <c r="KSG62" i="7"/>
  <c r="KSG66" i="7" l="1"/>
  <c r="KSI62" i="7"/>
  <c r="KSK62" i="7" s="1"/>
  <c r="KSM62" i="7" s="1"/>
  <c r="KSO62" i="7" s="1"/>
  <c r="KSO66" i="7" l="1"/>
  <c r="KSQ62" i="7"/>
  <c r="KSQ66" i="7" l="1"/>
  <c r="KSS62" i="7"/>
  <c r="KSU62" i="7" s="1"/>
  <c r="KSW62" i="7" s="1"/>
  <c r="KSY62" i="7" s="1"/>
  <c r="KSY66" i="7" l="1"/>
  <c r="KTA62" i="7"/>
  <c r="KTA66" i="7" l="1"/>
  <c r="KTC62" i="7"/>
  <c r="KTE62" i="7" s="1"/>
  <c r="KTG62" i="7" s="1"/>
  <c r="KTI62" i="7" s="1"/>
  <c r="KTI66" i="7" l="1"/>
  <c r="KTK62" i="7"/>
  <c r="KTK66" i="7" l="1"/>
  <c r="KTM62" i="7"/>
  <c r="KTO62" i="7" s="1"/>
  <c r="KTQ62" i="7" s="1"/>
  <c r="KTS62" i="7" s="1"/>
  <c r="KTS66" i="7" l="1"/>
  <c r="KTU62" i="7"/>
  <c r="KTU66" i="7" l="1"/>
  <c r="KTW62" i="7"/>
  <c r="KTY62" i="7" s="1"/>
  <c r="KUA62" i="7" s="1"/>
  <c r="KUC62" i="7" s="1"/>
  <c r="KUC66" i="7" l="1"/>
  <c r="KUE62" i="7"/>
  <c r="KUE66" i="7" l="1"/>
  <c r="KUG62" i="7"/>
  <c r="KUI62" i="7" s="1"/>
  <c r="KUK62" i="7" s="1"/>
  <c r="KUM62" i="7" s="1"/>
  <c r="KUM66" i="7" l="1"/>
  <c r="KUO62" i="7"/>
  <c r="KUO66" i="7" l="1"/>
  <c r="KUQ62" i="7"/>
  <c r="KUS62" i="7" s="1"/>
  <c r="KUU62" i="7" s="1"/>
  <c r="KUW62" i="7" s="1"/>
  <c r="KUW66" i="7" l="1"/>
  <c r="KUY62" i="7"/>
  <c r="KUY66" i="7" l="1"/>
  <c r="KVA62" i="7"/>
  <c r="KVC62" i="7" s="1"/>
  <c r="KVE62" i="7" s="1"/>
  <c r="KVG62" i="7" s="1"/>
  <c r="KVG66" i="7" l="1"/>
  <c r="KVI62" i="7"/>
  <c r="KVI66" i="7" l="1"/>
  <c r="KVK62" i="7"/>
  <c r="KVM62" i="7" s="1"/>
  <c r="KVO62" i="7" s="1"/>
  <c r="KVQ62" i="7" s="1"/>
  <c r="KVQ66" i="7" l="1"/>
  <c r="KVS62" i="7"/>
  <c r="KVS66" i="7" l="1"/>
  <c r="KVU62" i="7"/>
  <c r="KVW62" i="7" s="1"/>
  <c r="KVY62" i="7" s="1"/>
  <c r="KWA62" i="7" s="1"/>
  <c r="KWA66" i="7" l="1"/>
  <c r="KWC62" i="7"/>
  <c r="KWC66" i="7" l="1"/>
  <c r="KWE62" i="7"/>
  <c r="KWG62" i="7" s="1"/>
  <c r="KWI62" i="7" s="1"/>
  <c r="KWK62" i="7" s="1"/>
  <c r="KWK66" i="7" l="1"/>
  <c r="KWM62" i="7"/>
  <c r="KWM66" i="7" l="1"/>
  <c r="KWO62" i="7"/>
  <c r="KWQ62" i="7" s="1"/>
  <c r="KWS62" i="7" s="1"/>
  <c r="KWU62" i="7" s="1"/>
  <c r="KWU66" i="7" l="1"/>
  <c r="KWW62" i="7"/>
  <c r="KWW66" i="7" l="1"/>
  <c r="KWY62" i="7"/>
  <c r="KXA62" i="7" s="1"/>
  <c r="KXC62" i="7" s="1"/>
  <c r="KXE62" i="7" s="1"/>
  <c r="KXE66" i="7" l="1"/>
  <c r="KXG62" i="7"/>
  <c r="KXG66" i="7" l="1"/>
  <c r="KXI62" i="7"/>
  <c r="KXK62" i="7" s="1"/>
  <c r="KXM62" i="7" s="1"/>
  <c r="KXO62" i="7" s="1"/>
  <c r="KXO66" i="7" l="1"/>
  <c r="KXQ62" i="7"/>
  <c r="KXQ66" i="7" l="1"/>
  <c r="KXS62" i="7"/>
  <c r="KXU62" i="7" s="1"/>
  <c r="KXW62" i="7" s="1"/>
  <c r="KXY62" i="7" s="1"/>
  <c r="KXY66" i="7" l="1"/>
  <c r="KYA62" i="7"/>
  <c r="KYA66" i="7" l="1"/>
  <c r="KYC62" i="7"/>
  <c r="KYE62" i="7" s="1"/>
  <c r="KYG62" i="7" s="1"/>
  <c r="KYI62" i="7" s="1"/>
  <c r="KYI66" i="7" l="1"/>
  <c r="KYK62" i="7"/>
  <c r="KYK66" i="7" l="1"/>
  <c r="KYM62" i="7"/>
  <c r="KYO62" i="7" s="1"/>
  <c r="KYQ62" i="7" s="1"/>
  <c r="KYS62" i="7" s="1"/>
  <c r="KYS66" i="7" l="1"/>
  <c r="KYU62" i="7"/>
  <c r="KYU66" i="7" l="1"/>
  <c r="KYW62" i="7"/>
  <c r="KYY62" i="7" s="1"/>
  <c r="KZA62" i="7" s="1"/>
  <c r="KZC62" i="7" s="1"/>
  <c r="KZC66" i="7" l="1"/>
  <c r="KZE62" i="7"/>
  <c r="KZE66" i="7" l="1"/>
  <c r="KZG62" i="7"/>
  <c r="KZI62" i="7" s="1"/>
  <c r="KZK62" i="7" s="1"/>
  <c r="KZM62" i="7" s="1"/>
  <c r="KZM66" i="7" l="1"/>
  <c r="KZO62" i="7"/>
  <c r="KZO66" i="7" l="1"/>
  <c r="KZQ62" i="7"/>
  <c r="KZS62" i="7" s="1"/>
  <c r="KZU62" i="7" s="1"/>
  <c r="KZW62" i="7" s="1"/>
  <c r="KZW66" i="7" l="1"/>
  <c r="KZY62" i="7"/>
  <c r="KZY66" i="7" l="1"/>
  <c r="LAA62" i="7"/>
  <c r="LAC62" i="7" s="1"/>
  <c r="LAE62" i="7" s="1"/>
  <c r="LAG62" i="7" s="1"/>
  <c r="LAG66" i="7" l="1"/>
  <c r="LAI62" i="7"/>
  <c r="LAI66" i="7" l="1"/>
  <c r="LAK62" i="7"/>
  <c r="LAM62" i="7" s="1"/>
  <c r="LAO62" i="7" s="1"/>
  <c r="LAQ62" i="7" s="1"/>
  <c r="LAQ66" i="7" l="1"/>
  <c r="LAS62" i="7"/>
  <c r="LAS66" i="7" l="1"/>
  <c r="LAU62" i="7"/>
  <c r="LAW62" i="7" s="1"/>
  <c r="LAY62" i="7" s="1"/>
  <c r="LBA62" i="7" s="1"/>
  <c r="LBA66" i="7" l="1"/>
  <c r="LBC62" i="7"/>
  <c r="LBC66" i="7" l="1"/>
  <c r="LBE62" i="7"/>
  <c r="LBG62" i="7" s="1"/>
  <c r="LBI62" i="7" s="1"/>
  <c r="LBK62" i="7" s="1"/>
  <c r="LBK66" i="7" l="1"/>
  <c r="LBM62" i="7"/>
  <c r="LBM66" i="7" l="1"/>
  <c r="LBO62" i="7"/>
  <c r="LBQ62" i="7" s="1"/>
  <c r="LBS62" i="7" s="1"/>
  <c r="LBU62" i="7" s="1"/>
  <c r="LBU66" i="7" l="1"/>
  <c r="LBW62" i="7"/>
  <c r="LBW66" i="7" l="1"/>
  <c r="LBY62" i="7"/>
  <c r="LCA62" i="7" s="1"/>
  <c r="LCC62" i="7" s="1"/>
  <c r="LCE62" i="7" s="1"/>
  <c r="LCE66" i="7" l="1"/>
  <c r="LCG62" i="7"/>
  <c r="LCG66" i="7" l="1"/>
  <c r="LCI62" i="7"/>
  <c r="LCK62" i="7" s="1"/>
  <c r="LCM62" i="7" s="1"/>
  <c r="LCO62" i="7" s="1"/>
  <c r="LCO66" i="7" l="1"/>
  <c r="LCQ62" i="7"/>
  <c r="LCQ66" i="7" l="1"/>
  <c r="LCS62" i="7"/>
  <c r="LCU62" i="7" s="1"/>
  <c r="LCW62" i="7" s="1"/>
  <c r="LCY62" i="7" s="1"/>
  <c r="LCY66" i="7" l="1"/>
  <c r="LDA62" i="7"/>
  <c r="LDA66" i="7" l="1"/>
  <c r="LDC62" i="7"/>
  <c r="LDE62" i="7" s="1"/>
  <c r="LDG62" i="7" s="1"/>
  <c r="LDI62" i="7" s="1"/>
  <c r="LDI66" i="7" l="1"/>
  <c r="LDK62" i="7"/>
  <c r="LDK66" i="7" l="1"/>
  <c r="LDM62" i="7"/>
  <c r="LDO62" i="7" s="1"/>
  <c r="LDQ62" i="7" s="1"/>
  <c r="LDS62" i="7" s="1"/>
  <c r="LDS66" i="7" l="1"/>
  <c r="LDU62" i="7"/>
  <c r="LDU66" i="7" l="1"/>
  <c r="LDW62" i="7"/>
  <c r="LDY62" i="7" s="1"/>
  <c r="LEA62" i="7" s="1"/>
  <c r="LEC62" i="7" s="1"/>
  <c r="LEC66" i="7" l="1"/>
  <c r="LEE62" i="7"/>
  <c r="LEE66" i="7" l="1"/>
  <c r="LEG62" i="7"/>
  <c r="LEI62" i="7" s="1"/>
  <c r="LEK62" i="7" s="1"/>
  <c r="LEM62" i="7" s="1"/>
  <c r="LEM66" i="7" l="1"/>
  <c r="LEO62" i="7"/>
  <c r="LEO66" i="7" l="1"/>
  <c r="LEQ62" i="7"/>
  <c r="LES62" i="7" s="1"/>
  <c r="LEU62" i="7" s="1"/>
  <c r="LEW62" i="7" s="1"/>
  <c r="LEW66" i="7" l="1"/>
  <c r="LEY62" i="7"/>
  <c r="LEY66" i="7" l="1"/>
  <c r="LFA62" i="7"/>
  <c r="LFC62" i="7" s="1"/>
  <c r="LFE62" i="7" s="1"/>
  <c r="LFG62" i="7" s="1"/>
  <c r="LFG66" i="7" l="1"/>
  <c r="LFI62" i="7"/>
  <c r="LFI66" i="7" l="1"/>
  <c r="LFK62" i="7"/>
  <c r="LFM62" i="7" s="1"/>
  <c r="LFO62" i="7" s="1"/>
  <c r="LFQ62" i="7" s="1"/>
  <c r="LFQ66" i="7" l="1"/>
  <c r="LFS62" i="7"/>
  <c r="LFS66" i="7" l="1"/>
  <c r="LFU62" i="7"/>
  <c r="LFW62" i="7" s="1"/>
  <c r="LFY62" i="7" s="1"/>
  <c r="LGA62" i="7" s="1"/>
  <c r="LGA66" i="7" l="1"/>
  <c r="LGC62" i="7"/>
  <c r="LGC66" i="7" l="1"/>
  <c r="LGE62" i="7"/>
  <c r="LGG62" i="7" s="1"/>
  <c r="LGI62" i="7" s="1"/>
  <c r="LGK62" i="7" s="1"/>
  <c r="LGK66" i="7" l="1"/>
  <c r="LGM62" i="7"/>
  <c r="LGM66" i="7" l="1"/>
  <c r="LGO62" i="7"/>
  <c r="LGQ62" i="7" s="1"/>
  <c r="LGS62" i="7" s="1"/>
  <c r="LGU62" i="7" s="1"/>
  <c r="LGU66" i="7" l="1"/>
  <c r="LGW62" i="7"/>
  <c r="LGW66" i="7" l="1"/>
  <c r="LGY62" i="7"/>
  <c r="LHA62" i="7" s="1"/>
  <c r="LHC62" i="7" s="1"/>
  <c r="LHE62" i="7" s="1"/>
  <c r="LHE66" i="7" l="1"/>
  <c r="LHG62" i="7"/>
  <c r="LHG66" i="7" l="1"/>
  <c r="LHI62" i="7"/>
  <c r="LHK62" i="7" s="1"/>
  <c r="LHM62" i="7" s="1"/>
  <c r="LHO62" i="7" s="1"/>
  <c r="LHO66" i="7" l="1"/>
  <c r="LHQ62" i="7"/>
  <c r="LHQ66" i="7" l="1"/>
  <c r="LHS62" i="7"/>
  <c r="LHU62" i="7" s="1"/>
  <c r="LHW62" i="7" s="1"/>
  <c r="LHY62" i="7" s="1"/>
  <c r="LHY66" i="7" l="1"/>
  <c r="LIA62" i="7"/>
  <c r="LIA66" i="7" l="1"/>
  <c r="LIC62" i="7"/>
  <c r="LIE62" i="7" s="1"/>
  <c r="LIG62" i="7" s="1"/>
  <c r="LII62" i="7" s="1"/>
  <c r="LII66" i="7" l="1"/>
  <c r="LIK62" i="7"/>
  <c r="LIK66" i="7" l="1"/>
  <c r="LIM62" i="7"/>
  <c r="LIO62" i="7" s="1"/>
  <c r="LIQ62" i="7" s="1"/>
  <c r="LIS62" i="7" s="1"/>
  <c r="LIS66" i="7" l="1"/>
  <c r="LIU62" i="7"/>
  <c r="LIU66" i="7" l="1"/>
  <c r="LIW62" i="7"/>
  <c r="LIY62" i="7" s="1"/>
  <c r="LJA62" i="7" s="1"/>
  <c r="LJC62" i="7" s="1"/>
  <c r="LJC66" i="7" l="1"/>
  <c r="LJE62" i="7"/>
  <c r="LJE66" i="7" l="1"/>
  <c r="LJG62" i="7"/>
  <c r="LJI62" i="7" s="1"/>
  <c r="LJK62" i="7" s="1"/>
  <c r="LJM62" i="7" s="1"/>
  <c r="LJM66" i="7" l="1"/>
  <c r="LJO62" i="7"/>
  <c r="LJO66" i="7" l="1"/>
  <c r="LJQ62" i="7"/>
  <c r="LJS62" i="7" s="1"/>
  <c r="LJU62" i="7" s="1"/>
  <c r="LJW62" i="7" s="1"/>
  <c r="LJW66" i="7" l="1"/>
  <c r="LJY62" i="7"/>
  <c r="LJY66" i="7" l="1"/>
  <c r="LKA62" i="7"/>
  <c r="LKC62" i="7" s="1"/>
  <c r="LKE62" i="7" s="1"/>
  <c r="LKG62" i="7" s="1"/>
  <c r="LKG66" i="7" l="1"/>
  <c r="LKI62" i="7"/>
  <c r="LKI66" i="7" l="1"/>
  <c r="LKK62" i="7"/>
  <c r="LKM62" i="7" s="1"/>
  <c r="LKO62" i="7" s="1"/>
  <c r="LKQ62" i="7" s="1"/>
  <c r="LKQ66" i="7" l="1"/>
  <c r="LKS62" i="7"/>
  <c r="LKS66" i="7" l="1"/>
  <c r="LKU62" i="7"/>
  <c r="LKW62" i="7" s="1"/>
  <c r="LKY62" i="7" s="1"/>
  <c r="LLA62" i="7" s="1"/>
  <c r="LLA66" i="7" l="1"/>
  <c r="LLC62" i="7"/>
  <c r="LLC66" i="7" l="1"/>
  <c r="LLE62" i="7"/>
  <c r="LLG62" i="7" s="1"/>
  <c r="LLI62" i="7" s="1"/>
  <c r="LLK62" i="7" s="1"/>
  <c r="LLK66" i="7" l="1"/>
  <c r="LLM62" i="7"/>
  <c r="LLM66" i="7" l="1"/>
  <c r="LLO62" i="7"/>
  <c r="LLQ62" i="7" s="1"/>
  <c r="LLS62" i="7" s="1"/>
  <c r="LLU62" i="7" s="1"/>
  <c r="LLU66" i="7" l="1"/>
  <c r="LLW62" i="7"/>
  <c r="LLW66" i="7" l="1"/>
  <c r="LLY62" i="7"/>
  <c r="LMA62" i="7" s="1"/>
  <c r="LMC62" i="7" s="1"/>
  <c r="LME62" i="7" s="1"/>
  <c r="LME66" i="7" l="1"/>
  <c r="LMG62" i="7"/>
  <c r="LMG66" i="7" l="1"/>
  <c r="LMI62" i="7"/>
  <c r="LMK62" i="7" s="1"/>
  <c r="LMM62" i="7" s="1"/>
  <c r="LMO62" i="7" s="1"/>
  <c r="LMO66" i="7" l="1"/>
  <c r="LMQ62" i="7"/>
  <c r="LMQ66" i="7" l="1"/>
  <c r="LMS62" i="7"/>
  <c r="LMU62" i="7" s="1"/>
  <c r="LMW62" i="7" s="1"/>
  <c r="LMY62" i="7" s="1"/>
  <c r="LMY66" i="7" l="1"/>
  <c r="LNA62" i="7"/>
  <c r="LNA66" i="7" l="1"/>
  <c r="LNC62" i="7"/>
  <c r="LNE62" i="7" s="1"/>
  <c r="LNG62" i="7" s="1"/>
  <c r="LNI62" i="7" s="1"/>
  <c r="LNI66" i="7" l="1"/>
  <c r="LNK62" i="7"/>
  <c r="LNK66" i="7" l="1"/>
  <c r="LNM62" i="7"/>
  <c r="LNO62" i="7" s="1"/>
  <c r="LNQ62" i="7" s="1"/>
  <c r="LNS62" i="7" s="1"/>
  <c r="LNS66" i="7" l="1"/>
  <c r="LNU62" i="7"/>
  <c r="LNU66" i="7" l="1"/>
  <c r="LNW62" i="7"/>
  <c r="LNY62" i="7" s="1"/>
  <c r="LOA62" i="7" s="1"/>
  <c r="LOC62" i="7" s="1"/>
  <c r="LOC66" i="7" l="1"/>
  <c r="LOE62" i="7"/>
  <c r="LOE66" i="7" l="1"/>
  <c r="LOG62" i="7"/>
  <c r="LOI62" i="7" s="1"/>
  <c r="LOK62" i="7" s="1"/>
  <c r="LOM62" i="7" s="1"/>
  <c r="LOM66" i="7" l="1"/>
  <c r="LOO62" i="7"/>
  <c r="LOO66" i="7" l="1"/>
  <c r="LOQ62" i="7"/>
  <c r="LOS62" i="7" s="1"/>
  <c r="LOU62" i="7" s="1"/>
  <c r="LOW62" i="7" s="1"/>
  <c r="LOW66" i="7" l="1"/>
  <c r="LOY62" i="7"/>
  <c r="LOY66" i="7" l="1"/>
  <c r="LPA62" i="7"/>
  <c r="LPC62" i="7" s="1"/>
  <c r="LPE62" i="7" s="1"/>
  <c r="LPG62" i="7" s="1"/>
  <c r="LPG66" i="7" l="1"/>
  <c r="LPI62" i="7"/>
  <c r="LPI66" i="7" l="1"/>
  <c r="LPK62" i="7"/>
  <c r="LPM62" i="7" s="1"/>
  <c r="LPO62" i="7" s="1"/>
  <c r="LPQ62" i="7" s="1"/>
  <c r="LPQ66" i="7" l="1"/>
  <c r="LPS62" i="7"/>
  <c r="LPS66" i="7" l="1"/>
  <c r="LPU62" i="7"/>
  <c r="LPW62" i="7" s="1"/>
  <c r="LPY62" i="7" s="1"/>
  <c r="LQA62" i="7" s="1"/>
  <c r="LQA66" i="7" l="1"/>
  <c r="LQC62" i="7"/>
  <c r="LQC66" i="7" l="1"/>
  <c r="LQE62" i="7"/>
  <c r="LQG62" i="7" s="1"/>
  <c r="LQI62" i="7" s="1"/>
  <c r="LQK62" i="7" s="1"/>
  <c r="LQK66" i="7" l="1"/>
  <c r="LQM62" i="7"/>
  <c r="LQM66" i="7" l="1"/>
  <c r="LQO62" i="7"/>
  <c r="LQQ62" i="7" s="1"/>
  <c r="LQS62" i="7" s="1"/>
  <c r="LQU62" i="7" s="1"/>
  <c r="LQU66" i="7" l="1"/>
  <c r="LQW62" i="7"/>
  <c r="LQW66" i="7" l="1"/>
  <c r="LQY62" i="7"/>
  <c r="LRA62" i="7" s="1"/>
  <c r="LRC62" i="7" s="1"/>
  <c r="LRE62" i="7" s="1"/>
  <c r="LRE66" i="7" l="1"/>
  <c r="LRG62" i="7"/>
  <c r="LRG66" i="7" l="1"/>
  <c r="LRI62" i="7"/>
  <c r="LRK62" i="7" s="1"/>
  <c r="LRM62" i="7" s="1"/>
  <c r="LRO62" i="7" s="1"/>
  <c r="LRO66" i="7" l="1"/>
  <c r="LRQ62" i="7"/>
  <c r="LRQ66" i="7" l="1"/>
  <c r="LRS62" i="7"/>
  <c r="LRU62" i="7" s="1"/>
  <c r="LRW62" i="7" s="1"/>
  <c r="LRY62" i="7" s="1"/>
  <c r="LRY66" i="7" l="1"/>
  <c r="LSA62" i="7"/>
  <c r="LSA66" i="7" l="1"/>
  <c r="LSC62" i="7"/>
  <c r="LSE62" i="7" s="1"/>
  <c r="LSG62" i="7" s="1"/>
  <c r="LSI62" i="7" s="1"/>
  <c r="LSI66" i="7" l="1"/>
  <c r="LSK62" i="7"/>
  <c r="LSK66" i="7" l="1"/>
  <c r="LSM62" i="7"/>
  <c r="LSO62" i="7" s="1"/>
  <c r="LSQ62" i="7" s="1"/>
  <c r="LSS62" i="7" s="1"/>
  <c r="LSS66" i="7" l="1"/>
  <c r="LSU62" i="7"/>
  <c r="LSU66" i="7" l="1"/>
  <c r="LSW62" i="7"/>
  <c r="LSY62" i="7" s="1"/>
  <c r="LTA62" i="7" s="1"/>
  <c r="LTC62" i="7" s="1"/>
  <c r="LTC66" i="7" l="1"/>
  <c r="LTE62" i="7"/>
  <c r="LTE66" i="7" l="1"/>
  <c r="LTG62" i="7"/>
  <c r="LTI62" i="7" s="1"/>
  <c r="LTK62" i="7" s="1"/>
  <c r="LTM62" i="7" s="1"/>
  <c r="LTM66" i="7" l="1"/>
  <c r="LTO62" i="7"/>
  <c r="LTO66" i="7" l="1"/>
  <c r="LTQ62" i="7"/>
  <c r="LTS62" i="7" s="1"/>
  <c r="LTU62" i="7" s="1"/>
  <c r="LTW62" i="7" s="1"/>
  <c r="LTW66" i="7" l="1"/>
  <c r="LTY62" i="7"/>
  <c r="LTY66" i="7" l="1"/>
  <c r="LUA62" i="7"/>
  <c r="LUC62" i="7" s="1"/>
  <c r="LUE62" i="7" s="1"/>
  <c r="LUG62" i="7" s="1"/>
  <c r="LUG66" i="7" l="1"/>
  <c r="LUI62" i="7"/>
  <c r="LUI66" i="7" l="1"/>
  <c r="LUK62" i="7"/>
  <c r="LUM62" i="7" s="1"/>
  <c r="LUO62" i="7" s="1"/>
  <c r="LUQ62" i="7" s="1"/>
  <c r="LUQ66" i="7" l="1"/>
  <c r="LUS62" i="7"/>
  <c r="LUS66" i="7" l="1"/>
  <c r="LUU62" i="7"/>
  <c r="LUW62" i="7" s="1"/>
  <c r="LUY62" i="7" s="1"/>
  <c r="LVA62" i="7" s="1"/>
  <c r="LVA66" i="7" l="1"/>
  <c r="LVC62" i="7"/>
  <c r="LVC66" i="7" l="1"/>
  <c r="LVE62" i="7"/>
  <c r="LVG62" i="7" s="1"/>
  <c r="LVI62" i="7" s="1"/>
  <c r="LVK62" i="7" s="1"/>
  <c r="LVK66" i="7" l="1"/>
  <c r="LVM62" i="7"/>
  <c r="LVM66" i="7" l="1"/>
  <c r="LVO62" i="7"/>
  <c r="LVQ62" i="7" s="1"/>
  <c r="LVS62" i="7" s="1"/>
  <c r="LVU62" i="7" s="1"/>
  <c r="LVU66" i="7" l="1"/>
  <c r="LVW62" i="7"/>
  <c r="LVW66" i="7" l="1"/>
  <c r="LVY62" i="7"/>
  <c r="LWA62" i="7" s="1"/>
  <c r="LWC62" i="7" s="1"/>
  <c r="LWE62" i="7" s="1"/>
  <c r="LWE66" i="7" l="1"/>
  <c r="LWG62" i="7"/>
  <c r="LWG66" i="7" l="1"/>
  <c r="LWI62" i="7"/>
  <c r="LWK62" i="7" s="1"/>
  <c r="LWM62" i="7" s="1"/>
  <c r="LWO62" i="7" s="1"/>
  <c r="LWO66" i="7" l="1"/>
  <c r="LWQ62" i="7"/>
  <c r="LWQ66" i="7" l="1"/>
  <c r="LWS62" i="7"/>
  <c r="LWU62" i="7" s="1"/>
  <c r="LWW62" i="7" s="1"/>
  <c r="LWY62" i="7" s="1"/>
  <c r="LWY66" i="7" l="1"/>
  <c r="LXA62" i="7"/>
  <c r="LXA66" i="7" l="1"/>
  <c r="LXC62" i="7"/>
  <c r="LXE62" i="7" s="1"/>
  <c r="LXG62" i="7" s="1"/>
  <c r="LXI62" i="7" s="1"/>
  <c r="LXI66" i="7" l="1"/>
  <c r="LXK62" i="7"/>
  <c r="LXK66" i="7" l="1"/>
  <c r="LXM62" i="7"/>
  <c r="LXO62" i="7" s="1"/>
  <c r="LXQ62" i="7" s="1"/>
  <c r="LXS62" i="7" s="1"/>
  <c r="LXS66" i="7" l="1"/>
  <c r="LXU62" i="7"/>
  <c r="LXU66" i="7" l="1"/>
  <c r="LXW62" i="7"/>
  <c r="LXY62" i="7" s="1"/>
  <c r="LYA62" i="7" s="1"/>
  <c r="LYC62" i="7" s="1"/>
  <c r="LYC66" i="7" l="1"/>
  <c r="LYE62" i="7"/>
  <c r="LYE66" i="7" l="1"/>
  <c r="LYG62" i="7"/>
  <c r="LYI62" i="7" s="1"/>
  <c r="LYK62" i="7" s="1"/>
  <c r="LYM62" i="7" s="1"/>
  <c r="LYM66" i="7" l="1"/>
  <c r="LYO62" i="7"/>
  <c r="LYO66" i="7" l="1"/>
  <c r="LYQ62" i="7"/>
  <c r="LYS62" i="7" s="1"/>
  <c r="LYU62" i="7" s="1"/>
  <c r="LYW62" i="7" s="1"/>
  <c r="LYW66" i="7" l="1"/>
  <c r="LYY62" i="7"/>
  <c r="LYY66" i="7" l="1"/>
  <c r="LZA62" i="7"/>
  <c r="LZC62" i="7" s="1"/>
  <c r="LZE62" i="7" s="1"/>
  <c r="LZG62" i="7" s="1"/>
  <c r="LZG66" i="7" l="1"/>
  <c r="LZI62" i="7"/>
  <c r="LZI66" i="7" l="1"/>
  <c r="LZK62" i="7"/>
  <c r="LZM62" i="7" s="1"/>
  <c r="LZO62" i="7" s="1"/>
  <c r="LZQ62" i="7" s="1"/>
  <c r="LZQ66" i="7" l="1"/>
  <c r="LZS62" i="7"/>
  <c r="LZS66" i="7" l="1"/>
  <c r="LZU62" i="7"/>
  <c r="LZW62" i="7" s="1"/>
  <c r="LZY62" i="7" s="1"/>
  <c r="MAA62" i="7" s="1"/>
  <c r="MAA66" i="7" l="1"/>
  <c r="MAC62" i="7"/>
  <c r="MAC66" i="7" l="1"/>
  <c r="MAE62" i="7"/>
  <c r="MAG62" i="7" s="1"/>
  <c r="MAI62" i="7" s="1"/>
  <c r="MAK62" i="7" s="1"/>
  <c r="MAK66" i="7" l="1"/>
  <c r="MAM62" i="7"/>
  <c r="MAM66" i="7" l="1"/>
  <c r="MAO62" i="7"/>
  <c r="MAQ62" i="7" s="1"/>
  <c r="MAS62" i="7" s="1"/>
  <c r="MAU62" i="7" s="1"/>
  <c r="MAU66" i="7" l="1"/>
  <c r="MAW62" i="7"/>
  <c r="MAW66" i="7" l="1"/>
  <c r="MAY62" i="7"/>
  <c r="MBA62" i="7" s="1"/>
  <c r="MBC62" i="7" s="1"/>
  <c r="MBE62" i="7" s="1"/>
  <c r="MBE66" i="7" l="1"/>
  <c r="MBG62" i="7"/>
  <c r="MBG66" i="7" l="1"/>
  <c r="MBI62" i="7"/>
  <c r="MBK62" i="7" s="1"/>
  <c r="MBM62" i="7" s="1"/>
  <c r="MBO62" i="7" s="1"/>
  <c r="MBO66" i="7" l="1"/>
  <c r="MBQ62" i="7"/>
  <c r="MBQ66" i="7" l="1"/>
  <c r="MBS62" i="7"/>
  <c r="MBU62" i="7" s="1"/>
  <c r="MBW62" i="7" s="1"/>
  <c r="MBY62" i="7" s="1"/>
  <c r="MBY66" i="7" l="1"/>
  <c r="MCA62" i="7"/>
  <c r="MCA66" i="7" l="1"/>
  <c r="MCC62" i="7"/>
  <c r="MCE62" i="7" s="1"/>
  <c r="MCG62" i="7" s="1"/>
  <c r="MCI62" i="7" s="1"/>
  <c r="MCI66" i="7" l="1"/>
  <c r="MCK62" i="7"/>
  <c r="MCK66" i="7" l="1"/>
  <c r="MCM62" i="7"/>
  <c r="MCO62" i="7" s="1"/>
  <c r="MCQ62" i="7" s="1"/>
  <c r="MCS62" i="7" s="1"/>
  <c r="MCS66" i="7" l="1"/>
  <c r="MCU62" i="7"/>
  <c r="MCU66" i="7" l="1"/>
  <c r="MCW62" i="7"/>
  <c r="MCY62" i="7" s="1"/>
  <c r="MDA62" i="7" s="1"/>
  <c r="MDC62" i="7" s="1"/>
  <c r="MDC66" i="7" l="1"/>
  <c r="MDE62" i="7"/>
  <c r="MDE66" i="7" l="1"/>
  <c r="MDG62" i="7"/>
  <c r="MDI62" i="7" s="1"/>
  <c r="MDK62" i="7" s="1"/>
  <c r="MDM62" i="7" s="1"/>
  <c r="MDM66" i="7" l="1"/>
  <c r="MDO62" i="7"/>
  <c r="MDO66" i="7" l="1"/>
  <c r="MDQ62" i="7"/>
  <c r="MDS62" i="7" s="1"/>
  <c r="MDU62" i="7" s="1"/>
  <c r="MDW62" i="7" s="1"/>
  <c r="MDW66" i="7" l="1"/>
  <c r="MDY62" i="7"/>
  <c r="MDY66" i="7" l="1"/>
  <c r="MEA62" i="7"/>
  <c r="MEC62" i="7" s="1"/>
  <c r="MEE62" i="7" s="1"/>
  <c r="MEG62" i="7" s="1"/>
  <c r="MEG66" i="7" l="1"/>
  <c r="MEI62" i="7"/>
  <c r="MEI66" i="7" l="1"/>
  <c r="MEK62" i="7"/>
  <c r="MEM62" i="7" s="1"/>
  <c r="MEO62" i="7" s="1"/>
  <c r="MEQ62" i="7" s="1"/>
  <c r="MEQ66" i="7" l="1"/>
  <c r="MES62" i="7"/>
  <c r="MES66" i="7" l="1"/>
  <c r="MEU62" i="7"/>
  <c r="MEW62" i="7" s="1"/>
  <c r="MEY62" i="7" s="1"/>
  <c r="MFA62" i="7" s="1"/>
  <c r="MFA66" i="7" l="1"/>
  <c r="MFC62" i="7"/>
  <c r="MFC66" i="7" l="1"/>
  <c r="MFE62" i="7"/>
  <c r="MFG62" i="7" s="1"/>
  <c r="MFI62" i="7" s="1"/>
  <c r="MFK62" i="7" s="1"/>
  <c r="MFK66" i="7" l="1"/>
  <c r="MFM62" i="7"/>
  <c r="MFM66" i="7" l="1"/>
  <c r="MFO62" i="7"/>
  <c r="MFQ62" i="7" s="1"/>
  <c r="MFS62" i="7" s="1"/>
  <c r="MFU62" i="7" s="1"/>
  <c r="MFU66" i="7" l="1"/>
  <c r="MFW62" i="7"/>
  <c r="MFW66" i="7" l="1"/>
  <c r="MFY62" i="7"/>
  <c r="MGA62" i="7" s="1"/>
  <c r="MGC62" i="7" s="1"/>
  <c r="MGE62" i="7" s="1"/>
  <c r="MGE66" i="7" l="1"/>
  <c r="MGG62" i="7"/>
  <c r="MGG66" i="7" l="1"/>
  <c r="MGI62" i="7"/>
  <c r="MGK62" i="7" s="1"/>
  <c r="MGM62" i="7" s="1"/>
  <c r="MGO62" i="7" s="1"/>
  <c r="MGO66" i="7" l="1"/>
  <c r="MGQ62" i="7"/>
  <c r="MGQ66" i="7" l="1"/>
  <c r="MGS62" i="7"/>
  <c r="MGU62" i="7" s="1"/>
  <c r="MGW62" i="7" s="1"/>
  <c r="MGY62" i="7" s="1"/>
  <c r="MGY66" i="7" l="1"/>
  <c r="MHA62" i="7"/>
  <c r="MHA66" i="7" l="1"/>
  <c r="MHC62" i="7"/>
  <c r="MHE62" i="7" s="1"/>
  <c r="MHG62" i="7" s="1"/>
  <c r="MHI62" i="7" s="1"/>
  <c r="MHI66" i="7" l="1"/>
  <c r="MHK62" i="7"/>
  <c r="MHK66" i="7" l="1"/>
  <c r="MHM62" i="7"/>
  <c r="MHO62" i="7" s="1"/>
  <c r="MHQ62" i="7" s="1"/>
  <c r="MHS62" i="7" s="1"/>
  <c r="MHS66" i="7" l="1"/>
  <c r="MHU62" i="7"/>
  <c r="MHU66" i="7" l="1"/>
  <c r="MHW62" i="7"/>
  <c r="MHY62" i="7" s="1"/>
  <c r="MIA62" i="7" s="1"/>
  <c r="MIC62" i="7" s="1"/>
  <c r="MIC66" i="7" l="1"/>
  <c r="MIE62" i="7"/>
  <c r="MIE66" i="7" l="1"/>
  <c r="MIG62" i="7"/>
  <c r="MII62" i="7" s="1"/>
  <c r="MIK62" i="7" s="1"/>
  <c r="MIM62" i="7" s="1"/>
  <c r="MIM66" i="7" l="1"/>
  <c r="MIO62" i="7"/>
  <c r="MIO66" i="7" l="1"/>
  <c r="MIQ62" i="7"/>
  <c r="MIS62" i="7" s="1"/>
  <c r="MIU62" i="7" s="1"/>
  <c r="MIW62" i="7" s="1"/>
  <c r="MIW66" i="7" l="1"/>
  <c r="MIY62" i="7"/>
  <c r="MIY66" i="7" l="1"/>
  <c r="MJA62" i="7"/>
  <c r="MJC62" i="7" s="1"/>
  <c r="MJE62" i="7" s="1"/>
  <c r="MJG62" i="7" s="1"/>
  <c r="MJG66" i="7" l="1"/>
  <c r="MJI62" i="7"/>
  <c r="MJI66" i="7" l="1"/>
  <c r="MJK62" i="7"/>
  <c r="MJM62" i="7" s="1"/>
  <c r="MJO62" i="7" s="1"/>
  <c r="MJQ62" i="7" s="1"/>
  <c r="MJQ66" i="7" l="1"/>
  <c r="MJS62" i="7"/>
  <c r="MJS66" i="7" l="1"/>
  <c r="MJU62" i="7"/>
  <c r="MJW62" i="7" s="1"/>
  <c r="MJY62" i="7" s="1"/>
  <c r="MKA62" i="7" s="1"/>
  <c r="MKA66" i="7" l="1"/>
  <c r="MKC62" i="7"/>
  <c r="MKC66" i="7" l="1"/>
  <c r="MKE62" i="7"/>
  <c r="MKG62" i="7" s="1"/>
  <c r="MKI62" i="7" s="1"/>
  <c r="MKK62" i="7" s="1"/>
  <c r="MKK66" i="7" l="1"/>
  <c r="MKM62" i="7"/>
  <c r="MKM66" i="7" l="1"/>
  <c r="MKO62" i="7"/>
  <c r="MKQ62" i="7" s="1"/>
  <c r="MKS62" i="7" s="1"/>
  <c r="MKU62" i="7" s="1"/>
  <c r="MKU66" i="7" l="1"/>
  <c r="MKW62" i="7"/>
  <c r="MKW66" i="7" l="1"/>
  <c r="MKY62" i="7"/>
  <c r="MLA62" i="7" s="1"/>
  <c r="MLC62" i="7" s="1"/>
  <c r="MLE62" i="7" s="1"/>
  <c r="MLE66" i="7" l="1"/>
  <c r="MLG62" i="7"/>
  <c r="MLG66" i="7" l="1"/>
  <c r="MLI62" i="7"/>
  <c r="MLK62" i="7" s="1"/>
  <c r="MLM62" i="7" s="1"/>
  <c r="MLO62" i="7" s="1"/>
  <c r="MLO66" i="7" l="1"/>
  <c r="MLQ62" i="7"/>
  <c r="MLQ66" i="7" l="1"/>
  <c r="MLS62" i="7"/>
  <c r="MLU62" i="7" s="1"/>
  <c r="MLW62" i="7" s="1"/>
  <c r="MLY62" i="7" s="1"/>
  <c r="MLY66" i="7" l="1"/>
  <c r="MMA62" i="7"/>
  <c r="MMA66" i="7" l="1"/>
  <c r="MMC62" i="7"/>
  <c r="MME62" i="7" s="1"/>
  <c r="MMG62" i="7" s="1"/>
  <c r="MMI62" i="7" s="1"/>
  <c r="MMI66" i="7" l="1"/>
  <c r="MMK62" i="7"/>
  <c r="MMK66" i="7" l="1"/>
  <c r="MMM62" i="7"/>
  <c r="MMO62" i="7" s="1"/>
  <c r="MMQ62" i="7" s="1"/>
  <c r="MMS62" i="7" s="1"/>
  <c r="MMS66" i="7" l="1"/>
  <c r="MMU62" i="7"/>
  <c r="MMU66" i="7" l="1"/>
  <c r="MMW62" i="7"/>
  <c r="MMY62" i="7" s="1"/>
  <c r="MNA62" i="7" s="1"/>
  <c r="MNC62" i="7" s="1"/>
  <c r="MNC66" i="7" l="1"/>
  <c r="MNE62" i="7"/>
  <c r="MNE66" i="7" l="1"/>
  <c r="MNG62" i="7"/>
  <c r="MNI62" i="7" s="1"/>
  <c r="MNK62" i="7" s="1"/>
  <c r="MNM62" i="7" s="1"/>
  <c r="MNM66" i="7" l="1"/>
  <c r="MNO62" i="7"/>
  <c r="MNO66" i="7" l="1"/>
  <c r="MNQ62" i="7"/>
  <c r="MNS62" i="7" s="1"/>
  <c r="MNU62" i="7" s="1"/>
  <c r="MNW62" i="7" s="1"/>
  <c r="MNW66" i="7" l="1"/>
  <c r="MNY62" i="7"/>
  <c r="MNY66" i="7" l="1"/>
  <c r="MOA62" i="7"/>
  <c r="MOC62" i="7" s="1"/>
  <c r="MOE62" i="7" s="1"/>
  <c r="MOG62" i="7" s="1"/>
  <c r="MOG66" i="7" l="1"/>
  <c r="MOI62" i="7"/>
  <c r="MOI66" i="7" l="1"/>
  <c r="MOK62" i="7"/>
  <c r="MOM62" i="7" s="1"/>
  <c r="MOO62" i="7" s="1"/>
  <c r="MOQ62" i="7" s="1"/>
  <c r="MOQ66" i="7" l="1"/>
  <c r="MOS62" i="7"/>
  <c r="MOS66" i="7" l="1"/>
  <c r="MOU62" i="7"/>
  <c r="MOW62" i="7" s="1"/>
  <c r="MOY62" i="7" s="1"/>
  <c r="MPA62" i="7" s="1"/>
  <c r="MPA66" i="7" l="1"/>
  <c r="MPC62" i="7"/>
  <c r="MPC66" i="7" l="1"/>
  <c r="MPE62" i="7"/>
  <c r="MPG62" i="7" s="1"/>
  <c r="MPI62" i="7" s="1"/>
  <c r="MPK62" i="7" s="1"/>
  <c r="MPK66" i="7" l="1"/>
  <c r="MPM62" i="7"/>
  <c r="MPM66" i="7" l="1"/>
  <c r="MPO62" i="7"/>
  <c r="MPQ62" i="7" s="1"/>
  <c r="MPS62" i="7" s="1"/>
  <c r="MPU62" i="7" s="1"/>
  <c r="MPU66" i="7" l="1"/>
  <c r="MPW62" i="7"/>
  <c r="MPW66" i="7" l="1"/>
  <c r="MPY62" i="7"/>
  <c r="MQA62" i="7" s="1"/>
  <c r="MQC62" i="7" s="1"/>
  <c r="MQE62" i="7" s="1"/>
  <c r="MQE66" i="7" l="1"/>
  <c r="MQG62" i="7"/>
  <c r="MQG66" i="7" l="1"/>
  <c r="MQI62" i="7"/>
  <c r="MQK62" i="7" s="1"/>
  <c r="MQM62" i="7" s="1"/>
  <c r="MQO62" i="7" s="1"/>
  <c r="MQO66" i="7" l="1"/>
  <c r="MQQ62" i="7"/>
  <c r="MQQ66" i="7" l="1"/>
  <c r="MQS62" i="7"/>
  <c r="MQU62" i="7" s="1"/>
  <c r="MQW62" i="7" s="1"/>
  <c r="MQY62" i="7" s="1"/>
  <c r="MQY66" i="7" l="1"/>
  <c r="MRA62" i="7"/>
  <c r="MRA66" i="7" l="1"/>
  <c r="MRC62" i="7"/>
  <c r="MRE62" i="7" s="1"/>
  <c r="MRG62" i="7" s="1"/>
  <c r="MRI62" i="7" s="1"/>
  <c r="MRI66" i="7" l="1"/>
  <c r="MRK62" i="7"/>
  <c r="MRK66" i="7" l="1"/>
  <c r="MRM62" i="7"/>
  <c r="MRO62" i="7" s="1"/>
  <c r="MRQ62" i="7" s="1"/>
  <c r="MRS62" i="7" s="1"/>
  <c r="MRS66" i="7" l="1"/>
  <c r="MRU62" i="7"/>
  <c r="MRU66" i="7" l="1"/>
  <c r="MRW62" i="7"/>
  <c r="MRY62" i="7" s="1"/>
  <c r="MSA62" i="7" s="1"/>
  <c r="MSC62" i="7" s="1"/>
  <c r="MSC66" i="7" l="1"/>
  <c r="MSE62" i="7"/>
  <c r="MSE66" i="7" l="1"/>
  <c r="MSG62" i="7"/>
  <c r="MSI62" i="7" s="1"/>
  <c r="MSK62" i="7" s="1"/>
  <c r="MSM62" i="7" s="1"/>
  <c r="MSM66" i="7" l="1"/>
  <c r="MSO62" i="7"/>
  <c r="MSO66" i="7" l="1"/>
  <c r="MSQ62" i="7"/>
  <c r="MSS62" i="7" s="1"/>
  <c r="MSU62" i="7" s="1"/>
  <c r="MSW62" i="7" s="1"/>
  <c r="MSW66" i="7" l="1"/>
  <c r="MSY62" i="7"/>
  <c r="MSY66" i="7" l="1"/>
  <c r="MTA62" i="7"/>
  <c r="MTC62" i="7" s="1"/>
  <c r="MTE62" i="7" s="1"/>
  <c r="MTG62" i="7" s="1"/>
  <c r="MTG66" i="7" l="1"/>
  <c r="MTI62" i="7"/>
  <c r="MTI66" i="7" l="1"/>
  <c r="MTK62" i="7"/>
  <c r="MTM62" i="7" s="1"/>
  <c r="MTO62" i="7" s="1"/>
  <c r="MTQ62" i="7" s="1"/>
  <c r="MTQ66" i="7" l="1"/>
  <c r="MTS62" i="7"/>
  <c r="MTS66" i="7" l="1"/>
  <c r="MTU62" i="7"/>
  <c r="MTW62" i="7" s="1"/>
  <c r="MTY62" i="7" s="1"/>
  <c r="MUA62" i="7" s="1"/>
  <c r="MUA66" i="7" l="1"/>
  <c r="MUC62" i="7"/>
  <c r="MUC66" i="7" l="1"/>
  <c r="MUE62" i="7"/>
  <c r="MUG62" i="7" s="1"/>
  <c r="MUI62" i="7" s="1"/>
  <c r="MUK62" i="7" s="1"/>
  <c r="MUK66" i="7" l="1"/>
  <c r="MUM62" i="7"/>
  <c r="MUM66" i="7" l="1"/>
  <c r="MUO62" i="7"/>
  <c r="MUQ62" i="7" s="1"/>
  <c r="MUS62" i="7" s="1"/>
  <c r="MUU62" i="7" s="1"/>
  <c r="MUU66" i="7" l="1"/>
  <c r="MUW62" i="7"/>
  <c r="MUW66" i="7" l="1"/>
  <c r="MUY62" i="7"/>
  <c r="MVA62" i="7" s="1"/>
  <c r="MVC62" i="7" s="1"/>
  <c r="MVE62" i="7" s="1"/>
  <c r="MVE66" i="7" l="1"/>
  <c r="MVG62" i="7"/>
  <c r="MVG66" i="7" l="1"/>
  <c r="MVI62" i="7"/>
  <c r="MVK62" i="7" s="1"/>
  <c r="MVM62" i="7" s="1"/>
  <c r="MVO62" i="7" s="1"/>
  <c r="MVO66" i="7" l="1"/>
  <c r="MVQ62" i="7"/>
  <c r="MVQ66" i="7" l="1"/>
  <c r="MVS62" i="7"/>
  <c r="MVU62" i="7" s="1"/>
  <c r="MVW62" i="7" s="1"/>
  <c r="MVY62" i="7" s="1"/>
  <c r="MVY66" i="7" l="1"/>
  <c r="MWA62" i="7"/>
  <c r="MWA66" i="7" l="1"/>
  <c r="MWC62" i="7"/>
  <c r="MWE62" i="7" s="1"/>
  <c r="MWG62" i="7" s="1"/>
  <c r="MWI62" i="7" s="1"/>
  <c r="MWI66" i="7" l="1"/>
  <c r="MWK62" i="7"/>
  <c r="MWK66" i="7" l="1"/>
  <c r="MWM62" i="7"/>
  <c r="MWO62" i="7" s="1"/>
  <c r="MWQ62" i="7" s="1"/>
  <c r="MWS62" i="7" s="1"/>
  <c r="MWS66" i="7" l="1"/>
  <c r="MWU62" i="7"/>
  <c r="MWU66" i="7" l="1"/>
  <c r="MWW62" i="7"/>
  <c r="MWY62" i="7" s="1"/>
  <c r="MXA62" i="7" s="1"/>
  <c r="MXC62" i="7" s="1"/>
  <c r="MXC66" i="7" l="1"/>
  <c r="MXE62" i="7"/>
  <c r="MXE66" i="7" l="1"/>
  <c r="MXG62" i="7"/>
  <c r="MXI62" i="7" s="1"/>
  <c r="MXK62" i="7" s="1"/>
  <c r="MXM62" i="7" s="1"/>
  <c r="MXM66" i="7" l="1"/>
  <c r="MXO62" i="7"/>
  <c r="MXO66" i="7" l="1"/>
  <c r="MXQ62" i="7"/>
  <c r="MXS62" i="7" s="1"/>
  <c r="MXU62" i="7" s="1"/>
  <c r="MXW62" i="7" s="1"/>
  <c r="MXW66" i="7" l="1"/>
  <c r="MXY62" i="7"/>
  <c r="MXY66" i="7" l="1"/>
  <c r="MYA62" i="7"/>
  <c r="MYC62" i="7" s="1"/>
  <c r="MYE62" i="7" s="1"/>
  <c r="MYG62" i="7" s="1"/>
  <c r="MYG66" i="7" l="1"/>
  <c r="MYI62" i="7"/>
  <c r="MYI66" i="7" l="1"/>
  <c r="MYK62" i="7"/>
  <c r="MYM62" i="7" s="1"/>
  <c r="MYO62" i="7" s="1"/>
  <c r="MYQ62" i="7" s="1"/>
  <c r="MYQ66" i="7" l="1"/>
  <c r="MYS62" i="7"/>
  <c r="MYS66" i="7" l="1"/>
  <c r="MYU62" i="7"/>
  <c r="MYW62" i="7" s="1"/>
  <c r="MYY62" i="7" s="1"/>
  <c r="MZA62" i="7" s="1"/>
  <c r="MZA66" i="7" l="1"/>
  <c r="MZC62" i="7"/>
  <c r="MZC66" i="7" l="1"/>
  <c r="MZE62" i="7"/>
  <c r="MZG62" i="7" s="1"/>
  <c r="MZI62" i="7" s="1"/>
  <c r="MZK62" i="7" s="1"/>
  <c r="MZK66" i="7" l="1"/>
  <c r="MZM62" i="7"/>
  <c r="MZM66" i="7" l="1"/>
  <c r="MZO62" i="7"/>
  <c r="MZQ62" i="7" s="1"/>
  <c r="MZS62" i="7" s="1"/>
  <c r="MZU62" i="7" s="1"/>
  <c r="MZU66" i="7" l="1"/>
  <c r="MZW62" i="7"/>
  <c r="MZW66" i="7" l="1"/>
  <c r="MZY62" i="7"/>
  <c r="NAA62" i="7" s="1"/>
  <c r="NAC62" i="7" s="1"/>
  <c r="NAE62" i="7" s="1"/>
  <c r="NAE66" i="7" l="1"/>
  <c r="NAG62" i="7"/>
  <c r="NAG66" i="7" l="1"/>
  <c r="NAI62" i="7"/>
  <c r="NAK62" i="7" s="1"/>
  <c r="NAM62" i="7" s="1"/>
  <c r="NAO62" i="7" s="1"/>
  <c r="NAO66" i="7" l="1"/>
  <c r="NAQ62" i="7"/>
  <c r="NAQ66" i="7" l="1"/>
  <c r="NAS62" i="7"/>
  <c r="NAU62" i="7" s="1"/>
  <c r="NAW62" i="7" s="1"/>
  <c r="NAY62" i="7" s="1"/>
  <c r="NAY66" i="7" l="1"/>
  <c r="NBA62" i="7"/>
  <c r="NBA66" i="7" l="1"/>
  <c r="NBC62" i="7"/>
  <c r="NBE62" i="7" s="1"/>
  <c r="NBG62" i="7" s="1"/>
  <c r="NBI62" i="7" s="1"/>
  <c r="NBI66" i="7" l="1"/>
  <c r="NBK62" i="7"/>
  <c r="NBK66" i="7" l="1"/>
  <c r="NBM62" i="7"/>
  <c r="NBO62" i="7" s="1"/>
  <c r="NBQ62" i="7" s="1"/>
  <c r="NBS62" i="7" s="1"/>
  <c r="NBS66" i="7" l="1"/>
  <c r="NBU62" i="7"/>
  <c r="NBU66" i="7" l="1"/>
  <c r="NBW62" i="7"/>
  <c r="NBY62" i="7" s="1"/>
  <c r="NCA62" i="7" s="1"/>
  <c r="NCC62" i="7" s="1"/>
  <c r="NCC66" i="7" l="1"/>
  <c r="NCE62" i="7"/>
  <c r="NCE66" i="7" l="1"/>
  <c r="NCG62" i="7"/>
  <c r="NCI62" i="7" s="1"/>
  <c r="NCK62" i="7" s="1"/>
  <c r="NCM62" i="7" s="1"/>
  <c r="NCM66" i="7" l="1"/>
  <c r="NCO62" i="7"/>
  <c r="NCO66" i="7" l="1"/>
  <c r="NCQ62" i="7"/>
  <c r="NCS62" i="7" s="1"/>
  <c r="NCU62" i="7" s="1"/>
  <c r="NCW62" i="7" s="1"/>
  <c r="NCW66" i="7" l="1"/>
  <c r="NCY62" i="7"/>
  <c r="NCY66" i="7" l="1"/>
  <c r="NDA62" i="7"/>
  <c r="NDC62" i="7" s="1"/>
  <c r="NDE62" i="7" s="1"/>
  <c r="NDG62" i="7" s="1"/>
  <c r="NDG66" i="7" l="1"/>
  <c r="NDI62" i="7"/>
  <c r="NDI66" i="7" l="1"/>
  <c r="NDK62" i="7"/>
  <c r="NDM62" i="7" s="1"/>
  <c r="NDO62" i="7" s="1"/>
  <c r="NDQ62" i="7" s="1"/>
  <c r="NDQ66" i="7" l="1"/>
  <c r="NDS62" i="7"/>
  <c r="NDS66" i="7" l="1"/>
  <c r="NDU62" i="7"/>
  <c r="NDW62" i="7" s="1"/>
  <c r="NDY62" i="7" s="1"/>
  <c r="NEA62" i="7" s="1"/>
  <c r="NEA66" i="7" l="1"/>
  <c r="NEC62" i="7"/>
  <c r="NEC66" i="7" l="1"/>
  <c r="NEE62" i="7"/>
  <c r="NEG62" i="7" s="1"/>
  <c r="NEI62" i="7" s="1"/>
  <c r="NEK62" i="7" s="1"/>
  <c r="NEK66" i="7" l="1"/>
  <c r="NEM62" i="7"/>
  <c r="NEM66" i="7" l="1"/>
  <c r="NEO62" i="7"/>
  <c r="NEQ62" i="7" s="1"/>
  <c r="NES62" i="7" s="1"/>
  <c r="NEU62" i="7" s="1"/>
  <c r="NEU66" i="7" l="1"/>
  <c r="NEW62" i="7"/>
  <c r="NEW66" i="7" l="1"/>
  <c r="NEY62" i="7"/>
  <c r="NFA62" i="7" s="1"/>
  <c r="NFC62" i="7" s="1"/>
  <c r="NFE62" i="7" s="1"/>
  <c r="NFE66" i="7" l="1"/>
  <c r="NFG62" i="7"/>
  <c r="NFG66" i="7" l="1"/>
  <c r="NFI62" i="7"/>
  <c r="NFK62" i="7" s="1"/>
  <c r="NFM62" i="7" s="1"/>
  <c r="NFO62" i="7" s="1"/>
  <c r="NFO66" i="7" l="1"/>
  <c r="NFQ62" i="7"/>
  <c r="NFQ66" i="7" l="1"/>
  <c r="NFS62" i="7"/>
  <c r="NFU62" i="7" s="1"/>
  <c r="NFW62" i="7" s="1"/>
  <c r="NFY62" i="7" s="1"/>
  <c r="NFY66" i="7" l="1"/>
  <c r="NGA62" i="7"/>
  <c r="NGA66" i="7" l="1"/>
  <c r="NGC62" i="7"/>
  <c r="NGE62" i="7" s="1"/>
  <c r="NGG62" i="7" s="1"/>
  <c r="NGI62" i="7" s="1"/>
  <c r="NGI66" i="7" l="1"/>
  <c r="NGK62" i="7"/>
  <c r="NGK66" i="7" l="1"/>
  <c r="NGM62" i="7"/>
  <c r="NGO62" i="7" s="1"/>
  <c r="NGQ62" i="7" s="1"/>
  <c r="NGS62" i="7" s="1"/>
  <c r="NGS66" i="7" l="1"/>
  <c r="NGU62" i="7"/>
  <c r="NGU66" i="7" l="1"/>
  <c r="NGW62" i="7"/>
  <c r="NGY62" i="7" s="1"/>
  <c r="NHA62" i="7" s="1"/>
  <c r="NHC62" i="7" s="1"/>
  <c r="NHC66" i="7" l="1"/>
  <c r="NHE62" i="7"/>
  <c r="NHE66" i="7" l="1"/>
  <c r="NHG62" i="7"/>
  <c r="NHI62" i="7" s="1"/>
  <c r="NHK62" i="7" s="1"/>
  <c r="NHM62" i="7" s="1"/>
  <c r="NHM66" i="7" l="1"/>
  <c r="NHO62" i="7"/>
  <c r="NHO66" i="7" l="1"/>
  <c r="NHQ62" i="7"/>
  <c r="NHS62" i="7" s="1"/>
  <c r="NHU62" i="7" s="1"/>
  <c r="NHW62" i="7" s="1"/>
  <c r="NHW66" i="7" l="1"/>
  <c r="NHY62" i="7"/>
  <c r="NHY66" i="7" l="1"/>
  <c r="NIA62" i="7"/>
  <c r="NIC62" i="7" s="1"/>
  <c r="NIE62" i="7" s="1"/>
  <c r="NIG62" i="7" s="1"/>
  <c r="NIG66" i="7" l="1"/>
  <c r="NII62" i="7"/>
  <c r="NII66" i="7" l="1"/>
  <c r="NIK62" i="7"/>
  <c r="NIM62" i="7" s="1"/>
  <c r="NIO62" i="7" s="1"/>
  <c r="NIQ62" i="7" s="1"/>
  <c r="NIQ66" i="7" l="1"/>
  <c r="NIS62" i="7"/>
  <c r="NIS66" i="7" l="1"/>
  <c r="NIU62" i="7"/>
  <c r="NIW62" i="7" s="1"/>
  <c r="NIY62" i="7" s="1"/>
  <c r="NJA62" i="7" s="1"/>
  <c r="NJA66" i="7" l="1"/>
  <c r="NJC62" i="7"/>
  <c r="NJC66" i="7" l="1"/>
  <c r="NJE62" i="7"/>
  <c r="NJG62" i="7" s="1"/>
  <c r="NJI62" i="7" s="1"/>
  <c r="NJK62" i="7" s="1"/>
  <c r="NJK66" i="7" l="1"/>
  <c r="NJM62" i="7"/>
  <c r="NJM66" i="7" l="1"/>
  <c r="NJO62" i="7"/>
  <c r="NJQ62" i="7" s="1"/>
  <c r="NJS62" i="7" s="1"/>
  <c r="NJU62" i="7" s="1"/>
  <c r="NJU66" i="7" l="1"/>
  <c r="NJW62" i="7"/>
  <c r="NJW66" i="7" l="1"/>
  <c r="NJY62" i="7"/>
  <c r="NKA62" i="7" s="1"/>
  <c r="NKC62" i="7" s="1"/>
  <c r="NKE62" i="7" s="1"/>
  <c r="NKE66" i="7" l="1"/>
  <c r="NKG62" i="7"/>
  <c r="NKG66" i="7" l="1"/>
  <c r="NKI62" i="7"/>
  <c r="NKK62" i="7" s="1"/>
  <c r="NKM62" i="7" s="1"/>
  <c r="NKO62" i="7" s="1"/>
  <c r="NKO66" i="7" l="1"/>
  <c r="NKQ62" i="7"/>
  <c r="NKQ66" i="7" l="1"/>
  <c r="NKS62" i="7"/>
  <c r="NKU62" i="7" s="1"/>
  <c r="NKW62" i="7" s="1"/>
  <c r="NKY62" i="7" s="1"/>
  <c r="NKY66" i="7" l="1"/>
  <c r="NLA62" i="7"/>
  <c r="NLA66" i="7" l="1"/>
  <c r="NLC62" i="7"/>
  <c r="NLE62" i="7" s="1"/>
  <c r="NLG62" i="7" s="1"/>
  <c r="NLI62" i="7" s="1"/>
  <c r="NLI66" i="7" l="1"/>
  <c r="NLK62" i="7"/>
  <c r="NLK66" i="7" l="1"/>
  <c r="NLM62" i="7"/>
  <c r="NLO62" i="7" s="1"/>
  <c r="NLQ62" i="7" s="1"/>
  <c r="NLS62" i="7" s="1"/>
  <c r="NLS66" i="7" l="1"/>
  <c r="NLU62" i="7"/>
  <c r="NLU66" i="7" l="1"/>
  <c r="NLW62" i="7"/>
  <c r="NLY62" i="7" s="1"/>
  <c r="NMA62" i="7" s="1"/>
  <c r="NMC62" i="7" s="1"/>
  <c r="NMC66" i="7" l="1"/>
  <c r="NME62" i="7"/>
  <c r="NME66" i="7" l="1"/>
  <c r="NMG62" i="7"/>
  <c r="NMI62" i="7" s="1"/>
  <c r="NMK62" i="7" s="1"/>
  <c r="NMM62" i="7" s="1"/>
  <c r="NMM66" i="7" l="1"/>
  <c r="NMO62" i="7"/>
  <c r="NMO66" i="7" l="1"/>
  <c r="NMQ62" i="7"/>
  <c r="NMS62" i="7" s="1"/>
  <c r="NMU62" i="7" s="1"/>
  <c r="NMW62" i="7" s="1"/>
  <c r="NMW66" i="7" l="1"/>
  <c r="NMY62" i="7"/>
  <c r="NMY66" i="7" l="1"/>
  <c r="NNA62" i="7"/>
  <c r="NNC62" i="7" s="1"/>
  <c r="NNE62" i="7" s="1"/>
  <c r="NNG62" i="7" s="1"/>
  <c r="NNG66" i="7" l="1"/>
  <c r="NNI62" i="7"/>
  <c r="NNI66" i="7" l="1"/>
  <c r="NNK62" i="7"/>
  <c r="NNM62" i="7" s="1"/>
  <c r="NNO62" i="7" s="1"/>
  <c r="NNQ62" i="7" s="1"/>
  <c r="NNQ66" i="7" l="1"/>
  <c r="NNS62" i="7"/>
  <c r="NNS66" i="7" l="1"/>
  <c r="NNU62" i="7"/>
  <c r="NNW62" i="7" s="1"/>
  <c r="NNY62" i="7" s="1"/>
  <c r="NOA62" i="7" s="1"/>
  <c r="NOA66" i="7" l="1"/>
  <c r="NOC62" i="7"/>
  <c r="NOC66" i="7" l="1"/>
  <c r="NOE62" i="7"/>
  <c r="NOG62" i="7" s="1"/>
  <c r="NOI62" i="7" s="1"/>
  <c r="NOK62" i="7" s="1"/>
  <c r="NOK66" i="7" l="1"/>
  <c r="NOM62" i="7"/>
  <c r="NOM66" i="7" l="1"/>
  <c r="NOO62" i="7"/>
  <c r="NOQ62" i="7" s="1"/>
  <c r="NOS62" i="7" s="1"/>
  <c r="NOU62" i="7" s="1"/>
  <c r="NOU66" i="7" l="1"/>
  <c r="NOW62" i="7"/>
  <c r="NOW66" i="7" l="1"/>
  <c r="NOY62" i="7"/>
  <c r="NPA62" i="7" s="1"/>
  <c r="NPC62" i="7" s="1"/>
  <c r="NPE62" i="7" s="1"/>
  <c r="NPE66" i="7" l="1"/>
  <c r="NPG62" i="7"/>
  <c r="NPG66" i="7" l="1"/>
  <c r="NPI62" i="7"/>
  <c r="NPK62" i="7" s="1"/>
  <c r="NPM62" i="7" s="1"/>
  <c r="NPO62" i="7" s="1"/>
  <c r="NPO66" i="7" l="1"/>
  <c r="NPQ62" i="7"/>
  <c r="NPQ66" i="7" l="1"/>
  <c r="NPS62" i="7"/>
  <c r="NPU62" i="7" s="1"/>
  <c r="NPW62" i="7" s="1"/>
  <c r="NPY62" i="7" s="1"/>
  <c r="NPY66" i="7" l="1"/>
  <c r="NQA62" i="7"/>
  <c r="NQA66" i="7" l="1"/>
  <c r="NQC62" i="7"/>
  <c r="NQE62" i="7" s="1"/>
  <c r="NQG62" i="7" s="1"/>
  <c r="NQI62" i="7" s="1"/>
  <c r="NQI66" i="7" l="1"/>
  <c r="NQK62" i="7"/>
  <c r="NQK66" i="7" l="1"/>
  <c r="NQM62" i="7"/>
  <c r="NQO62" i="7" s="1"/>
  <c r="NQQ62" i="7" s="1"/>
  <c r="NQS62" i="7" s="1"/>
  <c r="NQS66" i="7" l="1"/>
  <c r="NQU62" i="7"/>
  <c r="NQU66" i="7" l="1"/>
  <c r="NQW62" i="7"/>
  <c r="NQY62" i="7" s="1"/>
  <c r="NRA62" i="7" s="1"/>
  <c r="NRC62" i="7" s="1"/>
  <c r="NRC66" i="7" l="1"/>
  <c r="NRE62" i="7"/>
  <c r="NRE66" i="7" l="1"/>
  <c r="NRG62" i="7"/>
  <c r="NRI62" i="7" s="1"/>
  <c r="NRK62" i="7" s="1"/>
  <c r="NRM62" i="7" s="1"/>
  <c r="NRM66" i="7" l="1"/>
  <c r="NRO62" i="7"/>
  <c r="NRO66" i="7" l="1"/>
  <c r="NRQ62" i="7"/>
  <c r="NRS62" i="7" s="1"/>
  <c r="NRU62" i="7" s="1"/>
  <c r="NRW62" i="7" s="1"/>
  <c r="NRW66" i="7" l="1"/>
  <c r="NRY62" i="7"/>
  <c r="NRY66" i="7" l="1"/>
  <c r="NSA62" i="7"/>
  <c r="NSC62" i="7" s="1"/>
  <c r="NSE62" i="7" s="1"/>
  <c r="NSG62" i="7" s="1"/>
  <c r="NSG66" i="7" l="1"/>
  <c r="NSI62" i="7"/>
  <c r="NSI66" i="7" l="1"/>
  <c r="NSK62" i="7"/>
  <c r="NSM62" i="7" s="1"/>
  <c r="NSO62" i="7" s="1"/>
  <c r="NSQ62" i="7" s="1"/>
  <c r="NSQ66" i="7" l="1"/>
  <c r="NSS62" i="7"/>
  <c r="NSS66" i="7" l="1"/>
  <c r="NSU62" i="7"/>
  <c r="NSW62" i="7" s="1"/>
  <c r="NSY62" i="7" s="1"/>
  <c r="NTA62" i="7" s="1"/>
  <c r="NTA66" i="7" l="1"/>
  <c r="NTC62" i="7"/>
  <c r="NTC66" i="7" l="1"/>
  <c r="NTE62" i="7"/>
  <c r="NTG62" i="7" s="1"/>
  <c r="NTI62" i="7" s="1"/>
  <c r="NTK62" i="7" s="1"/>
  <c r="NTK66" i="7" l="1"/>
  <c r="NTM62" i="7"/>
  <c r="NTM66" i="7" l="1"/>
  <c r="NTO62" i="7"/>
  <c r="NTQ62" i="7" s="1"/>
  <c r="NTS62" i="7" s="1"/>
  <c r="NTU62" i="7" s="1"/>
  <c r="NTU66" i="7" l="1"/>
  <c r="NTW62" i="7"/>
  <c r="NTW66" i="7" l="1"/>
  <c r="NTY62" i="7"/>
  <c r="NUA62" i="7" s="1"/>
  <c r="NUC62" i="7" s="1"/>
  <c r="NUE62" i="7" s="1"/>
  <c r="NUE66" i="7" l="1"/>
  <c r="NUG62" i="7"/>
  <c r="NUG66" i="7" l="1"/>
  <c r="NUI62" i="7"/>
  <c r="NUK62" i="7" s="1"/>
  <c r="NUM62" i="7" s="1"/>
  <c r="NUO62" i="7" s="1"/>
  <c r="NUO66" i="7" l="1"/>
  <c r="NUQ62" i="7"/>
  <c r="NUQ66" i="7" l="1"/>
  <c r="NUS62" i="7"/>
  <c r="NUU62" i="7" s="1"/>
  <c r="NUW62" i="7" s="1"/>
  <c r="NUY62" i="7" s="1"/>
  <c r="NUY66" i="7" l="1"/>
  <c r="NVA62" i="7"/>
  <c r="NVA66" i="7" l="1"/>
  <c r="NVC62" i="7"/>
  <c r="NVE62" i="7" s="1"/>
  <c r="NVG62" i="7" s="1"/>
  <c r="NVI62" i="7" s="1"/>
  <c r="NVI66" i="7" l="1"/>
  <c r="NVK62" i="7"/>
  <c r="NVK66" i="7" l="1"/>
  <c r="NVM62" i="7"/>
  <c r="NVO62" i="7" s="1"/>
  <c r="NVQ62" i="7" s="1"/>
  <c r="NVS62" i="7" s="1"/>
  <c r="NVS66" i="7" l="1"/>
  <c r="NVU62" i="7"/>
  <c r="NVU66" i="7" l="1"/>
  <c r="NVW62" i="7"/>
  <c r="NVY62" i="7" s="1"/>
  <c r="NWA62" i="7" s="1"/>
  <c r="NWC62" i="7" s="1"/>
  <c r="NWC66" i="7" l="1"/>
  <c r="NWE62" i="7"/>
  <c r="NWE66" i="7" l="1"/>
  <c r="NWG62" i="7"/>
  <c r="NWI62" i="7" s="1"/>
  <c r="NWK62" i="7" s="1"/>
  <c r="NWM62" i="7" s="1"/>
  <c r="NWM66" i="7" l="1"/>
  <c r="NWO62" i="7"/>
  <c r="NWO66" i="7" l="1"/>
  <c r="NWQ62" i="7"/>
  <c r="NWS62" i="7" s="1"/>
  <c r="NWU62" i="7" s="1"/>
  <c r="NWW62" i="7" s="1"/>
  <c r="NWW66" i="7" l="1"/>
  <c r="NWY62" i="7"/>
  <c r="NWY66" i="7" l="1"/>
  <c r="NXA62" i="7"/>
  <c r="NXC62" i="7" s="1"/>
  <c r="NXE62" i="7" s="1"/>
  <c r="NXG62" i="7" s="1"/>
  <c r="NXG66" i="7" l="1"/>
  <c r="NXI62" i="7"/>
  <c r="NXI66" i="7" l="1"/>
  <c r="NXK62" i="7"/>
  <c r="NXM62" i="7" s="1"/>
  <c r="NXO62" i="7" s="1"/>
  <c r="NXQ62" i="7" s="1"/>
  <c r="NXQ66" i="7" l="1"/>
  <c r="NXS62" i="7"/>
  <c r="NXS66" i="7" l="1"/>
  <c r="NXU62" i="7"/>
  <c r="NXW62" i="7" s="1"/>
  <c r="NXY62" i="7" s="1"/>
  <c r="NYA62" i="7" s="1"/>
  <c r="NYA66" i="7" l="1"/>
  <c r="NYC62" i="7"/>
  <c r="NYC66" i="7" l="1"/>
  <c r="NYE62" i="7"/>
  <c r="NYG62" i="7" s="1"/>
  <c r="NYI62" i="7" s="1"/>
  <c r="NYK62" i="7" s="1"/>
  <c r="NYK66" i="7" l="1"/>
  <c r="NYM62" i="7"/>
  <c r="NYM66" i="7" l="1"/>
  <c r="NYO62" i="7"/>
  <c r="NYQ62" i="7" s="1"/>
  <c r="NYS62" i="7" s="1"/>
  <c r="NYU62" i="7" s="1"/>
  <c r="NYU66" i="7" l="1"/>
  <c r="NYW62" i="7"/>
  <c r="NYW66" i="7" l="1"/>
  <c r="NYY62" i="7"/>
  <c r="NZA62" i="7" s="1"/>
  <c r="NZC62" i="7" s="1"/>
  <c r="NZE62" i="7" s="1"/>
  <c r="NZE66" i="7" l="1"/>
  <c r="NZG62" i="7"/>
  <c r="NZG66" i="7" l="1"/>
  <c r="NZI62" i="7"/>
  <c r="NZK62" i="7" s="1"/>
  <c r="NZM62" i="7" s="1"/>
  <c r="NZO62" i="7" s="1"/>
  <c r="NZO66" i="7" l="1"/>
  <c r="NZQ62" i="7"/>
  <c r="NZQ66" i="7" l="1"/>
  <c r="NZS62" i="7"/>
  <c r="NZU62" i="7" s="1"/>
  <c r="NZW62" i="7" s="1"/>
  <c r="NZY62" i="7" s="1"/>
  <c r="NZY66" i="7" l="1"/>
  <c r="OAA62" i="7"/>
  <c r="OAA66" i="7" l="1"/>
  <c r="OAC62" i="7"/>
  <c r="OAE62" i="7" s="1"/>
  <c r="OAG62" i="7" s="1"/>
  <c r="OAI62" i="7" s="1"/>
  <c r="OAI66" i="7" l="1"/>
  <c r="OAK62" i="7"/>
  <c r="OAK66" i="7" l="1"/>
  <c r="OAM62" i="7"/>
  <c r="OAO62" i="7" s="1"/>
  <c r="OAQ62" i="7" s="1"/>
  <c r="OAS62" i="7" s="1"/>
  <c r="OAS66" i="7" l="1"/>
  <c r="OAU62" i="7"/>
  <c r="OAU66" i="7" l="1"/>
  <c r="OAW62" i="7"/>
  <c r="OAY62" i="7" s="1"/>
  <c r="OBA62" i="7" s="1"/>
  <c r="OBC62" i="7" s="1"/>
  <c r="OBC66" i="7" l="1"/>
  <c r="OBE62" i="7"/>
  <c r="OBE66" i="7" l="1"/>
  <c r="OBG62" i="7"/>
  <c r="OBI62" i="7" s="1"/>
  <c r="OBK62" i="7" s="1"/>
  <c r="OBM62" i="7" s="1"/>
  <c r="OBM66" i="7" l="1"/>
  <c r="OBO62" i="7"/>
  <c r="OBO66" i="7" l="1"/>
  <c r="OBQ62" i="7"/>
  <c r="OBS62" i="7" s="1"/>
  <c r="OBU62" i="7" s="1"/>
  <c r="OBW62" i="7" s="1"/>
  <c r="OBW66" i="7" l="1"/>
  <c r="OBY62" i="7"/>
  <c r="OBY66" i="7" l="1"/>
  <c r="OCA62" i="7"/>
  <c r="OCC62" i="7" s="1"/>
  <c r="OCE62" i="7" s="1"/>
  <c r="OCG62" i="7" s="1"/>
  <c r="OCG66" i="7" l="1"/>
  <c r="OCI62" i="7"/>
  <c r="OCI66" i="7" l="1"/>
  <c r="OCK62" i="7"/>
  <c r="OCM62" i="7" s="1"/>
  <c r="OCO62" i="7" s="1"/>
  <c r="OCQ62" i="7" s="1"/>
  <c r="OCQ66" i="7" l="1"/>
  <c r="OCS62" i="7"/>
  <c r="OCS66" i="7" l="1"/>
  <c r="OCU62" i="7"/>
  <c r="OCW62" i="7" s="1"/>
  <c r="OCY62" i="7" s="1"/>
  <c r="ODA62" i="7" s="1"/>
  <c r="ODA66" i="7" l="1"/>
  <c r="ODC62" i="7"/>
  <c r="ODC66" i="7" l="1"/>
  <c r="ODE62" i="7"/>
  <c r="ODG62" i="7" s="1"/>
  <c r="ODI62" i="7" s="1"/>
  <c r="ODK62" i="7" s="1"/>
  <c r="ODK66" i="7" l="1"/>
  <c r="ODM62" i="7"/>
  <c r="ODM66" i="7" l="1"/>
  <c r="ODO62" i="7"/>
  <c r="ODQ62" i="7" s="1"/>
  <c r="ODS62" i="7" s="1"/>
  <c r="ODU62" i="7" s="1"/>
  <c r="ODU66" i="7" l="1"/>
  <c r="ODW62" i="7"/>
  <c r="ODW66" i="7" l="1"/>
  <c r="ODY62" i="7"/>
  <c r="OEA62" i="7" s="1"/>
  <c r="OEC62" i="7" s="1"/>
  <c r="OEE62" i="7" s="1"/>
  <c r="OEE66" i="7" l="1"/>
  <c r="OEG62" i="7"/>
  <c r="OEG66" i="7" l="1"/>
  <c r="OEI62" i="7"/>
  <c r="OEK62" i="7" s="1"/>
  <c r="OEM62" i="7" s="1"/>
  <c r="OEO62" i="7" s="1"/>
  <c r="OEO66" i="7" l="1"/>
  <c r="OEQ62" i="7"/>
  <c r="OEQ66" i="7" l="1"/>
  <c r="OES62" i="7"/>
  <c r="OEU62" i="7" s="1"/>
  <c r="OEW62" i="7" s="1"/>
  <c r="OEY62" i="7" s="1"/>
  <c r="OEY66" i="7" l="1"/>
  <c r="OFA62" i="7"/>
  <c r="OFA66" i="7" l="1"/>
  <c r="OFC62" i="7"/>
  <c r="OFE62" i="7" s="1"/>
  <c r="OFG62" i="7" s="1"/>
  <c r="OFI62" i="7" s="1"/>
  <c r="OFI66" i="7" l="1"/>
  <c r="OFK62" i="7"/>
  <c r="OFK66" i="7" l="1"/>
  <c r="OFM62" i="7"/>
  <c r="OFO62" i="7" s="1"/>
  <c r="OFQ62" i="7" s="1"/>
  <c r="OFS62" i="7" s="1"/>
  <c r="OFS66" i="7" l="1"/>
  <c r="OFU62" i="7"/>
  <c r="OFU66" i="7" l="1"/>
  <c r="OFW62" i="7"/>
  <c r="OFY62" i="7" s="1"/>
  <c r="OGA62" i="7" s="1"/>
  <c r="OGC62" i="7" s="1"/>
  <c r="OGC66" i="7" l="1"/>
  <c r="OGE62" i="7"/>
  <c r="OGE66" i="7" l="1"/>
  <c r="OGG62" i="7"/>
  <c r="OGI62" i="7" s="1"/>
  <c r="OGK62" i="7" s="1"/>
  <c r="OGM62" i="7" s="1"/>
  <c r="OGM66" i="7" l="1"/>
  <c r="OGO62" i="7"/>
  <c r="OGO66" i="7" l="1"/>
  <c r="OGQ62" i="7"/>
  <c r="OGS62" i="7" s="1"/>
  <c r="OGU62" i="7" s="1"/>
  <c r="OGW62" i="7" s="1"/>
  <c r="OGW66" i="7" l="1"/>
  <c r="OGY62" i="7"/>
  <c r="OGY66" i="7" l="1"/>
  <c r="OHA62" i="7"/>
  <c r="OHC62" i="7" s="1"/>
  <c r="OHE62" i="7" s="1"/>
  <c r="OHG62" i="7" s="1"/>
  <c r="OHG66" i="7" l="1"/>
  <c r="OHI62" i="7"/>
  <c r="OHI66" i="7" l="1"/>
  <c r="OHK62" i="7"/>
  <c r="OHM62" i="7" s="1"/>
  <c r="OHO62" i="7" s="1"/>
  <c r="OHQ62" i="7" s="1"/>
  <c r="OHQ66" i="7" l="1"/>
  <c r="OHS62" i="7"/>
  <c r="OHS66" i="7" l="1"/>
  <c r="OHU62" i="7"/>
  <c r="OHW62" i="7" s="1"/>
  <c r="OHY62" i="7" s="1"/>
  <c r="OIA62" i="7" s="1"/>
  <c r="OIA66" i="7" l="1"/>
  <c r="OIC62" i="7"/>
  <c r="OIC66" i="7" l="1"/>
  <c r="OIE62" i="7"/>
  <c r="OIG62" i="7" s="1"/>
  <c r="OII62" i="7" s="1"/>
  <c r="OIK62" i="7" s="1"/>
  <c r="OIK66" i="7" l="1"/>
  <c r="OIM62" i="7"/>
  <c r="OIM66" i="7" l="1"/>
  <c r="OIO62" i="7"/>
  <c r="OIQ62" i="7" s="1"/>
  <c r="OIS62" i="7" s="1"/>
  <c r="OIU62" i="7" s="1"/>
  <c r="OIU66" i="7" l="1"/>
  <c r="OIW62" i="7"/>
  <c r="OIW66" i="7" l="1"/>
  <c r="OIY62" i="7"/>
  <c r="OJA62" i="7" s="1"/>
  <c r="OJC62" i="7" s="1"/>
  <c r="OJE62" i="7" s="1"/>
  <c r="OJE66" i="7" l="1"/>
  <c r="OJG62" i="7"/>
  <c r="OJG66" i="7" l="1"/>
  <c r="OJI62" i="7"/>
  <c r="OJK62" i="7" s="1"/>
  <c r="OJM62" i="7" s="1"/>
  <c r="OJO62" i="7" s="1"/>
  <c r="OJO66" i="7" l="1"/>
  <c r="OJQ62" i="7"/>
  <c r="OJQ66" i="7" l="1"/>
  <c r="OJS62" i="7"/>
  <c r="OJU62" i="7" s="1"/>
  <c r="OJW62" i="7" s="1"/>
  <c r="OJY62" i="7" s="1"/>
  <c r="OJY66" i="7" l="1"/>
  <c r="OKA62" i="7"/>
  <c r="OKA66" i="7" l="1"/>
  <c r="OKC62" i="7"/>
  <c r="OKE62" i="7" s="1"/>
  <c r="OKG62" i="7" s="1"/>
  <c r="OKI62" i="7" s="1"/>
  <c r="OKI66" i="7" l="1"/>
  <c r="OKK62" i="7"/>
  <c r="OKK66" i="7" l="1"/>
  <c r="OKM62" i="7"/>
  <c r="OKO62" i="7" s="1"/>
  <c r="OKQ62" i="7" s="1"/>
  <c r="OKS62" i="7" s="1"/>
  <c r="OKS66" i="7" l="1"/>
  <c r="OKU62" i="7"/>
  <c r="OKU66" i="7" l="1"/>
  <c r="OKW62" i="7"/>
  <c r="OKY62" i="7" s="1"/>
  <c r="OLA62" i="7" s="1"/>
  <c r="OLC62" i="7" s="1"/>
  <c r="OLC66" i="7" l="1"/>
  <c r="OLE62" i="7"/>
  <c r="OLE66" i="7" l="1"/>
  <c r="OLG62" i="7"/>
  <c r="OLI62" i="7" s="1"/>
  <c r="OLK62" i="7" s="1"/>
  <c r="OLM62" i="7" s="1"/>
  <c r="OLM66" i="7" l="1"/>
  <c r="OLO62" i="7"/>
  <c r="OLO66" i="7" l="1"/>
  <c r="OLQ62" i="7"/>
  <c r="OLS62" i="7" s="1"/>
  <c r="OLU62" i="7" s="1"/>
  <c r="OLW62" i="7" s="1"/>
  <c r="OLW66" i="7" l="1"/>
  <c r="OLY62" i="7"/>
  <c r="OLY66" i="7" l="1"/>
  <c r="OMA62" i="7"/>
  <c r="OMC62" i="7" s="1"/>
  <c r="OME62" i="7" s="1"/>
  <c r="OMG62" i="7" s="1"/>
  <c r="OMG66" i="7" l="1"/>
  <c r="OMI62" i="7"/>
  <c r="OMI66" i="7" l="1"/>
  <c r="OMK62" i="7"/>
  <c r="OMM62" i="7" s="1"/>
  <c r="OMO62" i="7" s="1"/>
  <c r="OMQ62" i="7" s="1"/>
  <c r="OMQ66" i="7" l="1"/>
  <c r="OMS62" i="7"/>
  <c r="OMS66" i="7" l="1"/>
  <c r="OMU62" i="7"/>
  <c r="OMW62" i="7" s="1"/>
  <c r="OMY62" i="7" s="1"/>
  <c r="ONA62" i="7" s="1"/>
  <c r="ONA66" i="7" l="1"/>
  <c r="ONC62" i="7"/>
  <c r="ONC66" i="7" l="1"/>
  <c r="ONE62" i="7"/>
  <c r="ONG62" i="7" s="1"/>
  <c r="ONI62" i="7" s="1"/>
  <c r="ONK62" i="7" s="1"/>
  <c r="ONK66" i="7" l="1"/>
  <c r="ONM62" i="7"/>
  <c r="ONM66" i="7" l="1"/>
  <c r="ONO62" i="7"/>
  <c r="ONQ62" i="7" s="1"/>
  <c r="ONS62" i="7" s="1"/>
  <c r="ONU62" i="7" s="1"/>
  <c r="ONU66" i="7" l="1"/>
  <c r="ONW62" i="7"/>
  <c r="ONW66" i="7" l="1"/>
  <c r="ONY62" i="7"/>
  <c r="OOA62" i="7" s="1"/>
  <c r="OOC62" i="7" s="1"/>
  <c r="OOE62" i="7" s="1"/>
  <c r="OOE66" i="7" l="1"/>
  <c r="OOG62" i="7"/>
  <c r="OOG66" i="7" l="1"/>
  <c r="OOI62" i="7"/>
  <c r="OOK62" i="7" s="1"/>
  <c r="OOM62" i="7" s="1"/>
  <c r="OOO62" i="7" s="1"/>
  <c r="OOO66" i="7" l="1"/>
  <c r="OOQ62" i="7"/>
  <c r="OOQ66" i="7" l="1"/>
  <c r="OOS62" i="7"/>
  <c r="OOU62" i="7" s="1"/>
  <c r="OOW62" i="7" s="1"/>
  <c r="OOY62" i="7" s="1"/>
  <c r="OOY66" i="7" l="1"/>
  <c r="OPA62" i="7"/>
  <c r="OPA66" i="7" l="1"/>
  <c r="OPC62" i="7"/>
  <c r="OPE62" i="7" s="1"/>
  <c r="OPG62" i="7" s="1"/>
  <c r="OPI62" i="7" s="1"/>
  <c r="OPI66" i="7" l="1"/>
  <c r="OPK62" i="7"/>
  <c r="OPK66" i="7" l="1"/>
  <c r="OPM62" i="7"/>
  <c r="OPO62" i="7" s="1"/>
  <c r="OPQ62" i="7" s="1"/>
  <c r="OPS62" i="7" s="1"/>
  <c r="OPS66" i="7" l="1"/>
  <c r="OPU62" i="7"/>
  <c r="OPU66" i="7" l="1"/>
  <c r="OPW62" i="7"/>
  <c r="OPY62" i="7" s="1"/>
  <c r="OQA62" i="7" s="1"/>
  <c r="OQC62" i="7" s="1"/>
  <c r="OQC66" i="7" l="1"/>
  <c r="OQE62" i="7"/>
  <c r="OQE66" i="7" l="1"/>
  <c r="OQG62" i="7"/>
  <c r="OQI62" i="7" s="1"/>
  <c r="OQK62" i="7" s="1"/>
  <c r="OQM62" i="7" s="1"/>
  <c r="OQM66" i="7" l="1"/>
  <c r="OQO62" i="7"/>
  <c r="OQO66" i="7" l="1"/>
  <c r="OQQ62" i="7"/>
  <c r="OQS62" i="7" s="1"/>
  <c r="OQU62" i="7" s="1"/>
  <c r="OQW62" i="7" s="1"/>
  <c r="OQW66" i="7" l="1"/>
  <c r="OQY62" i="7"/>
  <c r="OQY66" i="7" l="1"/>
  <c r="ORA62" i="7"/>
  <c r="ORC62" i="7" s="1"/>
  <c r="ORE62" i="7" s="1"/>
  <c r="ORG62" i="7" s="1"/>
  <c r="ORG66" i="7" l="1"/>
  <c r="ORI62" i="7"/>
  <c r="ORI66" i="7" l="1"/>
  <c r="ORK62" i="7"/>
  <c r="ORM62" i="7" s="1"/>
  <c r="ORO62" i="7" s="1"/>
  <c r="ORQ62" i="7" s="1"/>
  <c r="ORQ66" i="7" l="1"/>
  <c r="ORS62" i="7"/>
  <c r="ORS66" i="7" l="1"/>
  <c r="ORU62" i="7"/>
  <c r="ORW62" i="7" s="1"/>
  <c r="ORY62" i="7" s="1"/>
  <c r="OSA62" i="7" s="1"/>
  <c r="OSA66" i="7" l="1"/>
  <c r="OSC62" i="7"/>
  <c r="OSC66" i="7" l="1"/>
  <c r="OSE62" i="7"/>
  <c r="OSG62" i="7" s="1"/>
  <c r="OSI62" i="7" s="1"/>
  <c r="OSK62" i="7" s="1"/>
  <c r="OSK66" i="7" l="1"/>
  <c r="OSM62" i="7"/>
  <c r="OSM66" i="7" l="1"/>
  <c r="OSO62" i="7"/>
  <c r="OSQ62" i="7" s="1"/>
  <c r="OSS62" i="7" s="1"/>
  <c r="OSU62" i="7" s="1"/>
  <c r="OSU66" i="7" l="1"/>
  <c r="OSW62" i="7"/>
  <c r="OSW66" i="7" l="1"/>
  <c r="OSY62" i="7"/>
  <c r="OTA62" i="7" s="1"/>
  <c r="OTC62" i="7" s="1"/>
  <c r="OTE62" i="7" s="1"/>
  <c r="OTE66" i="7" l="1"/>
  <c r="OTG62" i="7"/>
  <c r="OTG66" i="7" l="1"/>
  <c r="OTI62" i="7"/>
  <c r="OTK62" i="7" s="1"/>
  <c r="OTM62" i="7" s="1"/>
  <c r="OTO62" i="7" s="1"/>
  <c r="OTO66" i="7" l="1"/>
  <c r="OTQ62" i="7"/>
  <c r="OTQ66" i="7" l="1"/>
  <c r="OTS62" i="7"/>
  <c r="OTU62" i="7" s="1"/>
  <c r="OTW62" i="7" s="1"/>
  <c r="OTY62" i="7" s="1"/>
  <c r="OTY66" i="7" l="1"/>
  <c r="OUA62" i="7"/>
  <c r="OUA66" i="7" l="1"/>
  <c r="OUC62" i="7"/>
  <c r="OUE62" i="7" s="1"/>
  <c r="OUG62" i="7" s="1"/>
  <c r="OUI62" i="7" s="1"/>
  <c r="OUI66" i="7" l="1"/>
  <c r="OUK62" i="7"/>
  <c r="OUK66" i="7" l="1"/>
  <c r="OUM62" i="7"/>
  <c r="OUO62" i="7" s="1"/>
  <c r="OUQ62" i="7" s="1"/>
  <c r="OUS62" i="7" s="1"/>
  <c r="OUS66" i="7" l="1"/>
  <c r="OUU62" i="7"/>
  <c r="OUU66" i="7" l="1"/>
  <c r="OUW62" i="7"/>
  <c r="OUY62" i="7" s="1"/>
  <c r="OVA62" i="7" s="1"/>
  <c r="OVC62" i="7" s="1"/>
  <c r="OVC66" i="7" l="1"/>
  <c r="OVE62" i="7"/>
  <c r="OVE66" i="7" l="1"/>
  <c r="OVG62" i="7"/>
  <c r="OVI62" i="7" s="1"/>
  <c r="OVK62" i="7" s="1"/>
  <c r="OVM62" i="7" s="1"/>
  <c r="OVM66" i="7" l="1"/>
  <c r="OVO62" i="7"/>
  <c r="OVO66" i="7" l="1"/>
  <c r="OVQ62" i="7"/>
  <c r="OVS62" i="7" s="1"/>
  <c r="OVU62" i="7" s="1"/>
  <c r="OVW62" i="7" s="1"/>
  <c r="OVW66" i="7" l="1"/>
  <c r="OVY62" i="7"/>
  <c r="OVY66" i="7" l="1"/>
  <c r="OWA62" i="7"/>
  <c r="OWC62" i="7" s="1"/>
  <c r="OWE62" i="7" s="1"/>
  <c r="OWG62" i="7" s="1"/>
  <c r="OWG66" i="7" l="1"/>
  <c r="OWI62" i="7"/>
  <c r="OWI66" i="7" l="1"/>
  <c r="OWK62" i="7"/>
  <c r="OWM62" i="7" s="1"/>
  <c r="OWO62" i="7" s="1"/>
  <c r="OWQ62" i="7" s="1"/>
  <c r="OWQ66" i="7" l="1"/>
  <c r="OWS62" i="7"/>
  <c r="OWS66" i="7" l="1"/>
  <c r="OWU62" i="7"/>
  <c r="OWW62" i="7" s="1"/>
  <c r="OWY62" i="7" s="1"/>
  <c r="OXA62" i="7" s="1"/>
  <c r="OXA66" i="7" l="1"/>
  <c r="OXC62" i="7"/>
  <c r="OXC66" i="7" l="1"/>
  <c r="OXE62" i="7"/>
  <c r="OXG62" i="7" s="1"/>
  <c r="OXI62" i="7" s="1"/>
  <c r="OXK62" i="7" s="1"/>
  <c r="OXK66" i="7" l="1"/>
  <c r="OXM62" i="7"/>
  <c r="OXM66" i="7" l="1"/>
  <c r="OXO62" i="7"/>
  <c r="OXQ62" i="7" s="1"/>
  <c r="OXS62" i="7" s="1"/>
  <c r="OXU62" i="7" s="1"/>
  <c r="OXU66" i="7" l="1"/>
  <c r="OXW62" i="7"/>
  <c r="OXW66" i="7" l="1"/>
  <c r="OXY62" i="7"/>
  <c r="OYA62" i="7" s="1"/>
  <c r="OYC62" i="7" s="1"/>
  <c r="OYE62" i="7" s="1"/>
  <c r="OYE66" i="7" l="1"/>
  <c r="OYG62" i="7"/>
  <c r="OYG66" i="7" l="1"/>
  <c r="OYI62" i="7"/>
  <c r="OYK62" i="7" s="1"/>
  <c r="OYM62" i="7" s="1"/>
  <c r="OYO62" i="7" s="1"/>
  <c r="OYO66" i="7" l="1"/>
  <c r="OYQ62" i="7"/>
  <c r="OYQ66" i="7" l="1"/>
  <c r="OYS62" i="7"/>
  <c r="OYU62" i="7" s="1"/>
  <c r="OYW62" i="7" s="1"/>
  <c r="OYY62" i="7" s="1"/>
  <c r="OYY66" i="7" l="1"/>
  <c r="OZA62" i="7"/>
  <c r="OZA66" i="7" l="1"/>
  <c r="OZC62" i="7"/>
  <c r="OZE62" i="7" s="1"/>
  <c r="OZG62" i="7" s="1"/>
  <c r="OZI62" i="7" s="1"/>
  <c r="OZI66" i="7" l="1"/>
  <c r="OZK62" i="7"/>
  <c r="OZK66" i="7" l="1"/>
  <c r="OZM62" i="7"/>
  <c r="OZO62" i="7" s="1"/>
  <c r="OZQ62" i="7" s="1"/>
  <c r="OZS62" i="7" s="1"/>
  <c r="OZS66" i="7" l="1"/>
  <c r="OZU62" i="7"/>
  <c r="OZU66" i="7" l="1"/>
  <c r="OZW62" i="7"/>
  <c r="OZY62" i="7" s="1"/>
  <c r="PAA62" i="7" s="1"/>
  <c r="PAC62" i="7" s="1"/>
  <c r="PAC66" i="7" l="1"/>
  <c r="PAE62" i="7"/>
  <c r="PAE66" i="7" l="1"/>
  <c r="PAG62" i="7"/>
  <c r="PAI62" i="7" s="1"/>
  <c r="PAK62" i="7" s="1"/>
  <c r="PAM62" i="7" s="1"/>
  <c r="PAM66" i="7" l="1"/>
  <c r="PAO62" i="7"/>
  <c r="PAO66" i="7" l="1"/>
  <c r="PAQ62" i="7"/>
  <c r="PAS62" i="7" s="1"/>
  <c r="PAU62" i="7" s="1"/>
  <c r="PAW62" i="7" s="1"/>
  <c r="PAW66" i="7" l="1"/>
  <c r="PAY62" i="7"/>
  <c r="PAY66" i="7" l="1"/>
  <c r="PBA62" i="7"/>
  <c r="PBC62" i="7" s="1"/>
  <c r="PBE62" i="7" s="1"/>
  <c r="PBG62" i="7" s="1"/>
  <c r="PBG66" i="7" l="1"/>
  <c r="PBI62" i="7"/>
  <c r="PBI66" i="7" l="1"/>
  <c r="PBK62" i="7"/>
  <c r="PBM62" i="7" s="1"/>
  <c r="PBO62" i="7" s="1"/>
  <c r="PBQ62" i="7" s="1"/>
  <c r="PBQ66" i="7" l="1"/>
  <c r="PBS62" i="7"/>
  <c r="PBS66" i="7" l="1"/>
  <c r="PBU62" i="7"/>
  <c r="PBW62" i="7" s="1"/>
  <c r="PBY62" i="7" s="1"/>
  <c r="PCA62" i="7" s="1"/>
  <c r="PCA66" i="7" l="1"/>
  <c r="PCC62" i="7"/>
  <c r="PCC66" i="7" l="1"/>
  <c r="PCE62" i="7"/>
  <c r="PCG62" i="7" s="1"/>
  <c r="PCI62" i="7" s="1"/>
  <c r="PCK62" i="7" s="1"/>
  <c r="PCK66" i="7" l="1"/>
  <c r="PCM62" i="7"/>
  <c r="PCM66" i="7" l="1"/>
  <c r="PCO62" i="7"/>
  <c r="PCQ62" i="7" s="1"/>
  <c r="PCS62" i="7" s="1"/>
  <c r="PCU62" i="7" s="1"/>
  <c r="PCU66" i="7" l="1"/>
  <c r="PCW62" i="7"/>
  <c r="PCW66" i="7" l="1"/>
  <c r="PCY62" i="7"/>
  <c r="PDA62" i="7" s="1"/>
  <c r="PDC62" i="7" s="1"/>
  <c r="PDE62" i="7" s="1"/>
  <c r="PDE66" i="7" l="1"/>
  <c r="PDG62" i="7"/>
  <c r="PDG66" i="7" l="1"/>
  <c r="PDI62" i="7"/>
  <c r="PDK62" i="7" s="1"/>
  <c r="PDM62" i="7" s="1"/>
  <c r="PDO62" i="7" s="1"/>
  <c r="PDO66" i="7" l="1"/>
  <c r="PDQ62" i="7"/>
  <c r="PDQ66" i="7" l="1"/>
  <c r="PDS62" i="7"/>
  <c r="PDU62" i="7" s="1"/>
  <c r="PDW62" i="7" s="1"/>
  <c r="PDY62" i="7" s="1"/>
  <c r="PDY66" i="7" l="1"/>
  <c r="PEA62" i="7"/>
  <c r="PEA66" i="7" l="1"/>
  <c r="PEC62" i="7"/>
  <c r="PEE62" i="7" s="1"/>
  <c r="PEG62" i="7" s="1"/>
  <c r="PEI62" i="7" s="1"/>
  <c r="PEI66" i="7" l="1"/>
  <c r="PEK62" i="7"/>
  <c r="PEK66" i="7" l="1"/>
  <c r="PEM62" i="7"/>
  <c r="PEO62" i="7" s="1"/>
  <c r="PEQ62" i="7" s="1"/>
  <c r="PES62" i="7" s="1"/>
  <c r="PES66" i="7" l="1"/>
  <c r="PEU62" i="7"/>
  <c r="PEU66" i="7" l="1"/>
  <c r="PEW62" i="7"/>
  <c r="PEY62" i="7" s="1"/>
  <c r="PFA62" i="7" s="1"/>
  <c r="PFC62" i="7" s="1"/>
  <c r="PFC66" i="7" l="1"/>
  <c r="PFE62" i="7"/>
  <c r="PFE66" i="7" l="1"/>
  <c r="PFG62" i="7"/>
  <c r="PFI62" i="7" s="1"/>
  <c r="PFK62" i="7" s="1"/>
  <c r="PFM62" i="7" s="1"/>
  <c r="PFM66" i="7" l="1"/>
  <c r="PFO62" i="7"/>
  <c r="PFO66" i="7" l="1"/>
  <c r="PFQ62" i="7"/>
  <c r="PFS62" i="7" s="1"/>
  <c r="PFU62" i="7" s="1"/>
  <c r="PFW62" i="7" s="1"/>
  <c r="PFW66" i="7" l="1"/>
  <c r="PFY62" i="7"/>
  <c r="PFY66" i="7" l="1"/>
  <c r="PGA62" i="7"/>
  <c r="PGC62" i="7" s="1"/>
  <c r="PGE62" i="7" s="1"/>
  <c r="PGG62" i="7" s="1"/>
  <c r="PGG66" i="7" l="1"/>
  <c r="PGI62" i="7"/>
  <c r="PGI66" i="7" l="1"/>
  <c r="PGK62" i="7"/>
  <c r="PGM62" i="7" s="1"/>
  <c r="PGO62" i="7" s="1"/>
  <c r="PGQ62" i="7" s="1"/>
  <c r="PGQ66" i="7" l="1"/>
  <c r="PGS62" i="7"/>
  <c r="PGS66" i="7" l="1"/>
  <c r="PGU62" i="7"/>
  <c r="PGW62" i="7" s="1"/>
  <c r="PGY62" i="7" s="1"/>
  <c r="PHA62" i="7" s="1"/>
  <c r="PHA66" i="7" l="1"/>
  <c r="PHC62" i="7"/>
  <c r="PHC66" i="7" l="1"/>
  <c r="PHE62" i="7"/>
  <c r="PHG62" i="7" s="1"/>
  <c r="PHI62" i="7" s="1"/>
  <c r="PHK62" i="7" s="1"/>
  <c r="PHK66" i="7" l="1"/>
  <c r="PHM62" i="7"/>
  <c r="PHM66" i="7" l="1"/>
  <c r="PHO62" i="7"/>
  <c r="PHQ62" i="7" s="1"/>
  <c r="PHS62" i="7" s="1"/>
  <c r="PHU62" i="7" s="1"/>
  <c r="PHU66" i="7" l="1"/>
  <c r="PHW62" i="7"/>
  <c r="PHW66" i="7" l="1"/>
  <c r="PHY62" i="7"/>
  <c r="PIA62" i="7" s="1"/>
  <c r="PIC62" i="7" s="1"/>
  <c r="PIE62" i="7" s="1"/>
  <c r="PIE66" i="7" l="1"/>
  <c r="PIG62" i="7"/>
  <c r="PIG66" i="7" l="1"/>
  <c r="PII62" i="7"/>
  <c r="PIK62" i="7" s="1"/>
  <c r="PIM62" i="7" s="1"/>
  <c r="PIO62" i="7" s="1"/>
  <c r="PIO66" i="7" l="1"/>
  <c r="PIQ62" i="7"/>
  <c r="PIQ66" i="7" l="1"/>
  <c r="PIS62" i="7"/>
  <c r="PIU62" i="7" s="1"/>
  <c r="PIW62" i="7" s="1"/>
  <c r="PIY62" i="7" s="1"/>
  <c r="PIY66" i="7" l="1"/>
  <c r="PJA62" i="7"/>
  <c r="PJA66" i="7" l="1"/>
  <c r="PJC62" i="7"/>
  <c r="PJE62" i="7" s="1"/>
  <c r="PJG62" i="7" s="1"/>
  <c r="PJI62" i="7" s="1"/>
  <c r="PJI66" i="7" l="1"/>
  <c r="PJK62" i="7"/>
  <c r="PJK66" i="7" l="1"/>
  <c r="PJM62" i="7"/>
  <c r="PJO62" i="7" s="1"/>
  <c r="PJQ62" i="7" s="1"/>
  <c r="PJS62" i="7" s="1"/>
  <c r="PJS66" i="7" l="1"/>
  <c r="PJU62" i="7"/>
  <c r="PJU66" i="7" l="1"/>
  <c r="PJW62" i="7"/>
  <c r="PJY62" i="7" s="1"/>
  <c r="PKA62" i="7" s="1"/>
  <c r="PKC62" i="7" s="1"/>
  <c r="PKC66" i="7" l="1"/>
  <c r="PKE62" i="7"/>
  <c r="PKE66" i="7" l="1"/>
  <c r="PKG62" i="7"/>
  <c r="PKI62" i="7" s="1"/>
  <c r="PKK62" i="7" s="1"/>
  <c r="PKM62" i="7" s="1"/>
  <c r="PKM66" i="7" l="1"/>
  <c r="PKO62" i="7"/>
  <c r="PKO66" i="7" l="1"/>
  <c r="PKQ62" i="7"/>
  <c r="PKS62" i="7" s="1"/>
  <c r="PKU62" i="7" s="1"/>
  <c r="PKW62" i="7" s="1"/>
  <c r="PKW66" i="7" l="1"/>
  <c r="PKY62" i="7"/>
  <c r="PKY66" i="7" l="1"/>
  <c r="PLA62" i="7"/>
  <c r="PLC62" i="7" s="1"/>
  <c r="PLE62" i="7" s="1"/>
  <c r="PLG62" i="7" s="1"/>
  <c r="PLG66" i="7" l="1"/>
  <c r="PLI62" i="7"/>
  <c r="PLI66" i="7" l="1"/>
  <c r="PLK62" i="7"/>
  <c r="PLM62" i="7" s="1"/>
  <c r="PLO62" i="7" s="1"/>
  <c r="PLQ62" i="7" s="1"/>
  <c r="PLQ66" i="7" l="1"/>
  <c r="PLS62" i="7"/>
  <c r="PLS66" i="7" l="1"/>
  <c r="PLU62" i="7"/>
  <c r="PLW62" i="7" s="1"/>
  <c r="PLY62" i="7" s="1"/>
  <c r="PMA62" i="7" s="1"/>
  <c r="PMA66" i="7" l="1"/>
  <c r="PMC62" i="7"/>
  <c r="PMC66" i="7" l="1"/>
  <c r="PME62" i="7"/>
  <c r="PMG62" i="7" s="1"/>
  <c r="PMI62" i="7" s="1"/>
  <c r="PMK62" i="7" s="1"/>
  <c r="PMK66" i="7" l="1"/>
  <c r="PMM62" i="7"/>
  <c r="PMM66" i="7" l="1"/>
  <c r="PMO62" i="7"/>
  <c r="PMQ62" i="7" s="1"/>
  <c r="PMS62" i="7" s="1"/>
  <c r="PMU62" i="7" s="1"/>
  <c r="PMU66" i="7" l="1"/>
  <c r="PMW62" i="7"/>
  <c r="PMW66" i="7" l="1"/>
  <c r="PMY62" i="7"/>
  <c r="PNA62" i="7" s="1"/>
  <c r="PNC62" i="7" s="1"/>
  <c r="PNE62" i="7" s="1"/>
  <c r="PNE66" i="7" l="1"/>
  <c r="PNG62" i="7"/>
  <c r="PNG66" i="7" l="1"/>
  <c r="PNI62" i="7"/>
  <c r="PNK62" i="7" s="1"/>
  <c r="PNM62" i="7" s="1"/>
  <c r="PNO62" i="7" s="1"/>
  <c r="PNO66" i="7" l="1"/>
  <c r="PNQ62" i="7"/>
  <c r="PNQ66" i="7" l="1"/>
  <c r="PNS62" i="7"/>
  <c r="PNU62" i="7" s="1"/>
  <c r="PNW62" i="7" s="1"/>
  <c r="PNY62" i="7" s="1"/>
  <c r="PNY66" i="7" l="1"/>
  <c r="POA62" i="7"/>
  <c r="POA66" i="7" l="1"/>
  <c r="POC62" i="7"/>
  <c r="POE62" i="7" s="1"/>
  <c r="POG62" i="7" s="1"/>
  <c r="POI62" i="7" s="1"/>
  <c r="POI66" i="7" l="1"/>
  <c r="POK62" i="7"/>
  <c r="POK66" i="7" l="1"/>
  <c r="POM62" i="7"/>
  <c r="POO62" i="7" s="1"/>
  <c r="POQ62" i="7" s="1"/>
  <c r="POS62" i="7" s="1"/>
  <c r="POS66" i="7" l="1"/>
  <c r="POU62" i="7"/>
  <c r="POU66" i="7" l="1"/>
  <c r="POW62" i="7"/>
  <c r="POY62" i="7" s="1"/>
  <c r="PPA62" i="7" s="1"/>
  <c r="PPC62" i="7" s="1"/>
  <c r="PPC66" i="7" l="1"/>
  <c r="PPE62" i="7"/>
  <c r="PPE66" i="7" l="1"/>
  <c r="PPG62" i="7"/>
  <c r="PPI62" i="7" s="1"/>
  <c r="PPK62" i="7" s="1"/>
  <c r="PPM62" i="7" s="1"/>
  <c r="PPM66" i="7" l="1"/>
  <c r="PPO62" i="7"/>
  <c r="PPO66" i="7" l="1"/>
  <c r="PPQ62" i="7"/>
  <c r="PPS62" i="7" s="1"/>
  <c r="PPU62" i="7" s="1"/>
  <c r="PPW62" i="7" s="1"/>
  <c r="PPW66" i="7" l="1"/>
  <c r="PPY62" i="7"/>
  <c r="PPY66" i="7" l="1"/>
  <c r="PQA62" i="7"/>
  <c r="PQC62" i="7" s="1"/>
  <c r="PQE62" i="7" s="1"/>
  <c r="PQG62" i="7" s="1"/>
  <c r="PQG66" i="7" l="1"/>
  <c r="PQI62" i="7"/>
  <c r="PQI66" i="7" l="1"/>
  <c r="PQK62" i="7"/>
  <c r="PQM62" i="7" s="1"/>
  <c r="PQO62" i="7" s="1"/>
  <c r="PQQ62" i="7" s="1"/>
  <c r="PQQ66" i="7" l="1"/>
  <c r="PQS62" i="7"/>
  <c r="PQS66" i="7" l="1"/>
  <c r="PQU62" i="7"/>
  <c r="PQW62" i="7" s="1"/>
  <c r="PQY62" i="7" s="1"/>
  <c r="PRA62" i="7" s="1"/>
  <c r="PRA66" i="7" l="1"/>
  <c r="PRC62" i="7"/>
  <c r="PRC66" i="7" l="1"/>
  <c r="PRE62" i="7"/>
  <c r="PRG62" i="7" s="1"/>
  <c r="PRI62" i="7" s="1"/>
  <c r="PRK62" i="7" s="1"/>
  <c r="PRK66" i="7" l="1"/>
  <c r="PRM62" i="7"/>
  <c r="PRM66" i="7" l="1"/>
  <c r="PRO62" i="7"/>
  <c r="PRQ62" i="7" s="1"/>
  <c r="PRS62" i="7" s="1"/>
  <c r="PRU62" i="7" s="1"/>
  <c r="PRU66" i="7" l="1"/>
  <c r="PRW62" i="7"/>
  <c r="PRW66" i="7" l="1"/>
  <c r="PRY62" i="7"/>
  <c r="PSA62" i="7" s="1"/>
  <c r="PSC62" i="7" s="1"/>
  <c r="PSE62" i="7" s="1"/>
  <c r="PSE66" i="7" l="1"/>
  <c r="PSG62" i="7"/>
  <c r="PSG66" i="7" l="1"/>
  <c r="PSI62" i="7"/>
  <c r="PSK62" i="7" s="1"/>
  <c r="PSM62" i="7" s="1"/>
  <c r="PSO62" i="7" s="1"/>
  <c r="PSO66" i="7" l="1"/>
  <c r="PSQ62" i="7"/>
  <c r="PSQ66" i="7" l="1"/>
  <c r="PSS62" i="7"/>
  <c r="PSU62" i="7" s="1"/>
  <c r="PSW62" i="7" s="1"/>
  <c r="PSY62" i="7" s="1"/>
  <c r="PSY66" i="7" l="1"/>
  <c r="PTA62" i="7"/>
  <c r="PTA66" i="7" l="1"/>
  <c r="PTC62" i="7"/>
  <c r="PTE62" i="7" s="1"/>
  <c r="PTG62" i="7" s="1"/>
  <c r="PTI62" i="7" s="1"/>
  <c r="PTI66" i="7" l="1"/>
  <c r="PTK62" i="7"/>
  <c r="PTK66" i="7" l="1"/>
  <c r="PTM62" i="7"/>
  <c r="PTO62" i="7" s="1"/>
  <c r="PTQ62" i="7" s="1"/>
  <c r="PTS62" i="7" s="1"/>
  <c r="PTS66" i="7" l="1"/>
  <c r="PTU62" i="7"/>
  <c r="PTU66" i="7" l="1"/>
  <c r="PTW62" i="7"/>
  <c r="PTY62" i="7" s="1"/>
  <c r="PUA62" i="7" s="1"/>
  <c r="PUC62" i="7" s="1"/>
  <c r="PUC66" i="7" l="1"/>
  <c r="PUE62" i="7"/>
  <c r="PUE66" i="7" l="1"/>
  <c r="PUG62" i="7"/>
  <c r="PUI62" i="7" s="1"/>
  <c r="PUK62" i="7" s="1"/>
  <c r="PUM62" i="7" s="1"/>
  <c r="PUM66" i="7" l="1"/>
  <c r="PUO62" i="7"/>
  <c r="PUO66" i="7" l="1"/>
  <c r="PUQ62" i="7"/>
  <c r="PUS62" i="7" s="1"/>
  <c r="PUU62" i="7" s="1"/>
  <c r="PUW62" i="7" s="1"/>
  <c r="PUW66" i="7" l="1"/>
  <c r="PUY62" i="7"/>
  <c r="PUY66" i="7" l="1"/>
  <c r="PVA62" i="7"/>
  <c r="PVC62" i="7" s="1"/>
  <c r="PVE62" i="7" s="1"/>
  <c r="PVG62" i="7" s="1"/>
  <c r="PVG66" i="7" l="1"/>
  <c r="PVI62" i="7"/>
  <c r="PVI66" i="7" l="1"/>
  <c r="PVK62" i="7"/>
  <c r="PVM62" i="7" s="1"/>
  <c r="PVO62" i="7" s="1"/>
  <c r="PVQ62" i="7" s="1"/>
  <c r="PVQ66" i="7" l="1"/>
  <c r="PVS62" i="7"/>
  <c r="PVS66" i="7" l="1"/>
  <c r="PVU62" i="7"/>
  <c r="PVW62" i="7" s="1"/>
  <c r="PVY62" i="7" s="1"/>
  <c r="PWA62" i="7" s="1"/>
  <c r="PWA66" i="7" l="1"/>
  <c r="PWC62" i="7"/>
  <c r="PWC66" i="7" l="1"/>
  <c r="PWE62" i="7"/>
  <c r="PWG62" i="7" s="1"/>
  <c r="PWI62" i="7" s="1"/>
  <c r="PWK62" i="7" s="1"/>
  <c r="PWK66" i="7" l="1"/>
  <c r="PWM62" i="7"/>
  <c r="PWM66" i="7" l="1"/>
  <c r="PWO62" i="7"/>
  <c r="PWQ62" i="7" s="1"/>
  <c r="PWS62" i="7" s="1"/>
  <c r="PWU62" i="7" s="1"/>
  <c r="PWU66" i="7" l="1"/>
  <c r="PWW62" i="7"/>
  <c r="PWW66" i="7" l="1"/>
  <c r="PWY62" i="7"/>
  <c r="PXA62" i="7" s="1"/>
  <c r="PXC62" i="7" s="1"/>
  <c r="PXE62" i="7" s="1"/>
  <c r="PXE66" i="7" l="1"/>
  <c r="PXG62" i="7"/>
  <c r="PXG66" i="7" l="1"/>
  <c r="PXI62" i="7"/>
  <c r="PXK62" i="7" s="1"/>
  <c r="PXM62" i="7" s="1"/>
  <c r="PXO62" i="7" s="1"/>
  <c r="PXO66" i="7" l="1"/>
  <c r="PXQ62" i="7"/>
  <c r="PXQ66" i="7" l="1"/>
  <c r="PXS62" i="7"/>
  <c r="PXU62" i="7" s="1"/>
  <c r="PXW62" i="7" s="1"/>
  <c r="PXY62" i="7" s="1"/>
  <c r="PXY66" i="7" l="1"/>
  <c r="PYA62" i="7"/>
  <c r="PYA66" i="7" l="1"/>
  <c r="PYC62" i="7"/>
  <c r="PYE62" i="7" s="1"/>
  <c r="PYG62" i="7" s="1"/>
  <c r="PYI62" i="7" s="1"/>
  <c r="PYI66" i="7" l="1"/>
  <c r="PYK62" i="7"/>
  <c r="PYK66" i="7" l="1"/>
  <c r="PYM62" i="7"/>
  <c r="PYO62" i="7" s="1"/>
  <c r="PYQ62" i="7" s="1"/>
  <c r="PYS62" i="7" s="1"/>
  <c r="PYS66" i="7" l="1"/>
  <c r="PYU62" i="7"/>
  <c r="PYU66" i="7" l="1"/>
  <c r="PYW62" i="7"/>
  <c r="PYY62" i="7" s="1"/>
  <c r="PZA62" i="7" s="1"/>
  <c r="PZC62" i="7" s="1"/>
  <c r="PZC66" i="7" l="1"/>
  <c r="PZE62" i="7"/>
  <c r="PZE66" i="7" l="1"/>
  <c r="PZG62" i="7"/>
  <c r="PZI62" i="7" s="1"/>
  <c r="PZK62" i="7" s="1"/>
  <c r="PZM62" i="7" s="1"/>
  <c r="PZM66" i="7" l="1"/>
  <c r="PZO62" i="7"/>
  <c r="PZO66" i="7" l="1"/>
  <c r="PZQ62" i="7"/>
  <c r="PZS62" i="7" s="1"/>
  <c r="PZU62" i="7" s="1"/>
  <c r="PZW62" i="7" s="1"/>
  <c r="PZW66" i="7" l="1"/>
  <c r="PZY62" i="7"/>
  <c r="PZY66" i="7" l="1"/>
  <c r="QAA62" i="7"/>
  <c r="QAC62" i="7" s="1"/>
  <c r="QAE62" i="7" s="1"/>
  <c r="QAG62" i="7" s="1"/>
  <c r="QAG66" i="7" l="1"/>
  <c r="QAI62" i="7"/>
  <c r="QAI66" i="7" l="1"/>
  <c r="QAK62" i="7"/>
  <c r="QAM62" i="7" s="1"/>
  <c r="QAO62" i="7" s="1"/>
  <c r="QAQ62" i="7" s="1"/>
  <c r="QAQ66" i="7" l="1"/>
  <c r="QAS62" i="7"/>
  <c r="QAS66" i="7" l="1"/>
  <c r="QAU62" i="7"/>
  <c r="QAW62" i="7" s="1"/>
  <c r="QAY62" i="7" s="1"/>
  <c r="QBA62" i="7" s="1"/>
  <c r="QBA66" i="7" l="1"/>
  <c r="QBC62" i="7"/>
  <c r="QBC66" i="7" l="1"/>
  <c r="QBE62" i="7"/>
  <c r="QBG62" i="7" s="1"/>
  <c r="QBI62" i="7" s="1"/>
  <c r="QBK62" i="7" s="1"/>
  <c r="QBK66" i="7" l="1"/>
  <c r="QBM62" i="7"/>
  <c r="QBM66" i="7" l="1"/>
  <c r="QBO62" i="7"/>
  <c r="QBQ62" i="7" s="1"/>
  <c r="QBS62" i="7" s="1"/>
  <c r="QBU62" i="7" s="1"/>
  <c r="QBU66" i="7" l="1"/>
  <c r="QBW62" i="7"/>
  <c r="QBW66" i="7" l="1"/>
  <c r="QBY62" i="7"/>
  <c r="QCA62" i="7" s="1"/>
  <c r="QCC62" i="7" s="1"/>
  <c r="QCE62" i="7" s="1"/>
  <c r="QCE66" i="7" l="1"/>
  <c r="QCG62" i="7"/>
  <c r="QCG66" i="7" l="1"/>
  <c r="QCI62" i="7"/>
  <c r="QCK62" i="7" s="1"/>
  <c r="QCM62" i="7" s="1"/>
  <c r="QCO62" i="7" s="1"/>
  <c r="QCO66" i="7" l="1"/>
  <c r="QCQ62" i="7"/>
  <c r="QCQ66" i="7" l="1"/>
  <c r="QCS62" i="7"/>
  <c r="QCU62" i="7" s="1"/>
  <c r="QCW62" i="7" s="1"/>
  <c r="QCY62" i="7" s="1"/>
  <c r="QCY66" i="7" l="1"/>
  <c r="QDA62" i="7"/>
  <c r="QDA66" i="7" l="1"/>
  <c r="QDC62" i="7"/>
  <c r="QDE62" i="7" s="1"/>
  <c r="QDG62" i="7" s="1"/>
  <c r="QDI62" i="7" s="1"/>
  <c r="QDI66" i="7" l="1"/>
  <c r="QDK62" i="7"/>
  <c r="QDK66" i="7" l="1"/>
  <c r="QDM62" i="7"/>
  <c r="QDO62" i="7" s="1"/>
  <c r="QDQ62" i="7" s="1"/>
  <c r="QDS62" i="7" s="1"/>
  <c r="QDS66" i="7" l="1"/>
  <c r="QDU62" i="7"/>
  <c r="QDU66" i="7" l="1"/>
  <c r="QDW62" i="7"/>
  <c r="QDY62" i="7" s="1"/>
  <c r="QEA62" i="7" s="1"/>
  <c r="QEC62" i="7" s="1"/>
  <c r="QEC66" i="7" l="1"/>
  <c r="QEE62" i="7"/>
  <c r="QEE66" i="7" l="1"/>
  <c r="QEG62" i="7"/>
  <c r="QEI62" i="7" s="1"/>
  <c r="QEK62" i="7" s="1"/>
  <c r="QEM62" i="7" s="1"/>
  <c r="QEM66" i="7" l="1"/>
  <c r="QEO62" i="7"/>
  <c r="QEO66" i="7" l="1"/>
  <c r="QEQ62" i="7"/>
  <c r="QES62" i="7" s="1"/>
  <c r="QEU62" i="7" s="1"/>
  <c r="QEW62" i="7" s="1"/>
  <c r="QEW66" i="7" l="1"/>
  <c r="QEY62" i="7"/>
  <c r="QEY66" i="7" l="1"/>
  <c r="QFA62" i="7"/>
  <c r="QFC62" i="7" s="1"/>
  <c r="QFE62" i="7" s="1"/>
  <c r="QFG62" i="7" s="1"/>
  <c r="QFG66" i="7" l="1"/>
  <c r="QFI62" i="7"/>
  <c r="QFI66" i="7" l="1"/>
  <c r="QFK62" i="7"/>
  <c r="QFM62" i="7" s="1"/>
  <c r="QFO62" i="7" s="1"/>
  <c r="QFQ62" i="7" s="1"/>
  <c r="QFQ66" i="7" l="1"/>
  <c r="QFS62" i="7"/>
  <c r="QFS66" i="7" l="1"/>
  <c r="QFU62" i="7"/>
  <c r="QFW62" i="7" s="1"/>
  <c r="QFY62" i="7" s="1"/>
  <c r="QGA62" i="7" s="1"/>
  <c r="QGA66" i="7" l="1"/>
  <c r="QGC62" i="7"/>
  <c r="QGC66" i="7" l="1"/>
  <c r="QGE62" i="7"/>
  <c r="QGG62" i="7" s="1"/>
  <c r="QGI62" i="7" s="1"/>
  <c r="QGK62" i="7" s="1"/>
  <c r="QGK66" i="7" l="1"/>
  <c r="QGM62" i="7"/>
  <c r="QGM66" i="7" l="1"/>
  <c r="QGO62" i="7"/>
  <c r="QGQ62" i="7" s="1"/>
  <c r="QGS62" i="7" s="1"/>
  <c r="QGU62" i="7" s="1"/>
  <c r="QGU66" i="7" l="1"/>
  <c r="QGW62" i="7"/>
  <c r="QGW66" i="7" l="1"/>
  <c r="QGY62" i="7"/>
  <c r="QHA62" i="7" s="1"/>
  <c r="QHC62" i="7" s="1"/>
  <c r="QHE62" i="7" s="1"/>
  <c r="QHE66" i="7" l="1"/>
  <c r="QHG62" i="7"/>
  <c r="QHG66" i="7" l="1"/>
  <c r="QHI62" i="7"/>
  <c r="QHK62" i="7" s="1"/>
  <c r="QHM62" i="7" s="1"/>
  <c r="QHO62" i="7" s="1"/>
  <c r="QHO66" i="7" l="1"/>
  <c r="QHQ62" i="7"/>
  <c r="QHQ66" i="7" l="1"/>
  <c r="QHS62" i="7"/>
  <c r="QHU62" i="7" s="1"/>
  <c r="QHW62" i="7" s="1"/>
  <c r="QHY62" i="7" s="1"/>
  <c r="QHY66" i="7" l="1"/>
  <c r="QIA62" i="7"/>
  <c r="QIA66" i="7" l="1"/>
  <c r="QIC62" i="7"/>
  <c r="QIE62" i="7" s="1"/>
  <c r="QIG62" i="7" s="1"/>
  <c r="QII62" i="7" s="1"/>
  <c r="QII66" i="7" l="1"/>
  <c r="QIK62" i="7"/>
  <c r="QIK66" i="7" l="1"/>
  <c r="QIM62" i="7"/>
  <c r="QIO62" i="7" s="1"/>
  <c r="QIQ62" i="7" s="1"/>
  <c r="QIS62" i="7" s="1"/>
  <c r="QIS66" i="7" l="1"/>
  <c r="QIU62" i="7"/>
  <c r="QIU66" i="7" l="1"/>
  <c r="QIW62" i="7"/>
  <c r="QIY62" i="7" s="1"/>
  <c r="QJA62" i="7" s="1"/>
  <c r="QJC62" i="7" s="1"/>
  <c r="QJC66" i="7" l="1"/>
  <c r="QJE62" i="7"/>
  <c r="QJE66" i="7" l="1"/>
  <c r="QJG62" i="7"/>
  <c r="QJI62" i="7" s="1"/>
  <c r="QJK62" i="7" s="1"/>
  <c r="QJM62" i="7" s="1"/>
  <c r="QJM66" i="7" l="1"/>
  <c r="QJO62" i="7"/>
  <c r="QJO66" i="7" l="1"/>
  <c r="QJQ62" i="7"/>
  <c r="QJS62" i="7" s="1"/>
  <c r="QJU62" i="7" s="1"/>
  <c r="QJW62" i="7" s="1"/>
  <c r="QJW66" i="7" l="1"/>
  <c r="QJY62" i="7"/>
  <c r="QJY66" i="7" l="1"/>
  <c r="QKA62" i="7"/>
  <c r="QKC62" i="7" s="1"/>
  <c r="QKE62" i="7" s="1"/>
  <c r="QKG62" i="7" s="1"/>
  <c r="QKG66" i="7" l="1"/>
  <c r="QKI62" i="7"/>
  <c r="QKI66" i="7" l="1"/>
  <c r="QKK62" i="7"/>
  <c r="QKM62" i="7" s="1"/>
  <c r="QKO62" i="7" s="1"/>
  <c r="QKQ62" i="7" s="1"/>
  <c r="QKQ66" i="7" l="1"/>
  <c r="QKS62" i="7"/>
  <c r="QKS66" i="7" l="1"/>
  <c r="QKU62" i="7"/>
  <c r="QKW62" i="7" s="1"/>
  <c r="QKY62" i="7" s="1"/>
  <c r="QLA62" i="7" s="1"/>
  <c r="QLA66" i="7" l="1"/>
  <c r="QLC62" i="7"/>
  <c r="QLC66" i="7" l="1"/>
  <c r="QLE62" i="7"/>
  <c r="QLG62" i="7" s="1"/>
  <c r="QLI62" i="7" s="1"/>
  <c r="QLK62" i="7" s="1"/>
  <c r="QLK66" i="7" l="1"/>
  <c r="QLM62" i="7"/>
  <c r="QLM66" i="7" l="1"/>
  <c r="QLO62" i="7"/>
  <c r="QLQ62" i="7" s="1"/>
  <c r="QLS62" i="7" s="1"/>
  <c r="QLU62" i="7" s="1"/>
  <c r="QLU66" i="7" l="1"/>
  <c r="QLW62" i="7"/>
  <c r="QLW66" i="7" l="1"/>
  <c r="QLY62" i="7"/>
  <c r="QMA62" i="7" s="1"/>
  <c r="QMC62" i="7" s="1"/>
  <c r="QME62" i="7" s="1"/>
  <c r="QME66" i="7" l="1"/>
  <c r="QMG62" i="7"/>
  <c r="QMG66" i="7" l="1"/>
  <c r="QMI62" i="7"/>
  <c r="QMK62" i="7" s="1"/>
  <c r="QMM62" i="7" s="1"/>
  <c r="QMO62" i="7" s="1"/>
  <c r="QMO66" i="7" l="1"/>
  <c r="QMQ62" i="7"/>
  <c r="QMQ66" i="7" l="1"/>
  <c r="QMS62" i="7"/>
  <c r="QMU62" i="7" s="1"/>
  <c r="QMW62" i="7" s="1"/>
  <c r="QMY62" i="7" s="1"/>
  <c r="QMY66" i="7" l="1"/>
  <c r="QNA62" i="7"/>
  <c r="QNA66" i="7" l="1"/>
  <c r="QNC62" i="7"/>
  <c r="QNE62" i="7" s="1"/>
  <c r="QNG62" i="7" s="1"/>
  <c r="QNI62" i="7" s="1"/>
  <c r="QNI66" i="7" l="1"/>
  <c r="QNK62" i="7"/>
  <c r="QNK66" i="7" l="1"/>
  <c r="QNM62" i="7"/>
  <c r="QNO62" i="7" s="1"/>
  <c r="QNQ62" i="7" s="1"/>
  <c r="QNS62" i="7" s="1"/>
  <c r="QNS66" i="7" l="1"/>
  <c r="QNU62" i="7"/>
  <c r="QNU66" i="7" l="1"/>
  <c r="QNW62" i="7"/>
  <c r="QNY62" i="7" s="1"/>
  <c r="QOA62" i="7" s="1"/>
  <c r="QOC62" i="7" s="1"/>
  <c r="QOC66" i="7" l="1"/>
  <c r="QOE62" i="7"/>
  <c r="QOE66" i="7" l="1"/>
  <c r="QOG62" i="7"/>
  <c r="QOI62" i="7" s="1"/>
  <c r="QOK62" i="7" s="1"/>
  <c r="QOM62" i="7" s="1"/>
  <c r="QOM66" i="7" l="1"/>
  <c r="QOO62" i="7"/>
  <c r="QOO66" i="7" l="1"/>
  <c r="QOQ62" i="7"/>
  <c r="QOS62" i="7" s="1"/>
  <c r="QOU62" i="7" s="1"/>
  <c r="QOW62" i="7" s="1"/>
  <c r="QOW66" i="7" l="1"/>
  <c r="QOY62" i="7"/>
  <c r="QOY66" i="7" l="1"/>
  <c r="QPA62" i="7"/>
  <c r="QPC62" i="7" s="1"/>
  <c r="QPE62" i="7" s="1"/>
  <c r="QPG62" i="7" s="1"/>
  <c r="QPG66" i="7" l="1"/>
  <c r="QPI62" i="7"/>
  <c r="QPI66" i="7" l="1"/>
  <c r="QPK62" i="7"/>
  <c r="QPM62" i="7" s="1"/>
  <c r="QPO62" i="7" s="1"/>
  <c r="QPQ62" i="7" s="1"/>
  <c r="QPQ66" i="7" l="1"/>
  <c r="QPS62" i="7"/>
  <c r="QPS66" i="7" l="1"/>
  <c r="QPU62" i="7"/>
  <c r="QPW62" i="7" s="1"/>
  <c r="QPY62" i="7" s="1"/>
  <c r="QQA62" i="7" s="1"/>
  <c r="QQA66" i="7" l="1"/>
  <c r="QQC62" i="7"/>
  <c r="QQC66" i="7" l="1"/>
  <c r="QQE62" i="7"/>
  <c r="QQG62" i="7" s="1"/>
  <c r="QQI62" i="7" s="1"/>
  <c r="QQK62" i="7" s="1"/>
  <c r="QQK66" i="7" l="1"/>
  <c r="QQM62" i="7"/>
  <c r="QQM66" i="7" l="1"/>
  <c r="QQO62" i="7"/>
  <c r="QQQ62" i="7" s="1"/>
  <c r="QQS62" i="7" s="1"/>
  <c r="QQU62" i="7" s="1"/>
  <c r="QQU66" i="7" l="1"/>
  <c r="QQW62" i="7"/>
  <c r="QQW66" i="7" l="1"/>
  <c r="QQY62" i="7"/>
  <c r="QRA62" i="7" s="1"/>
  <c r="QRC62" i="7" s="1"/>
  <c r="QRE62" i="7" s="1"/>
  <c r="QRE66" i="7" l="1"/>
  <c r="QRG62" i="7"/>
  <c r="QRG66" i="7" l="1"/>
  <c r="QRI62" i="7"/>
  <c r="QRK62" i="7" s="1"/>
  <c r="QRM62" i="7" s="1"/>
  <c r="QRO62" i="7" s="1"/>
  <c r="QRO66" i="7" l="1"/>
  <c r="QRQ62" i="7"/>
  <c r="QRQ66" i="7" l="1"/>
  <c r="QRS62" i="7"/>
  <c r="QRU62" i="7" s="1"/>
  <c r="QRW62" i="7" s="1"/>
  <c r="QRY62" i="7" s="1"/>
  <c r="QRY66" i="7" l="1"/>
  <c r="QSA62" i="7"/>
  <c r="QSA66" i="7" l="1"/>
  <c r="QSC62" i="7"/>
  <c r="QSE62" i="7" s="1"/>
  <c r="QSG62" i="7" s="1"/>
  <c r="QSI62" i="7" s="1"/>
  <c r="QSI66" i="7" l="1"/>
  <c r="QSK62" i="7"/>
  <c r="QSK66" i="7" l="1"/>
  <c r="QSM62" i="7"/>
  <c r="QSO62" i="7" s="1"/>
  <c r="QSQ62" i="7" s="1"/>
  <c r="QSS62" i="7" s="1"/>
  <c r="QSS66" i="7" l="1"/>
  <c r="QSU62" i="7"/>
  <c r="QSU66" i="7" l="1"/>
  <c r="QSW62" i="7"/>
  <c r="QSY62" i="7" s="1"/>
  <c r="QTA62" i="7" s="1"/>
  <c r="QTC62" i="7" s="1"/>
  <c r="QTC66" i="7" l="1"/>
  <c r="QTE62" i="7"/>
  <c r="QTE66" i="7" l="1"/>
  <c r="QTG62" i="7"/>
  <c r="QTI62" i="7" s="1"/>
  <c r="QTK62" i="7" s="1"/>
  <c r="QTM62" i="7" s="1"/>
  <c r="QTM66" i="7" l="1"/>
  <c r="QTO62" i="7"/>
  <c r="QTO66" i="7" l="1"/>
  <c r="QTQ62" i="7"/>
  <c r="QTS62" i="7" s="1"/>
  <c r="QTU62" i="7" s="1"/>
  <c r="QTW62" i="7" s="1"/>
  <c r="QTW66" i="7" l="1"/>
  <c r="QTY62" i="7"/>
  <c r="QTY66" i="7" l="1"/>
  <c r="QUA62" i="7"/>
  <c r="QUC62" i="7" s="1"/>
  <c r="QUE62" i="7" s="1"/>
  <c r="QUG62" i="7" s="1"/>
  <c r="QUG66" i="7" l="1"/>
  <c r="QUI62" i="7"/>
  <c r="QUI66" i="7" l="1"/>
  <c r="QUK62" i="7"/>
  <c r="QUM62" i="7" s="1"/>
  <c r="QUO62" i="7" s="1"/>
  <c r="QUQ62" i="7" s="1"/>
  <c r="QUQ66" i="7" l="1"/>
  <c r="QUS62" i="7"/>
  <c r="QUS66" i="7" l="1"/>
  <c r="QUU62" i="7"/>
  <c r="QUW62" i="7" s="1"/>
  <c r="QUY62" i="7" s="1"/>
  <c r="QVA62" i="7" s="1"/>
  <c r="QVA66" i="7" l="1"/>
  <c r="QVC62" i="7"/>
  <c r="QVC66" i="7" l="1"/>
  <c r="QVE62" i="7"/>
  <c r="QVG62" i="7" s="1"/>
  <c r="QVI62" i="7" s="1"/>
  <c r="QVK62" i="7" s="1"/>
  <c r="QVK66" i="7" l="1"/>
  <c r="QVM62" i="7"/>
  <c r="QVM66" i="7" l="1"/>
  <c r="QVO62" i="7"/>
  <c r="QVQ62" i="7" s="1"/>
  <c r="QVS62" i="7" s="1"/>
  <c r="QVU62" i="7" s="1"/>
  <c r="QVU66" i="7" l="1"/>
  <c r="QVW62" i="7"/>
  <c r="QVW66" i="7" l="1"/>
  <c r="QVY62" i="7"/>
  <c r="QWA62" i="7" s="1"/>
  <c r="QWC62" i="7" s="1"/>
  <c r="QWE62" i="7" s="1"/>
  <c r="QWE66" i="7" l="1"/>
  <c r="QWG62" i="7"/>
  <c r="QWG66" i="7" l="1"/>
  <c r="QWI62" i="7"/>
  <c r="QWK62" i="7" s="1"/>
  <c r="QWM62" i="7" s="1"/>
  <c r="QWO62" i="7" s="1"/>
  <c r="QWO66" i="7" l="1"/>
  <c r="QWQ62" i="7"/>
  <c r="QWQ66" i="7" l="1"/>
  <c r="QWS62" i="7"/>
  <c r="QWU62" i="7" s="1"/>
  <c r="QWW62" i="7" s="1"/>
  <c r="QWY62" i="7" s="1"/>
  <c r="QWY66" i="7" l="1"/>
  <c r="QXA62" i="7"/>
  <c r="QXA66" i="7" l="1"/>
  <c r="QXC62" i="7"/>
  <c r="QXE62" i="7" s="1"/>
  <c r="QXG62" i="7" s="1"/>
  <c r="QXI62" i="7" s="1"/>
  <c r="QXI66" i="7" l="1"/>
  <c r="QXK62" i="7"/>
  <c r="QXK66" i="7" l="1"/>
  <c r="QXM62" i="7"/>
  <c r="QXO62" i="7" s="1"/>
  <c r="QXQ62" i="7" s="1"/>
  <c r="QXS62" i="7" s="1"/>
  <c r="QXS66" i="7" l="1"/>
  <c r="QXU62" i="7"/>
  <c r="QXU66" i="7" l="1"/>
  <c r="QXW62" i="7"/>
  <c r="QXY62" i="7" s="1"/>
  <c r="QYA62" i="7" s="1"/>
  <c r="QYC62" i="7" s="1"/>
  <c r="QYC66" i="7" l="1"/>
  <c r="QYE62" i="7"/>
  <c r="QYE66" i="7" l="1"/>
  <c r="QYG62" i="7"/>
  <c r="QYI62" i="7" s="1"/>
  <c r="QYK62" i="7" s="1"/>
  <c r="QYM62" i="7" s="1"/>
  <c r="QYM66" i="7" l="1"/>
  <c r="QYO62" i="7"/>
  <c r="QYO66" i="7" l="1"/>
  <c r="QYQ62" i="7"/>
  <c r="QYS62" i="7" s="1"/>
  <c r="QYU62" i="7" s="1"/>
  <c r="QYW62" i="7" s="1"/>
  <c r="QYW66" i="7" l="1"/>
  <c r="QYY62" i="7"/>
  <c r="QYY66" i="7" l="1"/>
  <c r="QZA62" i="7"/>
  <c r="QZC62" i="7" s="1"/>
  <c r="QZE62" i="7" s="1"/>
  <c r="QZG62" i="7" s="1"/>
  <c r="QZG66" i="7" l="1"/>
  <c r="QZI62" i="7"/>
  <c r="QZI66" i="7" l="1"/>
  <c r="QZK62" i="7"/>
  <c r="QZM62" i="7" s="1"/>
  <c r="QZO62" i="7" s="1"/>
  <c r="QZQ62" i="7" s="1"/>
  <c r="QZQ66" i="7" l="1"/>
  <c r="QZS62" i="7"/>
  <c r="QZS66" i="7" l="1"/>
  <c r="QZU62" i="7"/>
  <c r="QZW62" i="7" s="1"/>
  <c r="QZY62" i="7" s="1"/>
  <c r="RAA62" i="7" s="1"/>
  <c r="RAA66" i="7" l="1"/>
  <c r="RAC62" i="7"/>
  <c r="RAC66" i="7" l="1"/>
  <c r="RAE62" i="7"/>
  <c r="RAG62" i="7" s="1"/>
  <c r="RAI62" i="7" s="1"/>
  <c r="RAK62" i="7" s="1"/>
  <c r="RAK66" i="7" l="1"/>
  <c r="RAM62" i="7"/>
  <c r="RAM66" i="7" l="1"/>
  <c r="RAO62" i="7"/>
  <c r="RAQ62" i="7" s="1"/>
  <c r="RAS62" i="7" s="1"/>
  <c r="RAU62" i="7" s="1"/>
  <c r="RAU66" i="7" l="1"/>
  <c r="RAW62" i="7"/>
  <c r="RAW66" i="7" l="1"/>
  <c r="RAY62" i="7"/>
  <c r="RBA62" i="7" s="1"/>
  <c r="RBC62" i="7" s="1"/>
  <c r="RBE62" i="7" s="1"/>
  <c r="RBE66" i="7" l="1"/>
  <c r="RBG62" i="7"/>
  <c r="RBG66" i="7" l="1"/>
  <c r="RBI62" i="7"/>
  <c r="RBK62" i="7" s="1"/>
  <c r="RBM62" i="7" s="1"/>
  <c r="RBO62" i="7" s="1"/>
  <c r="RBO66" i="7" l="1"/>
  <c r="RBQ62" i="7"/>
  <c r="RBQ66" i="7" l="1"/>
  <c r="RBS62" i="7"/>
  <c r="RBU62" i="7" s="1"/>
  <c r="RBW62" i="7" s="1"/>
  <c r="RBY62" i="7" s="1"/>
  <c r="RBY66" i="7" l="1"/>
  <c r="RCA62" i="7"/>
  <c r="RCA66" i="7" l="1"/>
  <c r="RCC62" i="7"/>
  <c r="RCE62" i="7" s="1"/>
  <c r="RCG62" i="7" s="1"/>
  <c r="RCI62" i="7" s="1"/>
  <c r="RCI66" i="7" l="1"/>
  <c r="RCK62" i="7"/>
  <c r="RCK66" i="7" l="1"/>
  <c r="RCM62" i="7"/>
  <c r="RCO62" i="7" s="1"/>
  <c r="RCQ62" i="7" s="1"/>
  <c r="RCS62" i="7" s="1"/>
  <c r="RCS66" i="7" l="1"/>
  <c r="RCU62" i="7"/>
  <c r="RCU66" i="7" l="1"/>
  <c r="RCW62" i="7"/>
  <c r="RCY62" i="7" s="1"/>
  <c r="RDA62" i="7" s="1"/>
  <c r="RDC62" i="7" s="1"/>
  <c r="RDC66" i="7" l="1"/>
  <c r="RDE62" i="7"/>
  <c r="RDE66" i="7" l="1"/>
  <c r="RDG62" i="7"/>
  <c r="RDI62" i="7" s="1"/>
  <c r="RDK62" i="7" s="1"/>
  <c r="RDM62" i="7" s="1"/>
  <c r="RDM66" i="7" l="1"/>
  <c r="RDO62" i="7"/>
  <c r="RDO66" i="7" l="1"/>
  <c r="RDQ62" i="7"/>
  <c r="RDS62" i="7" s="1"/>
  <c r="RDU62" i="7" s="1"/>
  <c r="RDW62" i="7" s="1"/>
  <c r="RDW66" i="7" l="1"/>
  <c r="RDY62" i="7"/>
  <c r="RDY66" i="7" l="1"/>
  <c r="REA62" i="7"/>
  <c r="REC62" i="7" s="1"/>
  <c r="REE62" i="7" s="1"/>
  <c r="REG62" i="7" s="1"/>
  <c r="REG66" i="7" l="1"/>
  <c r="REI62" i="7"/>
  <c r="REI66" i="7" l="1"/>
  <c r="REK62" i="7"/>
  <c r="REM62" i="7" s="1"/>
  <c r="REO62" i="7" s="1"/>
  <c r="REQ62" i="7" s="1"/>
  <c r="REQ66" i="7" l="1"/>
  <c r="RES62" i="7"/>
  <c r="RES66" i="7" l="1"/>
  <c r="REU62" i="7"/>
  <c r="REW62" i="7" s="1"/>
  <c r="REY62" i="7" s="1"/>
  <c r="RFA62" i="7" s="1"/>
  <c r="RFA66" i="7" l="1"/>
  <c r="RFC62" i="7"/>
  <c r="RFC66" i="7" l="1"/>
  <c r="RFE62" i="7"/>
  <c r="RFG62" i="7" s="1"/>
  <c r="RFI62" i="7" s="1"/>
  <c r="RFK62" i="7" s="1"/>
  <c r="RFK66" i="7" l="1"/>
  <c r="RFM62" i="7"/>
  <c r="RFM66" i="7" l="1"/>
  <c r="RFO62" i="7"/>
  <c r="RFQ62" i="7" s="1"/>
  <c r="RFS62" i="7" s="1"/>
  <c r="RFU62" i="7" s="1"/>
  <c r="RFU66" i="7" l="1"/>
  <c r="RFW62" i="7"/>
  <c r="RFW66" i="7" l="1"/>
  <c r="RFY62" i="7"/>
  <c r="RGA62" i="7" s="1"/>
  <c r="RGC62" i="7" s="1"/>
  <c r="RGE62" i="7" s="1"/>
  <c r="RGE66" i="7" l="1"/>
  <c r="RGG62" i="7"/>
  <c r="RGG66" i="7" l="1"/>
  <c r="RGI62" i="7"/>
  <c r="RGK62" i="7" s="1"/>
  <c r="RGM62" i="7" s="1"/>
  <c r="RGO62" i="7" s="1"/>
  <c r="RGO66" i="7" l="1"/>
  <c r="RGQ62" i="7"/>
  <c r="RGQ66" i="7" l="1"/>
  <c r="RGS62" i="7"/>
  <c r="RGU62" i="7" s="1"/>
  <c r="RGW62" i="7" s="1"/>
  <c r="RGY62" i="7" s="1"/>
  <c r="RGY66" i="7" l="1"/>
  <c r="RHA62" i="7"/>
  <c r="RHA66" i="7" l="1"/>
  <c r="RHC62" i="7"/>
  <c r="RHE62" i="7" s="1"/>
  <c r="RHG62" i="7" s="1"/>
  <c r="RHI62" i="7" s="1"/>
  <c r="RHI66" i="7" l="1"/>
  <c r="RHK62" i="7"/>
  <c r="RHK66" i="7" l="1"/>
  <c r="RHM62" i="7"/>
  <c r="RHO62" i="7" s="1"/>
  <c r="RHQ62" i="7" s="1"/>
  <c r="RHS62" i="7" s="1"/>
  <c r="RHS66" i="7" l="1"/>
  <c r="RHU62" i="7"/>
  <c r="RHU66" i="7" l="1"/>
  <c r="RHW62" i="7"/>
  <c r="RHY62" i="7" s="1"/>
  <c r="RIA62" i="7" s="1"/>
  <c r="RIC62" i="7" s="1"/>
  <c r="RIC66" i="7" l="1"/>
  <c r="RIE62" i="7"/>
  <c r="RIE66" i="7" l="1"/>
  <c r="RIG62" i="7"/>
  <c r="RII62" i="7" s="1"/>
  <c r="RIK62" i="7" s="1"/>
  <c r="RIM62" i="7" s="1"/>
  <c r="RIM66" i="7" l="1"/>
  <c r="RIO62" i="7"/>
  <c r="RIO66" i="7" l="1"/>
  <c r="RIQ62" i="7"/>
  <c r="RIS62" i="7" s="1"/>
  <c r="RIU62" i="7" s="1"/>
  <c r="RIW62" i="7" s="1"/>
  <c r="RIW66" i="7" l="1"/>
  <c r="RIY62" i="7"/>
  <c r="RIY66" i="7" l="1"/>
  <c r="RJA62" i="7"/>
  <c r="RJC62" i="7" s="1"/>
  <c r="RJE62" i="7" s="1"/>
  <c r="RJG62" i="7" s="1"/>
  <c r="RJG66" i="7" l="1"/>
  <c r="RJI62" i="7"/>
  <c r="RJI66" i="7" l="1"/>
  <c r="RJK62" i="7"/>
  <c r="RJM62" i="7" s="1"/>
  <c r="RJO62" i="7" s="1"/>
  <c r="RJQ62" i="7" s="1"/>
  <c r="RJQ66" i="7" l="1"/>
  <c r="RJS62" i="7"/>
  <c r="RJS66" i="7" l="1"/>
  <c r="RJU62" i="7"/>
  <c r="RJW62" i="7" s="1"/>
  <c r="RJY62" i="7" s="1"/>
  <c r="RKA62" i="7" s="1"/>
  <c r="RKA66" i="7" l="1"/>
  <c r="RKC62" i="7"/>
  <c r="RKC66" i="7" l="1"/>
  <c r="RKE62" i="7"/>
  <c r="RKG62" i="7" s="1"/>
  <c r="RKI62" i="7" s="1"/>
  <c r="RKK62" i="7" s="1"/>
  <c r="RKK66" i="7" l="1"/>
  <c r="RKM62" i="7"/>
  <c r="RKM66" i="7" l="1"/>
  <c r="RKO62" i="7"/>
  <c r="RKQ62" i="7" s="1"/>
  <c r="RKS62" i="7" s="1"/>
  <c r="RKU62" i="7" s="1"/>
  <c r="RKU66" i="7" l="1"/>
  <c r="RKW62" i="7"/>
  <c r="RKW66" i="7" l="1"/>
  <c r="RKY62" i="7"/>
  <c r="RLA62" i="7" s="1"/>
  <c r="RLC62" i="7" s="1"/>
  <c r="RLE62" i="7" s="1"/>
  <c r="RLE66" i="7" l="1"/>
  <c r="RLG62" i="7"/>
  <c r="RLG66" i="7" l="1"/>
  <c r="RLI62" i="7"/>
  <c r="RLK62" i="7" s="1"/>
  <c r="RLM62" i="7" s="1"/>
  <c r="RLO62" i="7" s="1"/>
  <c r="RLO66" i="7" l="1"/>
  <c r="RLQ62" i="7"/>
  <c r="RLQ66" i="7" l="1"/>
  <c r="RLS62" i="7"/>
  <c r="RLU62" i="7" s="1"/>
  <c r="RLW62" i="7" s="1"/>
  <c r="RLY62" i="7" s="1"/>
  <c r="RLY66" i="7" l="1"/>
  <c r="RMA62" i="7"/>
  <c r="RMA66" i="7" l="1"/>
  <c r="RMC62" i="7"/>
  <c r="RME62" i="7" s="1"/>
  <c r="RMG62" i="7" s="1"/>
  <c r="RMI62" i="7" s="1"/>
  <c r="RMI66" i="7" l="1"/>
  <c r="RMK62" i="7"/>
  <c r="RMK66" i="7" l="1"/>
  <c r="RMM62" i="7"/>
  <c r="RMO62" i="7" s="1"/>
  <c r="RMQ62" i="7" s="1"/>
  <c r="RMS62" i="7" s="1"/>
  <c r="RMS66" i="7" l="1"/>
  <c r="RMU62" i="7"/>
  <c r="RMU66" i="7" l="1"/>
  <c r="RMW62" i="7"/>
  <c r="RMY62" i="7" s="1"/>
  <c r="RNA62" i="7" s="1"/>
  <c r="RNC62" i="7" s="1"/>
  <c r="RNC66" i="7" l="1"/>
  <c r="RNE62" i="7"/>
  <c r="RNE66" i="7" l="1"/>
  <c r="RNG62" i="7"/>
  <c r="RNI62" i="7" s="1"/>
  <c r="RNK62" i="7" s="1"/>
  <c r="RNM62" i="7" s="1"/>
  <c r="RNM66" i="7" l="1"/>
  <c r="RNO62" i="7"/>
  <c r="RNO66" i="7" l="1"/>
  <c r="RNQ62" i="7"/>
  <c r="RNS62" i="7" s="1"/>
  <c r="RNU62" i="7" s="1"/>
  <c r="RNW62" i="7" s="1"/>
  <c r="RNW66" i="7" l="1"/>
  <c r="RNY62" i="7"/>
  <c r="RNY66" i="7" l="1"/>
  <c r="ROA62" i="7"/>
  <c r="ROC62" i="7" s="1"/>
  <c r="ROE62" i="7" s="1"/>
  <c r="ROG62" i="7" s="1"/>
  <c r="ROG66" i="7" l="1"/>
  <c r="ROI62" i="7"/>
  <c r="ROI66" i="7" l="1"/>
  <c r="ROK62" i="7"/>
  <c r="ROM62" i="7" s="1"/>
  <c r="ROO62" i="7" s="1"/>
  <c r="ROQ62" i="7" s="1"/>
  <c r="ROQ66" i="7" l="1"/>
  <c r="ROS62" i="7"/>
  <c r="ROS66" i="7" l="1"/>
  <c r="ROU62" i="7"/>
  <c r="ROW62" i="7" s="1"/>
  <c r="ROY62" i="7" s="1"/>
  <c r="RPA62" i="7" s="1"/>
  <c r="RPA66" i="7" l="1"/>
  <c r="RPC62" i="7"/>
  <c r="RPC66" i="7" l="1"/>
  <c r="RPE62" i="7"/>
  <c r="RPG62" i="7" s="1"/>
  <c r="RPI62" i="7" s="1"/>
  <c r="RPK62" i="7" s="1"/>
  <c r="RPK66" i="7" l="1"/>
  <c r="RPM62" i="7"/>
  <c r="RPM66" i="7" l="1"/>
  <c r="RPO62" i="7"/>
  <c r="RPQ62" i="7" s="1"/>
  <c r="RPS62" i="7" s="1"/>
  <c r="RPU62" i="7" s="1"/>
  <c r="RPU66" i="7" l="1"/>
  <c r="RPW62" i="7"/>
  <c r="RPW66" i="7" l="1"/>
  <c r="RPY62" i="7"/>
  <c r="RQA62" i="7" s="1"/>
  <c r="RQC62" i="7" s="1"/>
  <c r="RQE62" i="7" s="1"/>
  <c r="RQE66" i="7" l="1"/>
  <c r="RQG62" i="7"/>
  <c r="RQG66" i="7" l="1"/>
  <c r="RQI62" i="7"/>
  <c r="RQK62" i="7" s="1"/>
  <c r="RQM62" i="7" s="1"/>
  <c r="RQO62" i="7" s="1"/>
  <c r="RQO66" i="7" l="1"/>
  <c r="RQQ62" i="7"/>
  <c r="RQQ66" i="7" l="1"/>
  <c r="RQS62" i="7"/>
  <c r="RQU62" i="7" s="1"/>
  <c r="RQW62" i="7" s="1"/>
  <c r="RQY62" i="7" s="1"/>
  <c r="RQY66" i="7" l="1"/>
  <c r="RRA62" i="7"/>
  <c r="RRA66" i="7" l="1"/>
  <c r="RRC62" i="7"/>
  <c r="RRE62" i="7" s="1"/>
  <c r="RRG62" i="7" s="1"/>
  <c r="RRI62" i="7" s="1"/>
  <c r="RRI66" i="7" l="1"/>
  <c r="RRK62" i="7"/>
  <c r="RRK66" i="7" l="1"/>
  <c r="RRM62" i="7"/>
  <c r="RRO62" i="7" s="1"/>
  <c r="RRQ62" i="7" s="1"/>
  <c r="RRS62" i="7" s="1"/>
  <c r="RRS66" i="7" l="1"/>
  <c r="RRU62" i="7"/>
  <c r="RRU66" i="7" l="1"/>
  <c r="RRW62" i="7"/>
  <c r="RRY62" i="7" s="1"/>
  <c r="RSA62" i="7" s="1"/>
  <c r="RSC62" i="7" s="1"/>
  <c r="RSC66" i="7" l="1"/>
  <c r="RSE62" i="7"/>
  <c r="RSE66" i="7" l="1"/>
  <c r="RSG62" i="7"/>
  <c r="RSI62" i="7" s="1"/>
  <c r="RSK62" i="7" s="1"/>
  <c r="RSM62" i="7" s="1"/>
  <c r="RSM66" i="7" l="1"/>
  <c r="RSO62" i="7"/>
  <c r="RSO66" i="7" l="1"/>
  <c r="RSQ62" i="7"/>
  <c r="RSS62" i="7" s="1"/>
  <c r="RSU62" i="7" s="1"/>
  <c r="RSW62" i="7" s="1"/>
  <c r="RSW66" i="7" l="1"/>
  <c r="RSY62" i="7"/>
  <c r="RSY66" i="7" l="1"/>
  <c r="RTA62" i="7"/>
  <c r="RTC62" i="7" s="1"/>
  <c r="RTE62" i="7" s="1"/>
  <c r="RTG62" i="7" s="1"/>
  <c r="RTG66" i="7" l="1"/>
  <c r="RTI62" i="7"/>
  <c r="RTI66" i="7" l="1"/>
  <c r="RTK62" i="7"/>
  <c r="RTM62" i="7" s="1"/>
  <c r="RTO62" i="7" s="1"/>
  <c r="RTQ62" i="7" s="1"/>
  <c r="RTQ66" i="7" l="1"/>
  <c r="RTS62" i="7"/>
  <c r="RTS66" i="7" l="1"/>
  <c r="RTU62" i="7"/>
  <c r="RTW62" i="7" s="1"/>
  <c r="RTY62" i="7" s="1"/>
  <c r="RUA62" i="7" s="1"/>
  <c r="RUA66" i="7" l="1"/>
  <c r="RUC62" i="7"/>
  <c r="RUC66" i="7" l="1"/>
  <c r="RUE62" i="7"/>
  <c r="RUG62" i="7" s="1"/>
  <c r="RUI62" i="7" s="1"/>
  <c r="RUK62" i="7" s="1"/>
  <c r="RUK66" i="7" l="1"/>
  <c r="RUM62" i="7"/>
  <c r="RUM66" i="7" l="1"/>
  <c r="RUO62" i="7"/>
  <c r="RUQ62" i="7" s="1"/>
  <c r="RUS62" i="7" s="1"/>
  <c r="RUU62" i="7" s="1"/>
  <c r="RUU66" i="7" l="1"/>
  <c r="RUW62" i="7"/>
  <c r="RUW66" i="7" l="1"/>
  <c r="RUY62" i="7"/>
  <c r="RVA62" i="7" s="1"/>
  <c r="RVC62" i="7" s="1"/>
  <c r="RVE62" i="7" s="1"/>
  <c r="RVE66" i="7" l="1"/>
  <c r="RVG62" i="7"/>
  <c r="RVG66" i="7" l="1"/>
  <c r="RVI62" i="7"/>
  <c r="RVK62" i="7" s="1"/>
  <c r="RVM62" i="7" s="1"/>
  <c r="RVO62" i="7" s="1"/>
  <c r="RVO66" i="7" l="1"/>
  <c r="RVQ62" i="7"/>
  <c r="RVQ66" i="7" l="1"/>
  <c r="RVS62" i="7"/>
  <c r="RVU62" i="7" s="1"/>
  <c r="RVW62" i="7" s="1"/>
  <c r="RVY62" i="7" s="1"/>
  <c r="RVY66" i="7" l="1"/>
  <c r="RWA62" i="7"/>
  <c r="RWA66" i="7" l="1"/>
  <c r="RWC62" i="7"/>
  <c r="RWE62" i="7" s="1"/>
  <c r="RWG62" i="7" s="1"/>
  <c r="RWI62" i="7" s="1"/>
  <c r="RWI66" i="7" l="1"/>
  <c r="RWK62" i="7"/>
  <c r="RWK66" i="7" l="1"/>
  <c r="RWM62" i="7"/>
  <c r="RWO62" i="7" s="1"/>
  <c r="RWQ62" i="7" s="1"/>
  <c r="RWS62" i="7" s="1"/>
  <c r="RWS66" i="7" l="1"/>
  <c r="RWU62" i="7"/>
  <c r="RWU66" i="7" l="1"/>
  <c r="RWW62" i="7"/>
  <c r="RWY62" i="7" s="1"/>
  <c r="RXA62" i="7" s="1"/>
  <c r="RXC62" i="7" s="1"/>
  <c r="RXC66" i="7" l="1"/>
  <c r="RXE62" i="7"/>
  <c r="RXE66" i="7" l="1"/>
  <c r="RXG62" i="7"/>
  <c r="RXI62" i="7" s="1"/>
  <c r="RXK62" i="7" s="1"/>
  <c r="RXM62" i="7" s="1"/>
  <c r="RXM66" i="7" l="1"/>
  <c r="RXO62" i="7"/>
  <c r="RXO66" i="7" l="1"/>
  <c r="RXQ62" i="7"/>
  <c r="RXS62" i="7" s="1"/>
  <c r="RXU62" i="7" s="1"/>
  <c r="RXW62" i="7" s="1"/>
  <c r="RXW66" i="7" l="1"/>
  <c r="RXY62" i="7"/>
  <c r="RXY66" i="7" l="1"/>
  <c r="RYA62" i="7"/>
  <c r="RYC62" i="7" s="1"/>
  <c r="RYE62" i="7" s="1"/>
  <c r="RYG62" i="7" s="1"/>
  <c r="RYG66" i="7" l="1"/>
  <c r="RYI62" i="7"/>
  <c r="RYI66" i="7" l="1"/>
  <c r="RYK62" i="7"/>
  <c r="RYM62" i="7" s="1"/>
  <c r="RYO62" i="7" s="1"/>
  <c r="RYQ62" i="7" s="1"/>
  <c r="RYQ66" i="7" l="1"/>
  <c r="RYS62" i="7"/>
  <c r="RYS66" i="7" l="1"/>
  <c r="RYU62" i="7"/>
  <c r="RYW62" i="7" s="1"/>
  <c r="RYY62" i="7" s="1"/>
  <c r="RZA62" i="7" s="1"/>
  <c r="RZA66" i="7" l="1"/>
  <c r="RZC62" i="7"/>
  <c r="RZC66" i="7" l="1"/>
  <c r="RZE62" i="7"/>
  <c r="RZG62" i="7" s="1"/>
  <c r="RZI62" i="7" s="1"/>
  <c r="RZK62" i="7" s="1"/>
  <c r="RZK66" i="7" l="1"/>
  <c r="RZM62" i="7"/>
  <c r="RZM66" i="7" l="1"/>
  <c r="RZO62" i="7"/>
  <c r="RZQ62" i="7" s="1"/>
  <c r="RZS62" i="7" s="1"/>
  <c r="RZU62" i="7" s="1"/>
  <c r="RZU66" i="7" l="1"/>
  <c r="RZW62" i="7"/>
  <c r="RZW66" i="7" l="1"/>
  <c r="RZY62" i="7"/>
  <c r="SAA62" i="7" s="1"/>
  <c r="SAC62" i="7" s="1"/>
  <c r="SAE62" i="7" s="1"/>
  <c r="SAE66" i="7" l="1"/>
  <c r="SAG62" i="7"/>
  <c r="SAG66" i="7" l="1"/>
  <c r="SAI62" i="7"/>
  <c r="SAK62" i="7" s="1"/>
  <c r="SAM62" i="7" s="1"/>
  <c r="SAO62" i="7" s="1"/>
  <c r="SAO66" i="7" l="1"/>
  <c r="SAQ62" i="7"/>
  <c r="SAQ66" i="7" l="1"/>
  <c r="SAS62" i="7"/>
  <c r="SAU62" i="7" s="1"/>
  <c r="SAW62" i="7" s="1"/>
  <c r="SAY62" i="7" s="1"/>
  <c r="SAY66" i="7" l="1"/>
  <c r="SBA62" i="7"/>
  <c r="SBA66" i="7" l="1"/>
  <c r="SBC62" i="7"/>
  <c r="SBE62" i="7" s="1"/>
  <c r="SBG62" i="7" s="1"/>
  <c r="SBI62" i="7" s="1"/>
  <c r="SBI66" i="7" l="1"/>
  <c r="SBK62" i="7"/>
  <c r="SBK66" i="7" l="1"/>
  <c r="SBM62" i="7"/>
  <c r="SBO62" i="7" s="1"/>
  <c r="SBQ62" i="7" s="1"/>
  <c r="SBS62" i="7" s="1"/>
  <c r="SBS66" i="7" l="1"/>
  <c r="SBU62" i="7"/>
  <c r="SBU66" i="7" l="1"/>
  <c r="SBW62" i="7"/>
  <c r="SBY62" i="7" s="1"/>
  <c r="SCA62" i="7" s="1"/>
  <c r="SCC62" i="7" s="1"/>
  <c r="SCC66" i="7" l="1"/>
  <c r="SCE62" i="7"/>
  <c r="SCE66" i="7" l="1"/>
  <c r="SCG62" i="7"/>
  <c r="SCI62" i="7" s="1"/>
  <c r="SCK62" i="7" s="1"/>
  <c r="SCM62" i="7" s="1"/>
  <c r="SCM66" i="7" l="1"/>
  <c r="SCO62" i="7"/>
  <c r="SCO66" i="7" l="1"/>
  <c r="SCQ62" i="7"/>
  <c r="SCS62" i="7" s="1"/>
  <c r="SCU62" i="7" s="1"/>
  <c r="SCW62" i="7" s="1"/>
  <c r="SCW66" i="7" l="1"/>
  <c r="SCY62" i="7"/>
  <c r="SCY66" i="7" l="1"/>
  <c r="SDA62" i="7"/>
  <c r="SDC62" i="7" s="1"/>
  <c r="SDE62" i="7" s="1"/>
  <c r="SDG62" i="7" s="1"/>
  <c r="SDG66" i="7" l="1"/>
  <c r="SDI62" i="7"/>
  <c r="SDI66" i="7" l="1"/>
  <c r="SDK62" i="7"/>
  <c r="SDM62" i="7" s="1"/>
  <c r="SDO62" i="7" s="1"/>
  <c r="SDQ62" i="7" s="1"/>
  <c r="SDQ66" i="7" l="1"/>
  <c r="SDS62" i="7"/>
  <c r="SDS66" i="7" l="1"/>
  <c r="SDU62" i="7"/>
  <c r="SDW62" i="7" s="1"/>
  <c r="SDY62" i="7" s="1"/>
  <c r="SEA62" i="7" s="1"/>
  <c r="SEA66" i="7" l="1"/>
  <c r="SEC62" i="7"/>
  <c r="SEC66" i="7" l="1"/>
  <c r="SEE62" i="7"/>
  <c r="SEG62" i="7" s="1"/>
  <c r="SEI62" i="7" s="1"/>
  <c r="SEK62" i="7" s="1"/>
  <c r="SEK66" i="7" l="1"/>
  <c r="SEM62" i="7"/>
  <c r="SEM66" i="7" l="1"/>
  <c r="SEO62" i="7"/>
  <c r="SEQ62" i="7" s="1"/>
  <c r="SES62" i="7" s="1"/>
  <c r="SEU62" i="7" s="1"/>
  <c r="SEU66" i="7" l="1"/>
  <c r="SEW62" i="7"/>
  <c r="SEW66" i="7" l="1"/>
  <c r="SEY62" i="7"/>
  <c r="SFA62" i="7" s="1"/>
  <c r="SFC62" i="7" s="1"/>
  <c r="SFE62" i="7" s="1"/>
  <c r="SFE66" i="7" l="1"/>
  <c r="SFG62" i="7"/>
  <c r="SFG66" i="7" l="1"/>
  <c r="SFI62" i="7"/>
  <c r="SFK62" i="7" s="1"/>
  <c r="SFM62" i="7" s="1"/>
  <c r="SFO62" i="7" s="1"/>
  <c r="SFO66" i="7" l="1"/>
  <c r="SFQ62" i="7"/>
  <c r="SFQ66" i="7" l="1"/>
  <c r="SFS62" i="7"/>
  <c r="SFU62" i="7" s="1"/>
  <c r="SFW62" i="7" s="1"/>
  <c r="SFY62" i="7" s="1"/>
  <c r="SFY66" i="7" l="1"/>
  <c r="SGA62" i="7"/>
  <c r="SGA66" i="7" l="1"/>
  <c r="SGC62" i="7"/>
  <c r="SGE62" i="7" s="1"/>
  <c r="SGG62" i="7" s="1"/>
  <c r="SGI62" i="7" s="1"/>
  <c r="SGI66" i="7" l="1"/>
  <c r="SGK62" i="7"/>
  <c r="SGK66" i="7" l="1"/>
  <c r="SGM62" i="7"/>
  <c r="SGO62" i="7" s="1"/>
  <c r="SGQ62" i="7" s="1"/>
  <c r="SGS62" i="7" s="1"/>
  <c r="SGS66" i="7" l="1"/>
  <c r="SGU62" i="7"/>
  <c r="SGU66" i="7" l="1"/>
  <c r="SGW62" i="7"/>
  <c r="SGY62" i="7" s="1"/>
  <c r="SHA62" i="7" s="1"/>
  <c r="SHC62" i="7" s="1"/>
  <c r="SHC66" i="7" l="1"/>
  <c r="SHE62" i="7"/>
  <c r="SHE66" i="7" l="1"/>
  <c r="SHG62" i="7"/>
  <c r="SHI62" i="7" s="1"/>
  <c r="SHK62" i="7" s="1"/>
  <c r="SHM62" i="7" s="1"/>
  <c r="SHM66" i="7" l="1"/>
  <c r="SHO62" i="7"/>
  <c r="SHO66" i="7" l="1"/>
  <c r="SHQ62" i="7"/>
  <c r="SHS62" i="7" s="1"/>
  <c r="SHU62" i="7" s="1"/>
  <c r="SHW62" i="7" s="1"/>
  <c r="SHW66" i="7" l="1"/>
  <c r="SHY62" i="7"/>
  <c r="SHY66" i="7" l="1"/>
  <c r="SIA62" i="7"/>
  <c r="SIC62" i="7" s="1"/>
  <c r="SIE62" i="7" s="1"/>
  <c r="SIG62" i="7" s="1"/>
  <c r="SIG66" i="7" l="1"/>
  <c r="SII62" i="7"/>
  <c r="SII66" i="7" l="1"/>
  <c r="SIK62" i="7"/>
  <c r="SIM62" i="7" s="1"/>
  <c r="SIO62" i="7" s="1"/>
  <c r="SIQ62" i="7" s="1"/>
  <c r="SIQ66" i="7" l="1"/>
  <c r="SIS62" i="7"/>
  <c r="SIS66" i="7" l="1"/>
  <c r="SIU62" i="7"/>
  <c r="SIW62" i="7" s="1"/>
  <c r="SIY62" i="7" s="1"/>
  <c r="SJA62" i="7" s="1"/>
  <c r="SJA66" i="7" l="1"/>
  <c r="SJC62" i="7"/>
  <c r="SJC66" i="7" l="1"/>
  <c r="SJE62" i="7"/>
  <c r="SJG62" i="7" s="1"/>
  <c r="SJI62" i="7" s="1"/>
  <c r="SJK62" i="7" s="1"/>
  <c r="SJK66" i="7" l="1"/>
  <c r="SJM62" i="7"/>
  <c r="SJM66" i="7" l="1"/>
  <c r="SJO62" i="7"/>
  <c r="SJQ62" i="7" s="1"/>
  <c r="SJS62" i="7" s="1"/>
  <c r="SJU62" i="7" s="1"/>
  <c r="SJU66" i="7" l="1"/>
  <c r="SJW62" i="7"/>
  <c r="SJW66" i="7" l="1"/>
  <c r="SJY62" i="7"/>
  <c r="SKA62" i="7" s="1"/>
  <c r="SKC62" i="7" s="1"/>
  <c r="SKE62" i="7" s="1"/>
  <c r="SKE66" i="7" l="1"/>
  <c r="SKG62" i="7"/>
  <c r="SKG66" i="7" l="1"/>
  <c r="SKI62" i="7"/>
  <c r="SKK62" i="7" s="1"/>
  <c r="SKM62" i="7" s="1"/>
  <c r="SKO62" i="7" s="1"/>
  <c r="SKO66" i="7" l="1"/>
  <c r="SKQ62" i="7"/>
  <c r="SKQ66" i="7" l="1"/>
  <c r="SKS62" i="7"/>
  <c r="SKU62" i="7" s="1"/>
  <c r="SKW62" i="7" s="1"/>
  <c r="SKY62" i="7" s="1"/>
  <c r="SKY66" i="7" l="1"/>
  <c r="SLA62" i="7"/>
  <c r="SLA66" i="7" l="1"/>
  <c r="SLC62" i="7"/>
  <c r="SLE62" i="7" s="1"/>
  <c r="SLG62" i="7" s="1"/>
  <c r="SLI62" i="7" s="1"/>
  <c r="SLI66" i="7" l="1"/>
  <c r="SLK62" i="7"/>
  <c r="SLK66" i="7" l="1"/>
  <c r="SLM62" i="7"/>
  <c r="SLO62" i="7" s="1"/>
  <c r="SLQ62" i="7" s="1"/>
  <c r="SLS62" i="7" s="1"/>
  <c r="SLS66" i="7" l="1"/>
  <c r="SLU62" i="7"/>
  <c r="SLU66" i="7" l="1"/>
  <c r="SLW62" i="7"/>
  <c r="SLY62" i="7" s="1"/>
  <c r="SMA62" i="7" s="1"/>
  <c r="SMC62" i="7" s="1"/>
  <c r="SMC66" i="7" l="1"/>
  <c r="SME62" i="7"/>
  <c r="SME66" i="7" l="1"/>
  <c r="SMG62" i="7"/>
  <c r="SMI62" i="7" s="1"/>
  <c r="SMK62" i="7" s="1"/>
  <c r="SMM62" i="7" s="1"/>
  <c r="SMM66" i="7" l="1"/>
  <c r="SMO62" i="7"/>
  <c r="SMO66" i="7" l="1"/>
  <c r="SMQ62" i="7"/>
  <c r="SMS62" i="7" s="1"/>
  <c r="SMU62" i="7" s="1"/>
  <c r="SMW62" i="7" s="1"/>
  <c r="SMW66" i="7" l="1"/>
  <c r="SMY62" i="7"/>
  <c r="SMY66" i="7" l="1"/>
  <c r="SNA62" i="7"/>
  <c r="SNC62" i="7" s="1"/>
  <c r="SNE62" i="7" s="1"/>
  <c r="SNG62" i="7" s="1"/>
  <c r="SNG66" i="7" l="1"/>
  <c r="SNI62" i="7"/>
  <c r="SNI66" i="7" l="1"/>
  <c r="SNK62" i="7"/>
  <c r="SNM62" i="7" s="1"/>
  <c r="SNO62" i="7" s="1"/>
  <c r="SNQ62" i="7" s="1"/>
  <c r="SNQ66" i="7" l="1"/>
  <c r="SNS62" i="7"/>
  <c r="SNS66" i="7" l="1"/>
  <c r="SNU62" i="7"/>
  <c r="SNW62" i="7" s="1"/>
  <c r="SNY62" i="7" s="1"/>
  <c r="SOA62" i="7" s="1"/>
  <c r="SOA66" i="7" l="1"/>
  <c r="SOC62" i="7"/>
  <c r="SOC66" i="7" l="1"/>
  <c r="SOE62" i="7"/>
  <c r="SOG62" i="7" s="1"/>
  <c r="SOI62" i="7" s="1"/>
  <c r="SOK62" i="7" s="1"/>
  <c r="SOK66" i="7" l="1"/>
  <c r="SOM62" i="7"/>
  <c r="SOM66" i="7" l="1"/>
  <c r="SOO62" i="7"/>
  <c r="SOQ62" i="7" s="1"/>
  <c r="SOS62" i="7" s="1"/>
  <c r="SOU62" i="7" s="1"/>
  <c r="SOU66" i="7" l="1"/>
  <c r="SOW62" i="7"/>
  <c r="SOW66" i="7" l="1"/>
  <c r="SOY62" i="7"/>
  <c r="SPA62" i="7" s="1"/>
  <c r="SPC62" i="7" s="1"/>
  <c r="SPE62" i="7" s="1"/>
  <c r="SPE66" i="7" l="1"/>
  <c r="SPG62" i="7"/>
  <c r="SPG66" i="7" l="1"/>
  <c r="SPI62" i="7"/>
  <c r="SPK62" i="7" s="1"/>
  <c r="SPM62" i="7" s="1"/>
  <c r="SPO62" i="7" s="1"/>
  <c r="SPO66" i="7" l="1"/>
  <c r="SPQ62" i="7"/>
  <c r="SPQ66" i="7" l="1"/>
  <c r="SPS62" i="7"/>
  <c r="SPU62" i="7" s="1"/>
  <c r="SPW62" i="7" s="1"/>
  <c r="SPY62" i="7" s="1"/>
  <c r="SPY66" i="7" l="1"/>
  <c r="SQA62" i="7"/>
  <c r="SQA66" i="7" l="1"/>
  <c r="SQC62" i="7"/>
  <c r="SQE62" i="7" s="1"/>
  <c r="SQG62" i="7" s="1"/>
  <c r="SQI62" i="7" s="1"/>
  <c r="SQI66" i="7" l="1"/>
  <c r="SQK62" i="7"/>
  <c r="SQK66" i="7" l="1"/>
  <c r="SQM62" i="7"/>
  <c r="SQO62" i="7" s="1"/>
  <c r="SQQ62" i="7" s="1"/>
  <c r="SQS62" i="7" s="1"/>
  <c r="SQS66" i="7" l="1"/>
  <c r="SQU62" i="7"/>
  <c r="SQU66" i="7" l="1"/>
  <c r="SQW62" i="7"/>
  <c r="SQY62" i="7" s="1"/>
  <c r="SRA62" i="7" s="1"/>
  <c r="SRC62" i="7" s="1"/>
  <c r="SRC66" i="7" l="1"/>
  <c r="SRE62" i="7"/>
  <c r="SRE66" i="7" l="1"/>
  <c r="SRG62" i="7"/>
  <c r="SRI62" i="7" s="1"/>
  <c r="SRK62" i="7" s="1"/>
  <c r="SRM62" i="7" s="1"/>
  <c r="SRM66" i="7" l="1"/>
  <c r="SRO62" i="7"/>
  <c r="SRO66" i="7" l="1"/>
  <c r="SRQ62" i="7"/>
  <c r="SRS62" i="7" s="1"/>
  <c r="SRU62" i="7" s="1"/>
  <c r="SRW62" i="7" s="1"/>
  <c r="SRW66" i="7" l="1"/>
  <c r="SRY62" i="7"/>
  <c r="SRY66" i="7" l="1"/>
  <c r="SSA62" i="7"/>
  <c r="SSC62" i="7" s="1"/>
  <c r="SSE62" i="7" s="1"/>
  <c r="SSG62" i="7" s="1"/>
  <c r="SSG66" i="7" l="1"/>
  <c r="SSI62" i="7"/>
  <c r="SSI66" i="7" l="1"/>
  <c r="SSK62" i="7"/>
  <c r="SSM62" i="7" s="1"/>
  <c r="SSO62" i="7" s="1"/>
  <c r="SSQ62" i="7" s="1"/>
  <c r="SSQ66" i="7" l="1"/>
  <c r="SSS62" i="7"/>
  <c r="SSS66" i="7" l="1"/>
  <c r="SSU62" i="7"/>
  <c r="SSW62" i="7" s="1"/>
  <c r="SSY62" i="7" s="1"/>
  <c r="STA62" i="7" s="1"/>
  <c r="STA66" i="7" l="1"/>
  <c r="STC62" i="7"/>
  <c r="STC66" i="7" l="1"/>
  <c r="STE62" i="7"/>
  <c r="STG62" i="7" s="1"/>
  <c r="STI62" i="7" s="1"/>
  <c r="STK62" i="7" s="1"/>
  <c r="STK66" i="7" l="1"/>
  <c r="STM62" i="7"/>
  <c r="STM66" i="7" l="1"/>
  <c r="STO62" i="7"/>
  <c r="STQ62" i="7" s="1"/>
  <c r="STS62" i="7" s="1"/>
  <c r="STU62" i="7" s="1"/>
  <c r="STU66" i="7" l="1"/>
  <c r="STW62" i="7"/>
  <c r="STW66" i="7" l="1"/>
  <c r="STY62" i="7"/>
  <c r="SUA62" i="7" s="1"/>
  <c r="SUC62" i="7" s="1"/>
  <c r="SUE62" i="7" s="1"/>
  <c r="SUE66" i="7" l="1"/>
  <c r="SUG62" i="7"/>
  <c r="SUG66" i="7" l="1"/>
  <c r="SUI62" i="7"/>
  <c r="SUK62" i="7" s="1"/>
  <c r="SUM62" i="7" s="1"/>
  <c r="SUO62" i="7" s="1"/>
  <c r="SUO66" i="7" l="1"/>
  <c r="SUQ62" i="7"/>
  <c r="SUQ66" i="7" l="1"/>
  <c r="SUS62" i="7"/>
  <c r="SUU62" i="7" s="1"/>
  <c r="SUW62" i="7" s="1"/>
  <c r="SUY62" i="7" s="1"/>
  <c r="SUY66" i="7" l="1"/>
  <c r="SVA62" i="7"/>
  <c r="SVA66" i="7" l="1"/>
  <c r="SVC62" i="7"/>
  <c r="SVE62" i="7" s="1"/>
  <c r="SVG62" i="7" s="1"/>
  <c r="SVI62" i="7" s="1"/>
  <c r="SVI66" i="7" l="1"/>
  <c r="SVK62" i="7"/>
  <c r="SVK66" i="7" l="1"/>
  <c r="SVM62" i="7"/>
  <c r="SVO62" i="7" s="1"/>
  <c r="SVQ62" i="7" s="1"/>
  <c r="SVS62" i="7" s="1"/>
  <c r="SVS66" i="7" l="1"/>
  <c r="SVU62" i="7"/>
  <c r="SVU66" i="7" l="1"/>
  <c r="SVW62" i="7"/>
  <c r="SVY62" i="7" s="1"/>
  <c r="SWA62" i="7" s="1"/>
  <c r="SWC62" i="7" s="1"/>
  <c r="SWC66" i="7" l="1"/>
  <c r="SWE62" i="7"/>
  <c r="SWE66" i="7" l="1"/>
  <c r="SWG62" i="7"/>
  <c r="SWI62" i="7" s="1"/>
  <c r="SWK62" i="7" s="1"/>
  <c r="SWM62" i="7" s="1"/>
  <c r="SWM66" i="7" l="1"/>
  <c r="SWO62" i="7"/>
  <c r="SWO66" i="7" l="1"/>
  <c r="SWQ62" i="7"/>
  <c r="SWS62" i="7" s="1"/>
  <c r="SWU62" i="7" s="1"/>
  <c r="SWW62" i="7" s="1"/>
  <c r="SWW66" i="7" l="1"/>
  <c r="SWY62" i="7"/>
  <c r="SWY66" i="7" l="1"/>
  <c r="SXA62" i="7"/>
  <c r="SXC62" i="7" s="1"/>
  <c r="SXE62" i="7" s="1"/>
  <c r="SXG62" i="7" s="1"/>
  <c r="SXG66" i="7" l="1"/>
  <c r="SXI62" i="7"/>
  <c r="SXI66" i="7" l="1"/>
  <c r="SXK62" i="7"/>
  <c r="SXM62" i="7" s="1"/>
  <c r="SXO62" i="7" s="1"/>
  <c r="SXQ62" i="7" s="1"/>
  <c r="SXQ66" i="7" l="1"/>
  <c r="SXS62" i="7"/>
  <c r="SXS66" i="7" l="1"/>
  <c r="SXU62" i="7"/>
  <c r="SXW62" i="7" s="1"/>
  <c r="SXY62" i="7" s="1"/>
  <c r="SYA62" i="7" s="1"/>
  <c r="SYA66" i="7" l="1"/>
  <c r="SYC62" i="7"/>
  <c r="SYC66" i="7" l="1"/>
  <c r="SYE62" i="7"/>
  <c r="SYG62" i="7" s="1"/>
  <c r="SYI62" i="7" s="1"/>
  <c r="SYK62" i="7" s="1"/>
  <c r="SYK66" i="7" l="1"/>
  <c r="SYM62" i="7"/>
  <c r="SYM66" i="7" l="1"/>
  <c r="SYO62" i="7"/>
  <c r="SYQ62" i="7" s="1"/>
  <c r="SYS62" i="7" s="1"/>
  <c r="SYU62" i="7" s="1"/>
  <c r="SYU66" i="7" l="1"/>
  <c r="SYW62" i="7"/>
  <c r="SYW66" i="7" l="1"/>
  <c r="SYY62" i="7"/>
  <c r="SZA62" i="7" s="1"/>
  <c r="SZC62" i="7" s="1"/>
  <c r="SZE62" i="7" s="1"/>
  <c r="SZE66" i="7" l="1"/>
  <c r="SZG62" i="7"/>
  <c r="SZG66" i="7" l="1"/>
  <c r="SZI62" i="7"/>
  <c r="SZK62" i="7" s="1"/>
  <c r="SZM62" i="7" s="1"/>
  <c r="SZO62" i="7" s="1"/>
  <c r="SZO66" i="7" l="1"/>
  <c r="SZQ62" i="7"/>
  <c r="SZQ66" i="7" l="1"/>
  <c r="SZS62" i="7"/>
  <c r="SZU62" i="7" s="1"/>
  <c r="SZW62" i="7" s="1"/>
  <c r="SZY62" i="7" s="1"/>
  <c r="SZY66" i="7" l="1"/>
  <c r="TAA62" i="7"/>
  <c r="TAA66" i="7" l="1"/>
  <c r="TAC62" i="7"/>
  <c r="TAE62" i="7" s="1"/>
  <c r="TAG62" i="7" s="1"/>
  <c r="TAI62" i="7" s="1"/>
  <c r="TAI66" i="7" l="1"/>
  <c r="TAK62" i="7"/>
  <c r="TAK66" i="7" l="1"/>
  <c r="TAM62" i="7"/>
  <c r="TAO62" i="7" s="1"/>
  <c r="TAQ62" i="7" s="1"/>
  <c r="TAS62" i="7" s="1"/>
  <c r="TAS66" i="7" l="1"/>
  <c r="TAU62" i="7"/>
  <c r="TAU66" i="7" l="1"/>
  <c r="TAW62" i="7"/>
  <c r="TAY62" i="7" s="1"/>
  <c r="TBA62" i="7" s="1"/>
  <c r="TBC62" i="7" s="1"/>
  <c r="TBC66" i="7" l="1"/>
  <c r="TBE62" i="7"/>
  <c r="TBE66" i="7" l="1"/>
  <c r="TBG62" i="7"/>
  <c r="TBI62" i="7" s="1"/>
  <c r="TBK62" i="7" s="1"/>
  <c r="TBM62" i="7" s="1"/>
  <c r="TBM66" i="7" l="1"/>
  <c r="TBO62" i="7"/>
  <c r="TBO66" i="7" l="1"/>
  <c r="TBQ62" i="7"/>
  <c r="TBS62" i="7" s="1"/>
  <c r="TBU62" i="7" s="1"/>
  <c r="TBW62" i="7" s="1"/>
  <c r="TBW66" i="7" l="1"/>
  <c r="TBY62" i="7"/>
  <c r="TBY66" i="7" l="1"/>
  <c r="TCA62" i="7"/>
  <c r="TCC62" i="7" s="1"/>
  <c r="TCE62" i="7" s="1"/>
  <c r="TCG62" i="7" s="1"/>
  <c r="TCG66" i="7" l="1"/>
  <c r="TCI62" i="7"/>
  <c r="TCI66" i="7" l="1"/>
  <c r="TCK62" i="7"/>
  <c r="TCM62" i="7" s="1"/>
  <c r="TCO62" i="7" s="1"/>
  <c r="TCQ62" i="7" s="1"/>
  <c r="TCQ66" i="7" l="1"/>
  <c r="TCS62" i="7"/>
  <c r="TCS66" i="7" l="1"/>
  <c r="TCU62" i="7"/>
  <c r="TCW62" i="7" s="1"/>
  <c r="TCY62" i="7" s="1"/>
  <c r="TDA62" i="7" s="1"/>
  <c r="TDA66" i="7" l="1"/>
  <c r="TDC62" i="7"/>
  <c r="TDC66" i="7" l="1"/>
  <c r="TDE62" i="7"/>
  <c r="TDG62" i="7" s="1"/>
  <c r="TDI62" i="7" s="1"/>
  <c r="TDK62" i="7" s="1"/>
  <c r="TDK66" i="7" l="1"/>
  <c r="TDM62" i="7"/>
  <c r="TDM66" i="7" l="1"/>
  <c r="TDO62" i="7"/>
  <c r="TDQ62" i="7" s="1"/>
  <c r="TDS62" i="7" s="1"/>
  <c r="TDU62" i="7" s="1"/>
  <c r="TDU66" i="7" l="1"/>
  <c r="TDW62" i="7"/>
  <c r="TDW66" i="7" l="1"/>
  <c r="TDY62" i="7"/>
  <c r="TEA62" i="7" s="1"/>
  <c r="TEC62" i="7" s="1"/>
  <c r="TEE62" i="7" s="1"/>
  <c r="TEE66" i="7" l="1"/>
  <c r="TEG62" i="7"/>
  <c r="TEG66" i="7" l="1"/>
  <c r="TEI62" i="7"/>
  <c r="TEK62" i="7" s="1"/>
  <c r="TEM62" i="7" s="1"/>
  <c r="TEO62" i="7" s="1"/>
  <c r="TEO66" i="7" l="1"/>
  <c r="TEQ62" i="7"/>
  <c r="TEQ66" i="7" l="1"/>
  <c r="TES62" i="7"/>
  <c r="TEU62" i="7" s="1"/>
  <c r="TEW62" i="7" s="1"/>
  <c r="TEY62" i="7" s="1"/>
  <c r="TEY66" i="7" l="1"/>
  <c r="TFA62" i="7"/>
  <c r="TFA66" i="7" l="1"/>
  <c r="TFC62" i="7"/>
  <c r="TFE62" i="7" s="1"/>
  <c r="TFG62" i="7" s="1"/>
  <c r="TFI62" i="7" s="1"/>
  <c r="TFI66" i="7" l="1"/>
  <c r="TFK62" i="7"/>
  <c r="TFK66" i="7" l="1"/>
  <c r="TFM62" i="7"/>
  <c r="TFO62" i="7" s="1"/>
  <c r="TFQ62" i="7" s="1"/>
  <c r="TFS62" i="7" s="1"/>
  <c r="TFS66" i="7" l="1"/>
  <c r="TFU62" i="7"/>
  <c r="TFU66" i="7" l="1"/>
  <c r="TFW62" i="7"/>
  <c r="TFY62" i="7" s="1"/>
  <c r="TGA62" i="7" s="1"/>
  <c r="TGC62" i="7" s="1"/>
  <c r="TGC66" i="7" l="1"/>
  <c r="TGE62" i="7"/>
  <c r="TGE66" i="7" l="1"/>
  <c r="TGG62" i="7"/>
  <c r="TGI62" i="7" s="1"/>
  <c r="TGK62" i="7" s="1"/>
  <c r="TGM62" i="7" s="1"/>
  <c r="TGM66" i="7" l="1"/>
  <c r="TGO62" i="7"/>
  <c r="TGO66" i="7" l="1"/>
  <c r="TGQ62" i="7"/>
  <c r="TGS62" i="7" s="1"/>
  <c r="TGU62" i="7" s="1"/>
  <c r="TGW62" i="7" s="1"/>
  <c r="TGW66" i="7" l="1"/>
  <c r="TGY62" i="7"/>
  <c r="TGY66" i="7" l="1"/>
  <c r="THA62" i="7"/>
  <c r="THC62" i="7" s="1"/>
  <c r="THE62" i="7" s="1"/>
  <c r="THG62" i="7" s="1"/>
  <c r="THG66" i="7" l="1"/>
  <c r="THI62" i="7"/>
  <c r="THI66" i="7" l="1"/>
  <c r="THK62" i="7"/>
  <c r="THM62" i="7" s="1"/>
  <c r="THO62" i="7" s="1"/>
  <c r="THQ62" i="7" s="1"/>
  <c r="THQ66" i="7" l="1"/>
  <c r="THS62" i="7"/>
  <c r="THS66" i="7" l="1"/>
  <c r="THU62" i="7"/>
  <c r="THW62" i="7" s="1"/>
  <c r="THY62" i="7" s="1"/>
  <c r="TIA62" i="7" s="1"/>
  <c r="TIA66" i="7" l="1"/>
  <c r="TIC62" i="7"/>
  <c r="TIC66" i="7" l="1"/>
  <c r="TIE62" i="7"/>
  <c r="TIG62" i="7" s="1"/>
  <c r="TII62" i="7" s="1"/>
  <c r="TIK62" i="7" s="1"/>
  <c r="TIK66" i="7" l="1"/>
  <c r="TIM62" i="7"/>
  <c r="TIM66" i="7" l="1"/>
  <c r="TIO62" i="7"/>
  <c r="TIQ62" i="7" s="1"/>
  <c r="TIS62" i="7" s="1"/>
  <c r="TIU62" i="7" s="1"/>
  <c r="TIU66" i="7" l="1"/>
  <c r="TIW62" i="7"/>
  <c r="TIW66" i="7" l="1"/>
  <c r="TIY62" i="7"/>
  <c r="TJA62" i="7" s="1"/>
  <c r="TJC62" i="7" s="1"/>
  <c r="TJE62" i="7" s="1"/>
  <c r="TJE66" i="7" l="1"/>
  <c r="TJG62" i="7"/>
  <c r="TJG66" i="7" l="1"/>
  <c r="TJI62" i="7"/>
  <c r="TJK62" i="7" s="1"/>
  <c r="TJM62" i="7" s="1"/>
  <c r="TJO62" i="7" s="1"/>
  <c r="TJO66" i="7" l="1"/>
  <c r="TJQ62" i="7"/>
  <c r="TJQ66" i="7" l="1"/>
  <c r="TJS62" i="7"/>
  <c r="TJU62" i="7" s="1"/>
  <c r="TJW62" i="7" s="1"/>
  <c r="TJY62" i="7" s="1"/>
  <c r="TJY66" i="7" l="1"/>
  <c r="TKA62" i="7"/>
  <c r="TKA66" i="7" l="1"/>
  <c r="TKC62" i="7"/>
  <c r="TKE62" i="7" s="1"/>
  <c r="TKG62" i="7" s="1"/>
  <c r="TKI62" i="7" s="1"/>
  <c r="TKI66" i="7" l="1"/>
  <c r="TKK62" i="7"/>
  <c r="TKK66" i="7" l="1"/>
  <c r="TKM62" i="7"/>
  <c r="TKO62" i="7" s="1"/>
  <c r="TKQ62" i="7" s="1"/>
  <c r="TKS62" i="7" s="1"/>
  <c r="TKS66" i="7" l="1"/>
  <c r="TKU62" i="7"/>
  <c r="TKU66" i="7" l="1"/>
  <c r="TKW62" i="7"/>
  <c r="TKY62" i="7" s="1"/>
  <c r="TLA62" i="7" s="1"/>
  <c r="TLC62" i="7" s="1"/>
  <c r="TLC66" i="7" l="1"/>
  <c r="TLE62" i="7"/>
  <c r="TLE66" i="7" l="1"/>
  <c r="TLG62" i="7"/>
  <c r="TLI62" i="7" s="1"/>
  <c r="TLK62" i="7" s="1"/>
  <c r="TLM62" i="7" s="1"/>
  <c r="TLM66" i="7" l="1"/>
  <c r="TLO62" i="7"/>
  <c r="TLO66" i="7" l="1"/>
  <c r="TLQ62" i="7"/>
  <c r="TLS62" i="7" s="1"/>
  <c r="TLU62" i="7" s="1"/>
  <c r="TLW62" i="7" s="1"/>
  <c r="TLW66" i="7" l="1"/>
  <c r="TLY62" i="7"/>
  <c r="TLY66" i="7" l="1"/>
  <c r="TMA62" i="7"/>
  <c r="TMC62" i="7" s="1"/>
  <c r="TME62" i="7" s="1"/>
  <c r="TMG62" i="7" s="1"/>
  <c r="TMG66" i="7" l="1"/>
  <c r="TMI62" i="7"/>
  <c r="TMI66" i="7" l="1"/>
  <c r="TMK62" i="7"/>
  <c r="TMM62" i="7" s="1"/>
  <c r="TMO62" i="7" s="1"/>
  <c r="TMQ62" i="7" s="1"/>
  <c r="TMQ66" i="7" l="1"/>
  <c r="TMS62" i="7"/>
  <c r="TMS66" i="7" l="1"/>
  <c r="TMU62" i="7"/>
  <c r="TMW62" i="7" s="1"/>
  <c r="TMY62" i="7" s="1"/>
  <c r="TNA62" i="7" s="1"/>
  <c r="TNA66" i="7" l="1"/>
  <c r="TNC62" i="7"/>
  <c r="TNC66" i="7" l="1"/>
  <c r="TNE62" i="7"/>
  <c r="TNG62" i="7" s="1"/>
  <c r="TNI62" i="7" s="1"/>
  <c r="TNK62" i="7" s="1"/>
  <c r="TNK66" i="7" l="1"/>
  <c r="TNM62" i="7"/>
  <c r="TNM66" i="7" l="1"/>
  <c r="TNO62" i="7"/>
  <c r="TNQ62" i="7" s="1"/>
  <c r="TNS62" i="7" s="1"/>
  <c r="TNU62" i="7" s="1"/>
  <c r="TNU66" i="7" l="1"/>
  <c r="TNW62" i="7"/>
  <c r="TNW66" i="7" l="1"/>
  <c r="TNY62" i="7"/>
  <c r="TOA62" i="7" s="1"/>
  <c r="TOC62" i="7" s="1"/>
  <c r="TOE62" i="7" s="1"/>
  <c r="TOE66" i="7" l="1"/>
  <c r="TOG62" i="7"/>
  <c r="TOG66" i="7" l="1"/>
  <c r="TOI62" i="7"/>
  <c r="TOK62" i="7" s="1"/>
  <c r="TOM62" i="7" s="1"/>
  <c r="TOO62" i="7" s="1"/>
  <c r="TOO66" i="7" l="1"/>
  <c r="TOQ62" i="7"/>
  <c r="TOQ66" i="7" l="1"/>
  <c r="TOS62" i="7"/>
  <c r="TOU62" i="7" s="1"/>
  <c r="TOW62" i="7" s="1"/>
  <c r="TOY62" i="7" s="1"/>
  <c r="TOY66" i="7" l="1"/>
  <c r="TPA62" i="7"/>
  <c r="TPA66" i="7" l="1"/>
  <c r="TPC62" i="7"/>
  <c r="TPE62" i="7" s="1"/>
  <c r="TPG62" i="7" s="1"/>
  <c r="TPI62" i="7" s="1"/>
  <c r="TPI66" i="7" l="1"/>
  <c r="TPK62" i="7"/>
  <c r="TPK66" i="7" l="1"/>
  <c r="TPM62" i="7"/>
  <c r="TPO62" i="7" s="1"/>
  <c r="TPQ62" i="7" s="1"/>
  <c r="TPS62" i="7" s="1"/>
  <c r="TPS66" i="7" l="1"/>
  <c r="TPU62" i="7"/>
  <c r="TPU66" i="7" l="1"/>
  <c r="TPW62" i="7"/>
  <c r="TPY62" i="7" s="1"/>
  <c r="TQA62" i="7" s="1"/>
  <c r="TQC62" i="7" s="1"/>
  <c r="TQC66" i="7" l="1"/>
  <c r="TQE62" i="7"/>
  <c r="TQE66" i="7" l="1"/>
  <c r="TQG62" i="7"/>
  <c r="TQI62" i="7" s="1"/>
  <c r="TQK62" i="7" s="1"/>
  <c r="TQM62" i="7" s="1"/>
  <c r="TQM66" i="7" l="1"/>
  <c r="TQO62" i="7"/>
  <c r="TQO66" i="7" l="1"/>
  <c r="TQQ62" i="7"/>
  <c r="TQS62" i="7" s="1"/>
  <c r="TQU62" i="7" s="1"/>
  <c r="TQW62" i="7" s="1"/>
  <c r="TQW66" i="7" l="1"/>
  <c r="TQY62" i="7"/>
  <c r="TQY66" i="7" l="1"/>
  <c r="TRA62" i="7"/>
  <c r="TRC62" i="7" s="1"/>
  <c r="TRE62" i="7" s="1"/>
  <c r="TRG62" i="7" s="1"/>
  <c r="TRG66" i="7" l="1"/>
  <c r="TRI62" i="7"/>
  <c r="TRI66" i="7" l="1"/>
  <c r="TRK62" i="7"/>
  <c r="TRM62" i="7" s="1"/>
  <c r="TRO62" i="7" s="1"/>
  <c r="TRQ62" i="7" s="1"/>
  <c r="TRQ66" i="7" l="1"/>
  <c r="TRS62" i="7"/>
  <c r="TRS66" i="7" l="1"/>
  <c r="TRU62" i="7"/>
  <c r="TRW62" i="7" s="1"/>
  <c r="TRY62" i="7" s="1"/>
  <c r="TSA62" i="7" s="1"/>
  <c r="TSA66" i="7" l="1"/>
  <c r="TSC62" i="7"/>
  <c r="TSC66" i="7" l="1"/>
  <c r="TSE62" i="7"/>
  <c r="TSG62" i="7" s="1"/>
  <c r="TSI62" i="7" s="1"/>
  <c r="TSK62" i="7" s="1"/>
  <c r="TSK66" i="7" l="1"/>
  <c r="TSM62" i="7"/>
  <c r="TSM66" i="7" l="1"/>
  <c r="TSO62" i="7"/>
  <c r="TSQ62" i="7" s="1"/>
  <c r="TSS62" i="7" s="1"/>
  <c r="TSU62" i="7" s="1"/>
  <c r="TSU66" i="7" l="1"/>
  <c r="TSW62" i="7"/>
  <c r="TSW66" i="7" l="1"/>
  <c r="TSY62" i="7"/>
  <c r="TTA62" i="7" s="1"/>
  <c r="TTC62" i="7" s="1"/>
  <c r="TTE62" i="7" s="1"/>
  <c r="TTE66" i="7" l="1"/>
  <c r="TTG62" i="7"/>
  <c r="TTG66" i="7" l="1"/>
  <c r="TTI62" i="7"/>
  <c r="TTK62" i="7" s="1"/>
  <c r="TTM62" i="7" s="1"/>
  <c r="TTO62" i="7" s="1"/>
  <c r="TTO66" i="7" l="1"/>
  <c r="TTQ62" i="7"/>
  <c r="TTQ66" i="7" l="1"/>
  <c r="TTS62" i="7"/>
  <c r="TTU62" i="7" s="1"/>
  <c r="TTW62" i="7" s="1"/>
  <c r="TTY62" i="7" s="1"/>
  <c r="TTY66" i="7" l="1"/>
  <c r="TUA62" i="7"/>
  <c r="TUA66" i="7" l="1"/>
  <c r="TUC62" i="7"/>
  <c r="TUE62" i="7" s="1"/>
  <c r="TUG62" i="7" s="1"/>
  <c r="TUI62" i="7" s="1"/>
  <c r="TUI66" i="7" l="1"/>
  <c r="TUK62" i="7"/>
  <c r="TUK66" i="7" l="1"/>
  <c r="TUM62" i="7"/>
  <c r="TUO62" i="7" s="1"/>
  <c r="TUQ62" i="7" s="1"/>
  <c r="TUS62" i="7" s="1"/>
  <c r="TUS66" i="7" l="1"/>
  <c r="TUU62" i="7"/>
  <c r="TUU66" i="7" l="1"/>
  <c r="TUW62" i="7"/>
  <c r="TUY62" i="7" s="1"/>
  <c r="TVA62" i="7" s="1"/>
  <c r="TVC62" i="7" s="1"/>
  <c r="TVC66" i="7" l="1"/>
  <c r="TVE62" i="7"/>
  <c r="TVE66" i="7" l="1"/>
  <c r="TVG62" i="7"/>
  <c r="TVI62" i="7" s="1"/>
  <c r="TVK62" i="7" s="1"/>
  <c r="TVM62" i="7" s="1"/>
  <c r="TVM66" i="7" l="1"/>
  <c r="TVO62" i="7"/>
  <c r="TVO66" i="7" l="1"/>
  <c r="TVQ62" i="7"/>
  <c r="TVS62" i="7" s="1"/>
  <c r="TVU62" i="7" s="1"/>
  <c r="TVW62" i="7" s="1"/>
  <c r="TVW66" i="7" l="1"/>
  <c r="TVY62" i="7"/>
  <c r="TVY66" i="7" l="1"/>
  <c r="TWA62" i="7"/>
  <c r="TWC62" i="7" s="1"/>
  <c r="TWE62" i="7" s="1"/>
  <c r="TWG62" i="7" s="1"/>
  <c r="TWG66" i="7" l="1"/>
  <c r="TWI62" i="7"/>
  <c r="TWI66" i="7" l="1"/>
  <c r="TWK62" i="7"/>
  <c r="TWM62" i="7" s="1"/>
  <c r="TWO62" i="7" s="1"/>
  <c r="TWQ62" i="7" s="1"/>
  <c r="TWQ66" i="7" l="1"/>
  <c r="TWS62" i="7"/>
  <c r="TWS66" i="7" l="1"/>
  <c r="TWU62" i="7"/>
  <c r="TWW62" i="7" s="1"/>
  <c r="TWY62" i="7" s="1"/>
  <c r="TXA62" i="7" s="1"/>
  <c r="TXA66" i="7" l="1"/>
  <c r="TXC62" i="7"/>
  <c r="TXC66" i="7" l="1"/>
  <c r="TXE62" i="7"/>
  <c r="TXG62" i="7" s="1"/>
  <c r="TXI62" i="7" s="1"/>
  <c r="TXK62" i="7" s="1"/>
  <c r="TXK66" i="7" l="1"/>
  <c r="TXM62" i="7"/>
  <c r="TXM66" i="7" l="1"/>
  <c r="TXO62" i="7"/>
  <c r="TXQ62" i="7" s="1"/>
  <c r="TXS62" i="7" s="1"/>
  <c r="TXU62" i="7" s="1"/>
  <c r="TXU66" i="7" l="1"/>
  <c r="TXW62" i="7"/>
  <c r="TXW66" i="7" l="1"/>
  <c r="TXY62" i="7"/>
  <c r="TYA62" i="7" s="1"/>
  <c r="TYC62" i="7" s="1"/>
  <c r="TYE62" i="7" s="1"/>
  <c r="TYE66" i="7" l="1"/>
  <c r="TYG62" i="7"/>
  <c r="TYG66" i="7" l="1"/>
  <c r="TYI62" i="7"/>
  <c r="TYK62" i="7" s="1"/>
  <c r="TYM62" i="7" s="1"/>
  <c r="TYO62" i="7" s="1"/>
  <c r="TYO66" i="7" l="1"/>
  <c r="TYQ62" i="7"/>
  <c r="TYQ66" i="7" l="1"/>
  <c r="TYS62" i="7"/>
  <c r="TYU62" i="7" s="1"/>
  <c r="TYW62" i="7" s="1"/>
  <c r="TYY62" i="7" s="1"/>
  <c r="TYY66" i="7" l="1"/>
  <c r="TZA62" i="7"/>
  <c r="TZA66" i="7" l="1"/>
  <c r="TZC62" i="7"/>
  <c r="TZE62" i="7" s="1"/>
  <c r="TZG62" i="7" s="1"/>
  <c r="TZI62" i="7" s="1"/>
  <c r="TZI66" i="7" l="1"/>
  <c r="TZK62" i="7"/>
  <c r="TZK66" i="7" l="1"/>
  <c r="TZM62" i="7"/>
  <c r="TZO62" i="7" s="1"/>
  <c r="TZQ62" i="7" s="1"/>
  <c r="TZS62" i="7" s="1"/>
  <c r="TZS66" i="7" l="1"/>
  <c r="TZU62" i="7"/>
  <c r="TZU66" i="7" l="1"/>
  <c r="TZW62" i="7"/>
  <c r="TZY62" i="7" s="1"/>
  <c r="UAA62" i="7" s="1"/>
  <c r="UAC62" i="7" s="1"/>
  <c r="UAC66" i="7" l="1"/>
  <c r="UAE62" i="7"/>
  <c r="UAE66" i="7" l="1"/>
  <c r="UAG62" i="7"/>
  <c r="UAI62" i="7" s="1"/>
  <c r="UAK62" i="7" s="1"/>
  <c r="UAM62" i="7" s="1"/>
  <c r="UAM66" i="7" l="1"/>
  <c r="UAO62" i="7"/>
  <c r="UAO66" i="7" l="1"/>
  <c r="UAQ62" i="7"/>
  <c r="UAS62" i="7" s="1"/>
  <c r="UAU62" i="7" s="1"/>
  <c r="UAW62" i="7" s="1"/>
  <c r="UAW66" i="7" l="1"/>
  <c r="UAY62" i="7"/>
  <c r="UAY66" i="7" l="1"/>
  <c r="UBA62" i="7"/>
  <c r="UBC62" i="7" s="1"/>
  <c r="UBE62" i="7" s="1"/>
  <c r="UBG62" i="7" s="1"/>
  <c r="UBG66" i="7" l="1"/>
  <c r="UBI62" i="7"/>
  <c r="UBI66" i="7" l="1"/>
  <c r="UBK62" i="7"/>
  <c r="UBM62" i="7" s="1"/>
  <c r="UBO62" i="7" s="1"/>
  <c r="UBQ62" i="7" s="1"/>
  <c r="UBQ66" i="7" l="1"/>
  <c r="UBS62" i="7"/>
  <c r="UBS66" i="7" l="1"/>
  <c r="UBU62" i="7"/>
  <c r="UBW62" i="7" s="1"/>
  <c r="UBY62" i="7" s="1"/>
  <c r="UCA62" i="7" s="1"/>
  <c r="UCA66" i="7" l="1"/>
  <c r="UCC62" i="7"/>
  <c r="UCC66" i="7" l="1"/>
  <c r="UCE62" i="7"/>
  <c r="UCG62" i="7" s="1"/>
  <c r="UCI62" i="7" s="1"/>
  <c r="UCK62" i="7" s="1"/>
  <c r="UCK66" i="7" l="1"/>
  <c r="UCM62" i="7"/>
  <c r="UCM66" i="7" l="1"/>
  <c r="UCO62" i="7"/>
  <c r="UCQ62" i="7" s="1"/>
  <c r="UCS62" i="7" s="1"/>
  <c r="UCU62" i="7" s="1"/>
  <c r="UCU66" i="7" l="1"/>
  <c r="UCW62" i="7"/>
  <c r="UCW66" i="7" l="1"/>
  <c r="UCY62" i="7"/>
  <c r="UDA62" i="7" s="1"/>
  <c r="UDC62" i="7" s="1"/>
  <c r="UDE62" i="7" s="1"/>
  <c r="UDE66" i="7" l="1"/>
  <c r="UDG62" i="7"/>
  <c r="UDG66" i="7" l="1"/>
  <c r="UDI62" i="7"/>
  <c r="UDK62" i="7" s="1"/>
  <c r="UDM62" i="7" s="1"/>
  <c r="UDO62" i="7" s="1"/>
  <c r="UDO66" i="7" l="1"/>
  <c r="UDQ62" i="7"/>
  <c r="UDQ66" i="7" l="1"/>
  <c r="UDS62" i="7"/>
  <c r="UDU62" i="7" s="1"/>
  <c r="UDW62" i="7" s="1"/>
  <c r="UDY62" i="7" s="1"/>
  <c r="UDY66" i="7" l="1"/>
  <c r="UEA62" i="7"/>
  <c r="UEA66" i="7" l="1"/>
  <c r="UEC62" i="7"/>
  <c r="UEE62" i="7" s="1"/>
  <c r="UEG62" i="7" s="1"/>
  <c r="UEI62" i="7" s="1"/>
  <c r="UEI66" i="7" l="1"/>
  <c r="UEK62" i="7"/>
  <c r="UEK66" i="7" l="1"/>
  <c r="UEM62" i="7"/>
  <c r="UEO62" i="7" s="1"/>
  <c r="UEQ62" i="7" s="1"/>
  <c r="UES62" i="7" s="1"/>
  <c r="UES66" i="7" l="1"/>
  <c r="UEU62" i="7"/>
  <c r="UEU66" i="7" l="1"/>
  <c r="UEW62" i="7"/>
  <c r="UEY62" i="7" s="1"/>
  <c r="UFA62" i="7" s="1"/>
  <c r="UFC62" i="7" s="1"/>
  <c r="UFC66" i="7" l="1"/>
  <c r="UFE62" i="7"/>
  <c r="UFE66" i="7" l="1"/>
  <c r="UFG62" i="7"/>
  <c r="UFI62" i="7" s="1"/>
  <c r="UFK62" i="7" s="1"/>
  <c r="UFM62" i="7" s="1"/>
  <c r="UFM66" i="7" l="1"/>
  <c r="UFO62" i="7"/>
  <c r="UFO66" i="7" l="1"/>
  <c r="UFQ62" i="7"/>
  <c r="UFS62" i="7" s="1"/>
  <c r="UFU62" i="7" s="1"/>
  <c r="UFW62" i="7" s="1"/>
  <c r="UFW66" i="7" l="1"/>
  <c r="UFY62" i="7"/>
  <c r="UFY66" i="7" l="1"/>
  <c r="UGA62" i="7"/>
  <c r="UGC62" i="7" s="1"/>
  <c r="UGE62" i="7" s="1"/>
  <c r="UGG62" i="7" s="1"/>
  <c r="UGG66" i="7" l="1"/>
  <c r="UGI62" i="7"/>
  <c r="UGI66" i="7" l="1"/>
  <c r="UGK62" i="7"/>
  <c r="UGM62" i="7" s="1"/>
  <c r="UGO62" i="7" s="1"/>
  <c r="UGQ62" i="7" s="1"/>
  <c r="UGQ66" i="7" l="1"/>
  <c r="UGS62" i="7"/>
  <c r="UGS66" i="7" l="1"/>
  <c r="UGU62" i="7"/>
  <c r="UGW62" i="7" s="1"/>
  <c r="UGY62" i="7" s="1"/>
  <c r="UHA62" i="7" s="1"/>
  <c r="UHA66" i="7" l="1"/>
  <c r="UHC62" i="7"/>
  <c r="UHC66" i="7" l="1"/>
  <c r="UHE62" i="7"/>
  <c r="UHG62" i="7" s="1"/>
  <c r="UHI62" i="7" s="1"/>
  <c r="UHK62" i="7" s="1"/>
  <c r="UHK66" i="7" l="1"/>
  <c r="UHM62" i="7"/>
  <c r="UHM66" i="7" l="1"/>
  <c r="UHO62" i="7"/>
  <c r="UHQ62" i="7" s="1"/>
  <c r="UHS62" i="7" s="1"/>
  <c r="UHU62" i="7" s="1"/>
  <c r="UHU66" i="7" l="1"/>
  <c r="UHW62" i="7"/>
  <c r="UHW66" i="7" l="1"/>
  <c r="UHY62" i="7"/>
  <c r="UIA62" i="7" s="1"/>
  <c r="UIC62" i="7" s="1"/>
  <c r="UIE62" i="7" s="1"/>
  <c r="UIE66" i="7" l="1"/>
  <c r="UIG62" i="7"/>
  <c r="UIG66" i="7" l="1"/>
  <c r="UII62" i="7"/>
  <c r="UIK62" i="7" s="1"/>
  <c r="UIM62" i="7" s="1"/>
  <c r="UIO62" i="7" s="1"/>
  <c r="UIO66" i="7" l="1"/>
  <c r="UIQ62" i="7"/>
  <c r="UIQ66" i="7" l="1"/>
  <c r="UIS62" i="7"/>
  <c r="UIU62" i="7" s="1"/>
  <c r="UIW62" i="7" s="1"/>
  <c r="UIY62" i="7" s="1"/>
  <c r="UIY66" i="7" l="1"/>
  <c r="UJA62" i="7"/>
  <c r="UJA66" i="7" l="1"/>
  <c r="UJC62" i="7"/>
  <c r="UJE62" i="7" s="1"/>
  <c r="UJG62" i="7" s="1"/>
  <c r="UJI62" i="7" s="1"/>
  <c r="UJI66" i="7" l="1"/>
  <c r="UJK62" i="7"/>
  <c r="UJK66" i="7" l="1"/>
  <c r="UJM62" i="7"/>
  <c r="UJO62" i="7" s="1"/>
  <c r="UJQ62" i="7" s="1"/>
  <c r="UJS62" i="7" s="1"/>
  <c r="UJS66" i="7" l="1"/>
  <c r="UJU62" i="7"/>
  <c r="UJU66" i="7" l="1"/>
  <c r="UJW62" i="7"/>
  <c r="UJY62" i="7" s="1"/>
  <c r="UKA62" i="7" s="1"/>
  <c r="UKC62" i="7" s="1"/>
  <c r="UKC66" i="7" l="1"/>
  <c r="UKE62" i="7"/>
  <c r="UKE66" i="7" l="1"/>
  <c r="UKG62" i="7"/>
  <c r="UKI62" i="7" s="1"/>
  <c r="UKK62" i="7" s="1"/>
  <c r="UKM62" i="7" s="1"/>
  <c r="UKM66" i="7" l="1"/>
  <c r="UKO62" i="7"/>
  <c r="UKO66" i="7" l="1"/>
  <c r="UKQ62" i="7"/>
  <c r="UKS62" i="7" s="1"/>
  <c r="UKU62" i="7" s="1"/>
  <c r="UKW62" i="7" s="1"/>
  <c r="UKW66" i="7" l="1"/>
  <c r="UKY62" i="7"/>
  <c r="UKY66" i="7" l="1"/>
  <c r="ULA62" i="7"/>
  <c r="ULC62" i="7" s="1"/>
  <c r="ULE62" i="7" s="1"/>
  <c r="ULG62" i="7" s="1"/>
  <c r="ULG66" i="7" l="1"/>
  <c r="ULI62" i="7"/>
  <c r="ULI66" i="7" l="1"/>
  <c r="ULK62" i="7"/>
  <c r="ULM62" i="7" s="1"/>
  <c r="ULO62" i="7" s="1"/>
  <c r="ULQ62" i="7" s="1"/>
  <c r="ULQ66" i="7" l="1"/>
  <c r="ULS62" i="7"/>
  <c r="ULS66" i="7" l="1"/>
  <c r="ULU62" i="7"/>
  <c r="ULW62" i="7" s="1"/>
  <c r="ULY62" i="7" s="1"/>
  <c r="UMA62" i="7" s="1"/>
  <c r="UMA66" i="7" l="1"/>
  <c r="UMC62" i="7"/>
  <c r="UMC66" i="7" l="1"/>
  <c r="UME62" i="7"/>
  <c r="UMG62" i="7" s="1"/>
  <c r="UMI62" i="7" s="1"/>
  <c r="UMK62" i="7" s="1"/>
  <c r="UMK66" i="7" l="1"/>
  <c r="UMM62" i="7"/>
  <c r="UMM66" i="7" l="1"/>
  <c r="UMO62" i="7"/>
  <c r="UMQ62" i="7" s="1"/>
  <c r="UMS62" i="7" s="1"/>
  <c r="UMU62" i="7" s="1"/>
  <c r="UMU66" i="7" l="1"/>
  <c r="UMW62" i="7"/>
  <c r="UMW66" i="7" l="1"/>
  <c r="UMY62" i="7"/>
  <c r="UNA62" i="7" s="1"/>
  <c r="UNC62" i="7" s="1"/>
  <c r="UNE62" i="7" s="1"/>
  <c r="UNE66" i="7" l="1"/>
  <c r="UNG62" i="7"/>
  <c r="UNG66" i="7" l="1"/>
  <c r="UNI62" i="7"/>
  <c r="UNK62" i="7" s="1"/>
  <c r="UNM62" i="7" s="1"/>
  <c r="UNO62" i="7" s="1"/>
  <c r="UNO66" i="7" l="1"/>
  <c r="UNQ62" i="7"/>
  <c r="UNQ66" i="7" l="1"/>
  <c r="UNS62" i="7"/>
  <c r="UNU62" i="7" s="1"/>
  <c r="UNW62" i="7" s="1"/>
  <c r="UNY62" i="7" s="1"/>
  <c r="UNY66" i="7" l="1"/>
  <c r="UOA62" i="7"/>
  <c r="UOA66" i="7" l="1"/>
  <c r="UOC62" i="7"/>
  <c r="UOE62" i="7" s="1"/>
  <c r="UOG62" i="7" s="1"/>
  <c r="UOI62" i="7" s="1"/>
  <c r="UOI66" i="7" l="1"/>
  <c r="UOK62" i="7"/>
  <c r="UOK66" i="7" l="1"/>
  <c r="UOM62" i="7"/>
  <c r="UOO62" i="7" s="1"/>
  <c r="UOQ62" i="7" s="1"/>
  <c r="UOS62" i="7" s="1"/>
  <c r="UOS66" i="7" l="1"/>
  <c r="UOU62" i="7"/>
  <c r="UOU66" i="7" l="1"/>
  <c r="UOW62" i="7"/>
  <c r="UOY62" i="7" s="1"/>
  <c r="UPA62" i="7" s="1"/>
  <c r="UPC62" i="7" s="1"/>
  <c r="UPC66" i="7" l="1"/>
  <c r="UPE62" i="7"/>
  <c r="UPE66" i="7" l="1"/>
  <c r="UPG62" i="7"/>
  <c r="UPI62" i="7" s="1"/>
  <c r="UPK62" i="7" s="1"/>
  <c r="UPM62" i="7" s="1"/>
  <c r="UPM66" i="7" l="1"/>
  <c r="UPO62" i="7"/>
  <c r="UPO66" i="7" l="1"/>
  <c r="UPQ62" i="7"/>
  <c r="UPS62" i="7" s="1"/>
  <c r="UPU62" i="7" s="1"/>
  <c r="UPW62" i="7" s="1"/>
  <c r="UPW66" i="7" l="1"/>
  <c r="UPY62" i="7"/>
  <c r="UPY66" i="7" l="1"/>
  <c r="UQA62" i="7"/>
  <c r="UQC62" i="7" s="1"/>
  <c r="UQE62" i="7" s="1"/>
  <c r="UQG62" i="7" s="1"/>
  <c r="UQG66" i="7" l="1"/>
  <c r="UQI62" i="7"/>
  <c r="UQI66" i="7" l="1"/>
  <c r="UQK62" i="7"/>
  <c r="UQM62" i="7" s="1"/>
  <c r="UQO62" i="7" s="1"/>
  <c r="UQQ62" i="7" s="1"/>
  <c r="UQQ66" i="7" l="1"/>
  <c r="UQS62" i="7"/>
  <c r="UQS66" i="7" l="1"/>
  <c r="UQU62" i="7"/>
  <c r="UQW62" i="7" s="1"/>
  <c r="UQY62" i="7" s="1"/>
  <c r="URA62" i="7" s="1"/>
  <c r="URA66" i="7" l="1"/>
  <c r="URC62" i="7"/>
  <c r="URC66" i="7" l="1"/>
  <c r="URE62" i="7"/>
  <c r="URG62" i="7" s="1"/>
  <c r="URI62" i="7" s="1"/>
  <c r="URK62" i="7" s="1"/>
  <c r="URK66" i="7" l="1"/>
  <c r="URM62" i="7"/>
  <c r="URM66" i="7" l="1"/>
  <c r="URO62" i="7"/>
  <c r="URQ62" i="7" s="1"/>
  <c r="URS62" i="7" s="1"/>
  <c r="URU62" i="7" s="1"/>
  <c r="URU66" i="7" l="1"/>
  <c r="URW62" i="7"/>
  <c r="URW66" i="7" l="1"/>
  <c r="URY62" i="7"/>
  <c r="USA62" i="7" s="1"/>
  <c r="USC62" i="7" s="1"/>
  <c r="USE62" i="7" s="1"/>
  <c r="USE66" i="7" l="1"/>
  <c r="USG62" i="7"/>
  <c r="USG66" i="7" l="1"/>
  <c r="USI62" i="7"/>
  <c r="USK62" i="7" s="1"/>
  <c r="USM62" i="7" s="1"/>
  <c r="USO62" i="7" s="1"/>
  <c r="USO66" i="7" l="1"/>
  <c r="USQ62" i="7"/>
  <c r="USQ66" i="7" l="1"/>
  <c r="USS62" i="7"/>
  <c r="USU62" i="7" s="1"/>
  <c r="USW62" i="7" s="1"/>
  <c r="USY62" i="7" s="1"/>
  <c r="USY66" i="7" l="1"/>
  <c r="UTA62" i="7"/>
  <c r="UTA66" i="7" l="1"/>
  <c r="UTC62" i="7"/>
  <c r="UTE62" i="7" s="1"/>
  <c r="UTG62" i="7" s="1"/>
  <c r="UTI62" i="7" s="1"/>
  <c r="UTI66" i="7" l="1"/>
  <c r="UTK62" i="7"/>
  <c r="UTK66" i="7" l="1"/>
  <c r="UTM62" i="7"/>
  <c r="UTO62" i="7" s="1"/>
  <c r="UTQ62" i="7" s="1"/>
  <c r="UTS62" i="7" s="1"/>
  <c r="UTS66" i="7" l="1"/>
  <c r="UTU62" i="7"/>
  <c r="UTU66" i="7" l="1"/>
  <c r="UTW62" i="7"/>
  <c r="UTY62" i="7" s="1"/>
  <c r="UUA62" i="7" s="1"/>
  <c r="UUC62" i="7" s="1"/>
  <c r="UUC66" i="7" l="1"/>
  <c r="UUE62" i="7"/>
  <c r="UUE66" i="7" l="1"/>
  <c r="UUG62" i="7"/>
  <c r="UUI62" i="7" s="1"/>
  <c r="UUK62" i="7" s="1"/>
  <c r="UUM62" i="7" s="1"/>
  <c r="UUM66" i="7" l="1"/>
  <c r="UUO62" i="7"/>
  <c r="UUO66" i="7" l="1"/>
  <c r="UUQ62" i="7"/>
  <c r="UUS62" i="7" s="1"/>
  <c r="UUU62" i="7" s="1"/>
  <c r="UUW62" i="7" s="1"/>
  <c r="UUW66" i="7" l="1"/>
  <c r="UUY62" i="7"/>
  <c r="UUY66" i="7" l="1"/>
  <c r="UVA62" i="7"/>
  <c r="UVC62" i="7" s="1"/>
  <c r="UVE62" i="7" s="1"/>
  <c r="UVG62" i="7" s="1"/>
  <c r="UVG66" i="7" l="1"/>
  <c r="UVI62" i="7"/>
  <c r="UVI66" i="7" l="1"/>
  <c r="UVK62" i="7"/>
  <c r="UVM62" i="7" s="1"/>
  <c r="UVO62" i="7" s="1"/>
  <c r="UVQ62" i="7" s="1"/>
  <c r="UVQ66" i="7" l="1"/>
  <c r="UVS62" i="7"/>
  <c r="UVS66" i="7" l="1"/>
  <c r="UVU62" i="7"/>
  <c r="UVW62" i="7" s="1"/>
  <c r="UVY62" i="7" s="1"/>
  <c r="UWA62" i="7" s="1"/>
  <c r="UWA66" i="7" l="1"/>
  <c r="UWC62" i="7"/>
  <c r="UWC66" i="7" l="1"/>
  <c r="UWE62" i="7"/>
  <c r="UWG62" i="7" s="1"/>
  <c r="UWI62" i="7" s="1"/>
  <c r="UWK62" i="7" s="1"/>
  <c r="UWK66" i="7" l="1"/>
  <c r="UWM62" i="7"/>
  <c r="UWM66" i="7" l="1"/>
  <c r="UWO62" i="7"/>
  <c r="UWQ62" i="7" s="1"/>
  <c r="UWS62" i="7" s="1"/>
  <c r="UWU62" i="7" s="1"/>
  <c r="UWU66" i="7" l="1"/>
  <c r="UWW62" i="7"/>
  <c r="UWW66" i="7" l="1"/>
  <c r="UWY62" i="7"/>
  <c r="UXA62" i="7" s="1"/>
  <c r="UXC62" i="7" s="1"/>
  <c r="UXE62" i="7" s="1"/>
  <c r="UXE66" i="7" l="1"/>
  <c r="UXG62" i="7"/>
  <c r="UXG66" i="7" l="1"/>
  <c r="UXI62" i="7"/>
  <c r="UXK62" i="7" s="1"/>
  <c r="UXM62" i="7" s="1"/>
  <c r="UXO62" i="7" s="1"/>
  <c r="UXO66" i="7" l="1"/>
  <c r="UXQ62" i="7"/>
  <c r="UXQ66" i="7" l="1"/>
  <c r="UXS62" i="7"/>
  <c r="UXU62" i="7" s="1"/>
  <c r="UXW62" i="7" s="1"/>
  <c r="UXY62" i="7" s="1"/>
  <c r="UXY66" i="7" l="1"/>
  <c r="UYA62" i="7"/>
  <c r="UYA66" i="7" l="1"/>
  <c r="UYC62" i="7"/>
  <c r="UYE62" i="7" s="1"/>
  <c r="UYG62" i="7" s="1"/>
  <c r="UYI62" i="7" s="1"/>
  <c r="UYI66" i="7" l="1"/>
  <c r="UYK62" i="7"/>
  <c r="UYK66" i="7" l="1"/>
  <c r="UYM62" i="7"/>
  <c r="UYO62" i="7" s="1"/>
  <c r="UYQ62" i="7" s="1"/>
  <c r="UYS62" i="7" s="1"/>
  <c r="UYS66" i="7" l="1"/>
  <c r="UYU62" i="7"/>
  <c r="UYU66" i="7" l="1"/>
  <c r="UYW62" i="7"/>
  <c r="UYY62" i="7" s="1"/>
  <c r="UZA62" i="7" s="1"/>
  <c r="UZC62" i="7" s="1"/>
  <c r="UZC66" i="7" l="1"/>
  <c r="UZE62" i="7"/>
  <c r="UZE66" i="7" l="1"/>
  <c r="UZG62" i="7"/>
  <c r="UZI62" i="7" s="1"/>
  <c r="UZK62" i="7" s="1"/>
  <c r="UZM62" i="7" s="1"/>
  <c r="UZM66" i="7" l="1"/>
  <c r="UZO62" i="7"/>
  <c r="UZO66" i="7" l="1"/>
  <c r="UZQ62" i="7"/>
  <c r="UZS62" i="7" s="1"/>
  <c r="UZU62" i="7" s="1"/>
  <c r="UZW62" i="7" s="1"/>
  <c r="UZW66" i="7" l="1"/>
  <c r="UZY62" i="7"/>
  <c r="UZY66" i="7" l="1"/>
  <c r="VAA62" i="7"/>
  <c r="VAC62" i="7" s="1"/>
  <c r="VAE62" i="7" s="1"/>
  <c r="VAG62" i="7" s="1"/>
  <c r="VAG66" i="7" l="1"/>
  <c r="VAI62" i="7"/>
  <c r="VAI66" i="7" l="1"/>
  <c r="VAK62" i="7"/>
  <c r="VAM62" i="7" s="1"/>
  <c r="VAO62" i="7" s="1"/>
  <c r="VAQ62" i="7" s="1"/>
  <c r="VAQ66" i="7" l="1"/>
  <c r="VAS62" i="7"/>
  <c r="VAS66" i="7" l="1"/>
  <c r="VAU62" i="7"/>
  <c r="VAW62" i="7" s="1"/>
  <c r="VAY62" i="7" s="1"/>
  <c r="VBA62" i="7" s="1"/>
  <c r="VBA66" i="7" l="1"/>
  <c r="VBC62" i="7"/>
  <c r="VBC66" i="7" l="1"/>
  <c r="VBE62" i="7"/>
  <c r="VBG62" i="7" s="1"/>
  <c r="VBI62" i="7" s="1"/>
  <c r="VBK62" i="7" s="1"/>
  <c r="VBK66" i="7" l="1"/>
  <c r="VBM62" i="7"/>
  <c r="VBM66" i="7" l="1"/>
  <c r="VBO62" i="7"/>
  <c r="VBQ62" i="7" s="1"/>
  <c r="VBS62" i="7" s="1"/>
  <c r="VBU62" i="7" s="1"/>
  <c r="VBU66" i="7" l="1"/>
  <c r="VBW62" i="7"/>
  <c r="VBW66" i="7" l="1"/>
  <c r="VBY62" i="7"/>
  <c r="VCA62" i="7" s="1"/>
  <c r="VCC62" i="7" s="1"/>
  <c r="VCE62" i="7" s="1"/>
  <c r="VCE66" i="7" l="1"/>
  <c r="VCG62" i="7"/>
  <c r="VCG66" i="7" l="1"/>
  <c r="VCI62" i="7"/>
  <c r="VCK62" i="7" s="1"/>
  <c r="VCM62" i="7" s="1"/>
  <c r="VCO62" i="7" s="1"/>
  <c r="VCO66" i="7" l="1"/>
  <c r="VCQ62" i="7"/>
  <c r="VCQ66" i="7" l="1"/>
  <c r="VCS62" i="7"/>
  <c r="VCU62" i="7" s="1"/>
  <c r="VCW62" i="7" s="1"/>
  <c r="VCY62" i="7" s="1"/>
  <c r="VCY66" i="7" l="1"/>
  <c r="VDA62" i="7"/>
  <c r="VDA66" i="7" l="1"/>
  <c r="VDC62" i="7"/>
  <c r="VDE62" i="7" s="1"/>
  <c r="VDG62" i="7" s="1"/>
  <c r="VDI62" i="7" s="1"/>
  <c r="VDI66" i="7" l="1"/>
  <c r="VDK62" i="7"/>
  <c r="VDK66" i="7" l="1"/>
  <c r="VDM62" i="7"/>
  <c r="VDO62" i="7" s="1"/>
  <c r="VDQ62" i="7" s="1"/>
  <c r="VDS62" i="7" s="1"/>
  <c r="VDS66" i="7" l="1"/>
  <c r="VDU62" i="7"/>
  <c r="VDU66" i="7" l="1"/>
  <c r="VDW62" i="7"/>
  <c r="VDY62" i="7" s="1"/>
  <c r="VEA62" i="7" s="1"/>
  <c r="VEC62" i="7" s="1"/>
  <c r="VEC66" i="7" l="1"/>
  <c r="VEE62" i="7"/>
  <c r="VEE66" i="7" l="1"/>
  <c r="VEG62" i="7"/>
  <c r="VEI62" i="7" s="1"/>
  <c r="VEK62" i="7" s="1"/>
  <c r="VEM62" i="7" s="1"/>
  <c r="VEM66" i="7" l="1"/>
  <c r="VEO62" i="7"/>
  <c r="VEO66" i="7" l="1"/>
  <c r="VEQ62" i="7"/>
  <c r="VES62" i="7" s="1"/>
  <c r="VEU62" i="7" s="1"/>
  <c r="VEW62" i="7" s="1"/>
  <c r="VEW66" i="7" l="1"/>
  <c r="VEY62" i="7"/>
  <c r="VEY66" i="7" l="1"/>
  <c r="VFA62" i="7"/>
  <c r="VFC62" i="7" s="1"/>
  <c r="VFE62" i="7" s="1"/>
  <c r="VFG62" i="7" s="1"/>
  <c r="VFG66" i="7" l="1"/>
  <c r="VFI62" i="7"/>
  <c r="VFI66" i="7" l="1"/>
  <c r="VFK62" i="7"/>
  <c r="VFM62" i="7" s="1"/>
  <c r="VFO62" i="7" s="1"/>
  <c r="VFQ62" i="7" s="1"/>
  <c r="VFQ66" i="7" l="1"/>
  <c r="VFS62" i="7"/>
  <c r="VFS66" i="7" l="1"/>
  <c r="VFU62" i="7"/>
  <c r="VFW62" i="7" s="1"/>
  <c r="VFY62" i="7" s="1"/>
  <c r="VGA62" i="7" s="1"/>
  <c r="VGA66" i="7" l="1"/>
  <c r="VGC62" i="7"/>
  <c r="VGC66" i="7" l="1"/>
  <c r="VGE62" i="7"/>
  <c r="VGG62" i="7" s="1"/>
  <c r="VGI62" i="7" s="1"/>
  <c r="VGK62" i="7" s="1"/>
  <c r="VGK66" i="7" l="1"/>
  <c r="VGM62" i="7"/>
  <c r="VGM66" i="7" l="1"/>
  <c r="VGO62" i="7"/>
  <c r="VGQ62" i="7" s="1"/>
  <c r="VGS62" i="7" s="1"/>
  <c r="VGU62" i="7" s="1"/>
  <c r="VGU66" i="7" l="1"/>
  <c r="VGW62" i="7"/>
  <c r="VGW66" i="7" l="1"/>
  <c r="VGY62" i="7"/>
  <c r="VHA62" i="7" s="1"/>
  <c r="VHC62" i="7" s="1"/>
  <c r="VHE62" i="7" s="1"/>
  <c r="VHE66" i="7" l="1"/>
  <c r="VHG62" i="7"/>
  <c r="VHG66" i="7" l="1"/>
  <c r="VHI62" i="7"/>
  <c r="VHK62" i="7" s="1"/>
  <c r="VHM62" i="7" s="1"/>
  <c r="VHO62" i="7" s="1"/>
  <c r="VHO66" i="7" l="1"/>
  <c r="VHQ62" i="7"/>
  <c r="VHQ66" i="7" l="1"/>
  <c r="VHS62" i="7"/>
  <c r="VHU62" i="7" s="1"/>
  <c r="VHW62" i="7" s="1"/>
  <c r="VHY62" i="7" s="1"/>
  <c r="VHY66" i="7" l="1"/>
  <c r="VIA62" i="7"/>
  <c r="VIA66" i="7" l="1"/>
  <c r="VIC62" i="7"/>
  <c r="VIE62" i="7" s="1"/>
  <c r="VIG62" i="7" s="1"/>
  <c r="VII62" i="7" s="1"/>
  <c r="VII66" i="7" l="1"/>
  <c r="VIK62" i="7"/>
  <c r="VIK66" i="7" l="1"/>
  <c r="VIM62" i="7"/>
  <c r="VIO62" i="7" s="1"/>
  <c r="VIQ62" i="7" s="1"/>
  <c r="VIS62" i="7" s="1"/>
  <c r="VIS66" i="7" l="1"/>
  <c r="VIU62" i="7"/>
  <c r="VIU66" i="7" l="1"/>
  <c r="VIW62" i="7"/>
  <c r="VIY62" i="7" s="1"/>
  <c r="VJA62" i="7" s="1"/>
  <c r="VJC62" i="7" s="1"/>
  <c r="VJC66" i="7" l="1"/>
  <c r="VJE62" i="7"/>
  <c r="VJE66" i="7" l="1"/>
  <c r="VJG62" i="7"/>
  <c r="VJI62" i="7" s="1"/>
  <c r="VJK62" i="7" s="1"/>
  <c r="VJM62" i="7" s="1"/>
  <c r="VJM66" i="7" l="1"/>
  <c r="VJO62" i="7"/>
  <c r="VJO66" i="7" l="1"/>
  <c r="VJQ62" i="7"/>
  <c r="VJS62" i="7" s="1"/>
  <c r="VJU62" i="7" s="1"/>
  <c r="VJW62" i="7" s="1"/>
  <c r="VJW66" i="7" l="1"/>
  <c r="VJY62" i="7"/>
  <c r="VJY66" i="7" l="1"/>
  <c r="VKA62" i="7"/>
  <c r="VKC62" i="7" s="1"/>
  <c r="VKE62" i="7" s="1"/>
  <c r="VKG62" i="7" s="1"/>
  <c r="VKG66" i="7" l="1"/>
  <c r="VKI62" i="7"/>
  <c r="VKI66" i="7" l="1"/>
  <c r="VKK62" i="7"/>
  <c r="VKM62" i="7" s="1"/>
  <c r="VKO62" i="7" s="1"/>
  <c r="VKQ62" i="7" s="1"/>
  <c r="VKQ66" i="7" l="1"/>
  <c r="VKS62" i="7"/>
  <c r="VKS66" i="7" l="1"/>
  <c r="VKU62" i="7"/>
  <c r="VKW62" i="7" s="1"/>
  <c r="VKY62" i="7" s="1"/>
  <c r="VLA62" i="7" s="1"/>
  <c r="VLA66" i="7" l="1"/>
  <c r="VLC62" i="7"/>
  <c r="VLC66" i="7" l="1"/>
  <c r="VLE62" i="7"/>
  <c r="VLG62" i="7" s="1"/>
  <c r="VLI62" i="7" s="1"/>
  <c r="VLK62" i="7" s="1"/>
  <c r="VLK66" i="7" l="1"/>
  <c r="VLM62" i="7"/>
  <c r="VLM66" i="7" l="1"/>
  <c r="VLO62" i="7"/>
  <c r="VLQ62" i="7" s="1"/>
  <c r="VLS62" i="7" s="1"/>
  <c r="VLU62" i="7" s="1"/>
  <c r="VLU66" i="7" l="1"/>
  <c r="VLW62" i="7"/>
  <c r="VLW66" i="7" l="1"/>
  <c r="VLY62" i="7"/>
  <c r="VMA62" i="7" s="1"/>
  <c r="VMC62" i="7" s="1"/>
  <c r="VME62" i="7" s="1"/>
  <c r="VME66" i="7" l="1"/>
  <c r="VMG62" i="7"/>
  <c r="VMG66" i="7" l="1"/>
  <c r="VMI62" i="7"/>
  <c r="VMK62" i="7" s="1"/>
  <c r="VMM62" i="7" s="1"/>
  <c r="VMO62" i="7" s="1"/>
  <c r="VMO66" i="7" l="1"/>
  <c r="VMQ62" i="7"/>
  <c r="VMQ66" i="7" l="1"/>
  <c r="VMS62" i="7"/>
  <c r="VMU62" i="7" s="1"/>
  <c r="VMW62" i="7" s="1"/>
  <c r="VMY62" i="7" s="1"/>
  <c r="VMY66" i="7" l="1"/>
  <c r="VNA62" i="7"/>
  <c r="VNA66" i="7" l="1"/>
  <c r="VNC62" i="7"/>
  <c r="VNE62" i="7" s="1"/>
  <c r="VNG62" i="7" s="1"/>
  <c r="VNI62" i="7" s="1"/>
  <c r="VNI66" i="7" l="1"/>
  <c r="VNK62" i="7"/>
  <c r="VNK66" i="7" l="1"/>
  <c r="VNM62" i="7"/>
  <c r="VNO62" i="7" s="1"/>
  <c r="VNQ62" i="7" s="1"/>
  <c r="VNS62" i="7" s="1"/>
  <c r="VNS66" i="7" l="1"/>
  <c r="VNU62" i="7"/>
  <c r="VNU66" i="7" l="1"/>
  <c r="VNW62" i="7"/>
  <c r="VNY62" i="7" s="1"/>
  <c r="VOA62" i="7" s="1"/>
  <c r="VOC62" i="7" s="1"/>
  <c r="VOC66" i="7" l="1"/>
  <c r="VOE62" i="7"/>
  <c r="VOE66" i="7" l="1"/>
  <c r="VOG62" i="7"/>
  <c r="VOI62" i="7" s="1"/>
  <c r="VOK62" i="7" s="1"/>
  <c r="VOM62" i="7" s="1"/>
  <c r="VOM66" i="7" l="1"/>
  <c r="VOO62" i="7"/>
  <c r="VOO66" i="7" l="1"/>
  <c r="VOQ62" i="7"/>
  <c r="VOS62" i="7" s="1"/>
  <c r="VOU62" i="7" s="1"/>
  <c r="VOW62" i="7" s="1"/>
  <c r="VOW66" i="7" l="1"/>
  <c r="VOY62" i="7"/>
  <c r="VOY66" i="7" l="1"/>
  <c r="VPA62" i="7"/>
  <c r="VPC62" i="7" s="1"/>
  <c r="VPE62" i="7" s="1"/>
  <c r="VPG62" i="7" s="1"/>
  <c r="VPG66" i="7" l="1"/>
  <c r="VPI62" i="7"/>
  <c r="VPI66" i="7" l="1"/>
  <c r="VPK62" i="7"/>
  <c r="VPM62" i="7" s="1"/>
  <c r="VPO62" i="7" s="1"/>
  <c r="VPQ62" i="7" s="1"/>
  <c r="VPQ66" i="7" l="1"/>
  <c r="VPS62" i="7"/>
  <c r="VPS66" i="7" l="1"/>
  <c r="VPU62" i="7"/>
  <c r="VPW62" i="7" s="1"/>
  <c r="VPY62" i="7" s="1"/>
  <c r="VQA62" i="7" s="1"/>
  <c r="VQA66" i="7" l="1"/>
  <c r="VQC62" i="7"/>
  <c r="VQC66" i="7" l="1"/>
  <c r="VQE62" i="7"/>
  <c r="VQG62" i="7" s="1"/>
  <c r="VQI62" i="7" s="1"/>
  <c r="VQK62" i="7" s="1"/>
  <c r="VQK66" i="7" l="1"/>
  <c r="VQM62" i="7"/>
  <c r="VQM66" i="7" l="1"/>
  <c r="VQO62" i="7"/>
  <c r="VQQ62" i="7" s="1"/>
  <c r="VQS62" i="7" s="1"/>
  <c r="VQU62" i="7" s="1"/>
  <c r="VQU66" i="7" l="1"/>
  <c r="VQW62" i="7"/>
  <c r="VQW66" i="7" l="1"/>
  <c r="VQY62" i="7"/>
  <c r="VRA62" i="7" s="1"/>
  <c r="VRC62" i="7" s="1"/>
  <c r="VRE62" i="7" s="1"/>
  <c r="VRE66" i="7" l="1"/>
  <c r="VRG62" i="7"/>
  <c r="VRG66" i="7" l="1"/>
  <c r="VRI62" i="7"/>
  <c r="VRK62" i="7" s="1"/>
  <c r="VRM62" i="7" s="1"/>
  <c r="VRO62" i="7" s="1"/>
  <c r="VRO66" i="7" l="1"/>
  <c r="VRQ62" i="7"/>
  <c r="VRQ66" i="7" l="1"/>
  <c r="VRS62" i="7"/>
  <c r="VRU62" i="7" s="1"/>
  <c r="VRW62" i="7" s="1"/>
  <c r="VRY62" i="7" s="1"/>
  <c r="VRY66" i="7" l="1"/>
  <c r="VSA62" i="7"/>
  <c r="VSA66" i="7" l="1"/>
  <c r="VSC62" i="7"/>
  <c r="VSE62" i="7" s="1"/>
  <c r="VSG62" i="7" s="1"/>
  <c r="VSI62" i="7" s="1"/>
  <c r="VSI66" i="7" l="1"/>
  <c r="VSK62" i="7"/>
  <c r="VSK66" i="7" l="1"/>
  <c r="VSM62" i="7"/>
  <c r="VSO62" i="7" s="1"/>
  <c r="VSQ62" i="7" s="1"/>
  <c r="VSS62" i="7" s="1"/>
  <c r="VSS66" i="7" l="1"/>
  <c r="VSU62" i="7"/>
  <c r="VSU66" i="7" l="1"/>
  <c r="VSW62" i="7"/>
  <c r="VSY62" i="7" s="1"/>
  <c r="VTA62" i="7" s="1"/>
  <c r="VTC62" i="7" s="1"/>
  <c r="VTC66" i="7" l="1"/>
  <c r="VTE62" i="7"/>
  <c r="VTE66" i="7" l="1"/>
  <c r="VTG62" i="7"/>
  <c r="VTI62" i="7" s="1"/>
  <c r="VTK62" i="7" s="1"/>
  <c r="VTM62" i="7" s="1"/>
  <c r="VTM66" i="7" l="1"/>
  <c r="VTO62" i="7"/>
  <c r="VTO66" i="7" l="1"/>
  <c r="VTQ62" i="7"/>
  <c r="VTS62" i="7" s="1"/>
  <c r="VTU62" i="7" s="1"/>
  <c r="VTW62" i="7" s="1"/>
  <c r="VTW66" i="7" l="1"/>
  <c r="VTY62" i="7"/>
  <c r="VTY66" i="7" l="1"/>
  <c r="VUA62" i="7"/>
  <c r="VUC62" i="7" s="1"/>
  <c r="VUE62" i="7" s="1"/>
  <c r="VUG62" i="7" s="1"/>
  <c r="VUG66" i="7" l="1"/>
  <c r="VUI62" i="7"/>
  <c r="VUI66" i="7" l="1"/>
  <c r="VUK62" i="7"/>
  <c r="VUM62" i="7" s="1"/>
  <c r="VUO62" i="7" s="1"/>
  <c r="VUQ62" i="7" s="1"/>
  <c r="VUQ66" i="7" l="1"/>
  <c r="VUS62" i="7"/>
  <c r="VUS66" i="7" l="1"/>
  <c r="VUU62" i="7"/>
  <c r="VUW62" i="7" s="1"/>
  <c r="VUY62" i="7" s="1"/>
  <c r="VVA62" i="7" s="1"/>
  <c r="VVA66" i="7" l="1"/>
  <c r="VVC62" i="7"/>
  <c r="VVC66" i="7" l="1"/>
  <c r="VVE62" i="7"/>
  <c r="VVG62" i="7" s="1"/>
  <c r="VVI62" i="7" s="1"/>
  <c r="VVK62" i="7" s="1"/>
  <c r="VVK66" i="7" l="1"/>
  <c r="VVM62" i="7"/>
  <c r="VVM66" i="7" l="1"/>
  <c r="VVO62" i="7"/>
  <c r="VVQ62" i="7" s="1"/>
  <c r="VVS62" i="7" s="1"/>
  <c r="VVU62" i="7" s="1"/>
  <c r="VVU66" i="7" l="1"/>
  <c r="VVW62" i="7"/>
  <c r="VVW66" i="7" l="1"/>
  <c r="VVY62" i="7"/>
  <c r="VWA62" i="7" s="1"/>
  <c r="VWC62" i="7" s="1"/>
  <c r="VWE62" i="7" s="1"/>
  <c r="VWE66" i="7" l="1"/>
  <c r="VWG62" i="7"/>
  <c r="VWG66" i="7" l="1"/>
  <c r="VWI62" i="7"/>
  <c r="VWK62" i="7" s="1"/>
  <c r="VWM62" i="7" s="1"/>
  <c r="VWO62" i="7" s="1"/>
  <c r="VWO66" i="7" l="1"/>
  <c r="VWQ62" i="7"/>
  <c r="VWQ66" i="7" l="1"/>
  <c r="VWS62" i="7"/>
  <c r="VWU62" i="7" s="1"/>
  <c r="VWW62" i="7" s="1"/>
  <c r="VWY62" i="7" s="1"/>
  <c r="VWY66" i="7" l="1"/>
  <c r="VXA62" i="7"/>
  <c r="VXA66" i="7" l="1"/>
  <c r="VXC62" i="7"/>
  <c r="VXE62" i="7" s="1"/>
  <c r="VXG62" i="7" s="1"/>
  <c r="VXI62" i="7" s="1"/>
  <c r="VXI66" i="7" l="1"/>
  <c r="VXK62" i="7"/>
  <c r="VXK66" i="7" l="1"/>
  <c r="VXM62" i="7"/>
  <c r="VXO62" i="7" s="1"/>
  <c r="VXQ62" i="7" s="1"/>
  <c r="VXS62" i="7" s="1"/>
  <c r="VXS66" i="7" l="1"/>
  <c r="VXU62" i="7"/>
  <c r="VXU66" i="7" l="1"/>
  <c r="VXW62" i="7"/>
  <c r="VXY62" i="7" s="1"/>
  <c r="VYA62" i="7" s="1"/>
  <c r="VYC62" i="7" s="1"/>
  <c r="VYC66" i="7" l="1"/>
  <c r="VYE62" i="7"/>
  <c r="VYE66" i="7" l="1"/>
  <c r="VYG62" i="7"/>
  <c r="VYI62" i="7" s="1"/>
  <c r="VYK62" i="7" s="1"/>
  <c r="VYM62" i="7" s="1"/>
  <c r="VYM66" i="7" l="1"/>
  <c r="VYO62" i="7"/>
  <c r="VYO66" i="7" l="1"/>
  <c r="VYQ62" i="7"/>
  <c r="VYS62" i="7" s="1"/>
  <c r="VYU62" i="7" s="1"/>
  <c r="VYW62" i="7" s="1"/>
  <c r="VYW66" i="7" l="1"/>
  <c r="VYY62" i="7"/>
  <c r="VYY66" i="7" l="1"/>
  <c r="VZA62" i="7"/>
  <c r="VZC62" i="7" s="1"/>
  <c r="VZE62" i="7" s="1"/>
  <c r="VZG62" i="7" s="1"/>
  <c r="VZG66" i="7" l="1"/>
  <c r="VZI62" i="7"/>
  <c r="VZI66" i="7" l="1"/>
  <c r="VZK62" i="7"/>
  <c r="VZM62" i="7" s="1"/>
  <c r="VZO62" i="7" s="1"/>
  <c r="VZQ62" i="7" s="1"/>
  <c r="VZQ66" i="7" l="1"/>
  <c r="VZS62" i="7"/>
  <c r="VZS66" i="7" l="1"/>
  <c r="VZU62" i="7"/>
  <c r="VZW62" i="7" s="1"/>
  <c r="VZY62" i="7" s="1"/>
  <c r="WAA62" i="7" s="1"/>
  <c r="WAA66" i="7" l="1"/>
  <c r="WAC62" i="7"/>
  <c r="WAC66" i="7" l="1"/>
  <c r="WAE62" i="7"/>
  <c r="WAG62" i="7" s="1"/>
  <c r="WAI62" i="7" s="1"/>
  <c r="WAK62" i="7" s="1"/>
  <c r="WAK66" i="7" l="1"/>
  <c r="WAM62" i="7"/>
  <c r="WAM66" i="7" l="1"/>
  <c r="WAO62" i="7"/>
  <c r="WAQ62" i="7" s="1"/>
  <c r="WAS62" i="7" s="1"/>
  <c r="WAU62" i="7" s="1"/>
  <c r="WAU66" i="7" l="1"/>
  <c r="WAW62" i="7"/>
  <c r="WAW66" i="7" l="1"/>
  <c r="WAY62" i="7"/>
  <c r="WBA62" i="7" s="1"/>
  <c r="WBC62" i="7" s="1"/>
  <c r="WBE62" i="7" s="1"/>
  <c r="WBE66" i="7" l="1"/>
  <c r="WBG62" i="7"/>
  <c r="WBG66" i="7" l="1"/>
  <c r="WBI62" i="7"/>
  <c r="WBK62" i="7" s="1"/>
  <c r="WBM62" i="7" s="1"/>
  <c r="WBO62" i="7" s="1"/>
  <c r="WBO66" i="7" l="1"/>
  <c r="WBQ62" i="7"/>
  <c r="WBQ66" i="7" l="1"/>
  <c r="WBS62" i="7"/>
  <c r="WBU62" i="7" s="1"/>
  <c r="WBW62" i="7" s="1"/>
  <c r="WBY62" i="7" s="1"/>
  <c r="WBY66" i="7" l="1"/>
  <c r="WCA62" i="7"/>
  <c r="WCA66" i="7" l="1"/>
  <c r="WCC62" i="7"/>
  <c r="WCE62" i="7" s="1"/>
  <c r="WCG62" i="7" s="1"/>
  <c r="WCI62" i="7" s="1"/>
  <c r="WCI66" i="7" l="1"/>
  <c r="WCK62" i="7"/>
  <c r="WCK66" i="7" l="1"/>
  <c r="WCM62" i="7"/>
  <c r="WCO62" i="7" s="1"/>
  <c r="WCQ62" i="7" s="1"/>
  <c r="WCS62" i="7" s="1"/>
  <c r="WCS66" i="7" l="1"/>
  <c r="WCU62" i="7"/>
  <c r="WCU66" i="7" l="1"/>
  <c r="WCW62" i="7"/>
  <c r="WCY62" i="7" s="1"/>
  <c r="WDA62" i="7" s="1"/>
  <c r="WDC62" i="7" s="1"/>
  <c r="WDC66" i="7" l="1"/>
  <c r="WDE62" i="7"/>
  <c r="WDE66" i="7" l="1"/>
  <c r="WDG62" i="7"/>
  <c r="WDI62" i="7" s="1"/>
  <c r="WDK62" i="7" s="1"/>
  <c r="WDM62" i="7" s="1"/>
  <c r="WDM66" i="7" l="1"/>
  <c r="WDO62" i="7"/>
  <c r="WDO66" i="7" l="1"/>
  <c r="WDQ62" i="7"/>
  <c r="WDS62" i="7" s="1"/>
  <c r="WDU62" i="7" s="1"/>
  <c r="WDW62" i="7" s="1"/>
  <c r="WDW66" i="7" l="1"/>
  <c r="WDY62" i="7"/>
  <c r="WDY66" i="7" l="1"/>
  <c r="WEA62" i="7"/>
  <c r="WEC62" i="7" s="1"/>
  <c r="WEE62" i="7" s="1"/>
  <c r="WEG62" i="7" s="1"/>
  <c r="WEG66" i="7" l="1"/>
  <c r="WEI62" i="7"/>
  <c r="WEI66" i="7" l="1"/>
  <c r="WEK62" i="7"/>
  <c r="WEM62" i="7" s="1"/>
  <c r="WEO62" i="7" s="1"/>
  <c r="WEQ62" i="7" s="1"/>
  <c r="WEQ66" i="7" l="1"/>
  <c r="WES62" i="7"/>
  <c r="WES66" i="7" l="1"/>
  <c r="WEU62" i="7"/>
  <c r="WEW62" i="7" s="1"/>
  <c r="WEY62" i="7" s="1"/>
  <c r="WFA62" i="7" s="1"/>
  <c r="WFA66" i="7" l="1"/>
  <c r="WFC62" i="7"/>
  <c r="WFC66" i="7" l="1"/>
  <c r="WFE62" i="7"/>
  <c r="WFG62" i="7" s="1"/>
  <c r="WFI62" i="7" s="1"/>
  <c r="WFK62" i="7" s="1"/>
  <c r="WFK66" i="7" l="1"/>
  <c r="WFM62" i="7"/>
  <c r="WFM66" i="7" l="1"/>
  <c r="WFO62" i="7"/>
  <c r="WFQ62" i="7" s="1"/>
  <c r="WFS62" i="7" s="1"/>
  <c r="WFU62" i="7" s="1"/>
  <c r="WFU66" i="7" l="1"/>
  <c r="WFW62" i="7"/>
  <c r="WFW66" i="7" l="1"/>
  <c r="WFY62" i="7"/>
  <c r="WGA62" i="7" s="1"/>
  <c r="WGC62" i="7" s="1"/>
  <c r="WGE62" i="7" s="1"/>
  <c r="WGE66" i="7" l="1"/>
  <c r="WGG62" i="7"/>
  <c r="WGG66" i="7" l="1"/>
  <c r="WGI62" i="7"/>
  <c r="WGK62" i="7" s="1"/>
  <c r="WGM62" i="7" s="1"/>
  <c r="WGO62" i="7" s="1"/>
  <c r="WGO66" i="7" l="1"/>
  <c r="WGQ62" i="7"/>
  <c r="WGQ66" i="7" l="1"/>
  <c r="WGS62" i="7"/>
  <c r="WGU62" i="7" s="1"/>
  <c r="WGW62" i="7" s="1"/>
  <c r="WGY62" i="7" s="1"/>
  <c r="WGY66" i="7" l="1"/>
  <c r="WHA62" i="7"/>
  <c r="WHA66" i="7" l="1"/>
  <c r="WHC62" i="7"/>
  <c r="WHE62" i="7" s="1"/>
  <c r="WHG62" i="7" s="1"/>
  <c r="WHI62" i="7" s="1"/>
  <c r="WHI66" i="7" l="1"/>
  <c r="WHK62" i="7"/>
  <c r="WHK66" i="7" l="1"/>
  <c r="WHM62" i="7"/>
  <c r="WHO62" i="7" s="1"/>
  <c r="WHQ62" i="7" s="1"/>
  <c r="WHS62" i="7" s="1"/>
  <c r="WHS66" i="7" l="1"/>
  <c r="WHU62" i="7"/>
  <c r="WHU66" i="7" l="1"/>
  <c r="WHW62" i="7"/>
  <c r="WHY62" i="7" s="1"/>
  <c r="WIA62" i="7" s="1"/>
  <c r="WIC62" i="7" s="1"/>
  <c r="WIC66" i="7" l="1"/>
  <c r="WIE62" i="7"/>
  <c r="WIE66" i="7" l="1"/>
  <c r="WIG62" i="7"/>
  <c r="WII62" i="7" s="1"/>
  <c r="WIK62" i="7" s="1"/>
  <c r="WIM62" i="7" s="1"/>
  <c r="WIM66" i="7" l="1"/>
  <c r="WIO62" i="7"/>
  <c r="WIO66" i="7" l="1"/>
  <c r="WIQ62" i="7"/>
  <c r="WIS62" i="7" s="1"/>
  <c r="WIU62" i="7" s="1"/>
  <c r="WIW62" i="7" s="1"/>
  <c r="WIW66" i="7" l="1"/>
  <c r="WIY62" i="7"/>
  <c r="WIY66" i="7" l="1"/>
  <c r="WJA62" i="7"/>
  <c r="WJC62" i="7" s="1"/>
  <c r="WJE62" i="7" s="1"/>
  <c r="WJG62" i="7" s="1"/>
  <c r="WJG66" i="7" l="1"/>
  <c r="WJI62" i="7"/>
  <c r="WJI66" i="7" l="1"/>
  <c r="WJK62" i="7"/>
  <c r="WJM62" i="7" s="1"/>
  <c r="WJO62" i="7" s="1"/>
  <c r="WJQ62" i="7" s="1"/>
  <c r="WJQ66" i="7" l="1"/>
  <c r="WJS62" i="7"/>
  <c r="WJS66" i="7" l="1"/>
  <c r="WJU62" i="7"/>
  <c r="WJW62" i="7" s="1"/>
  <c r="WJY62" i="7" s="1"/>
  <c r="WKA62" i="7" s="1"/>
  <c r="WKA66" i="7" l="1"/>
  <c r="WKC62" i="7"/>
  <c r="WKC66" i="7" l="1"/>
  <c r="WKE62" i="7"/>
  <c r="WKG62" i="7" s="1"/>
  <c r="WKI62" i="7" s="1"/>
  <c r="WKK62" i="7" s="1"/>
  <c r="WKK66" i="7" l="1"/>
  <c r="WKM62" i="7"/>
  <c r="WKM66" i="7" l="1"/>
  <c r="WKO62" i="7"/>
  <c r="WKQ62" i="7" s="1"/>
  <c r="WKS62" i="7" s="1"/>
  <c r="WKU62" i="7" s="1"/>
  <c r="WKU66" i="7" l="1"/>
  <c r="WKW62" i="7"/>
  <c r="WKW66" i="7" l="1"/>
  <c r="WKY62" i="7"/>
  <c r="WLA62" i="7" s="1"/>
  <c r="WLC62" i="7" s="1"/>
  <c r="WLE62" i="7" s="1"/>
  <c r="WLE66" i="7" l="1"/>
  <c r="WLG62" i="7"/>
  <c r="WLG66" i="7" l="1"/>
  <c r="WLI62" i="7"/>
  <c r="WLK62" i="7" s="1"/>
  <c r="WLM62" i="7" s="1"/>
  <c r="WLO62" i="7" s="1"/>
  <c r="WLO66" i="7" l="1"/>
  <c r="WLQ62" i="7"/>
  <c r="WLQ66" i="7" l="1"/>
  <c r="WLS62" i="7"/>
  <c r="WLU62" i="7" s="1"/>
  <c r="WLW62" i="7" s="1"/>
  <c r="WLY62" i="7" s="1"/>
  <c r="WLY66" i="7" l="1"/>
  <c r="WMA62" i="7"/>
  <c r="WMA66" i="7" l="1"/>
  <c r="WMC62" i="7"/>
  <c r="WME62" i="7" s="1"/>
  <c r="WMG62" i="7" s="1"/>
  <c r="WMI62" i="7" s="1"/>
  <c r="WMI66" i="7" l="1"/>
  <c r="WMK62" i="7"/>
  <c r="WMK66" i="7" l="1"/>
  <c r="WMM62" i="7"/>
  <c r="WMO62" i="7" s="1"/>
  <c r="WMQ62" i="7" s="1"/>
  <c r="WMS62" i="7" s="1"/>
  <c r="WMS66" i="7" l="1"/>
  <c r="WMU62" i="7"/>
  <c r="WMU66" i="7" l="1"/>
  <c r="WMW62" i="7"/>
  <c r="WMY62" i="7" s="1"/>
  <c r="WNA62" i="7" s="1"/>
  <c r="WNC62" i="7" s="1"/>
  <c r="WNC66" i="7" l="1"/>
  <c r="WNE62" i="7"/>
  <c r="WNE66" i="7" l="1"/>
  <c r="WNG62" i="7"/>
  <c r="WNI62" i="7" s="1"/>
  <c r="WNK62" i="7" s="1"/>
  <c r="WNM62" i="7" s="1"/>
  <c r="WNM66" i="7" l="1"/>
  <c r="WNO62" i="7"/>
  <c r="WNO66" i="7" l="1"/>
  <c r="WNQ62" i="7"/>
  <c r="WNS62" i="7" s="1"/>
  <c r="WNU62" i="7" s="1"/>
  <c r="WNW62" i="7" s="1"/>
  <c r="WNW66" i="7" l="1"/>
  <c r="WNY62" i="7"/>
  <c r="WNY66" i="7" l="1"/>
  <c r="WOA62" i="7"/>
  <c r="WOC62" i="7" s="1"/>
  <c r="WOE62" i="7" s="1"/>
  <c r="WOG62" i="7" s="1"/>
  <c r="WOG66" i="7" l="1"/>
  <c r="WOI62" i="7"/>
  <c r="WOI66" i="7" l="1"/>
  <c r="WOK62" i="7"/>
  <c r="WOM62" i="7" s="1"/>
  <c r="WOO62" i="7" s="1"/>
  <c r="WOQ62" i="7" s="1"/>
  <c r="WOQ66" i="7" l="1"/>
  <c r="WOS62" i="7"/>
  <c r="WOS66" i="7" l="1"/>
  <c r="WOU62" i="7"/>
  <c r="WOW62" i="7" s="1"/>
  <c r="WOY62" i="7" s="1"/>
  <c r="WPA62" i="7" s="1"/>
  <c r="WPA66" i="7" l="1"/>
  <c r="WPC62" i="7"/>
  <c r="WPC66" i="7" l="1"/>
  <c r="WPE62" i="7"/>
  <c r="WPG62" i="7" s="1"/>
  <c r="WPI62" i="7" s="1"/>
  <c r="WPK62" i="7" s="1"/>
  <c r="WPK66" i="7" l="1"/>
  <c r="WPM62" i="7"/>
  <c r="WPM66" i="7" l="1"/>
  <c r="WPO62" i="7"/>
  <c r="WPQ62" i="7" s="1"/>
  <c r="WPS62" i="7" s="1"/>
  <c r="WPU62" i="7" s="1"/>
  <c r="WPU66" i="7" l="1"/>
  <c r="WPW62" i="7"/>
  <c r="WPW66" i="7" l="1"/>
  <c r="WPY62" i="7"/>
  <c r="WQA62" i="7" s="1"/>
  <c r="WQC62" i="7" s="1"/>
  <c r="WQE62" i="7" s="1"/>
  <c r="WQE66" i="7" l="1"/>
  <c r="WQG62" i="7"/>
  <c r="WQG66" i="7" l="1"/>
  <c r="WQI62" i="7"/>
  <c r="WQK62" i="7" s="1"/>
  <c r="WQM62" i="7" s="1"/>
  <c r="WQO62" i="7" s="1"/>
  <c r="WQO66" i="7" l="1"/>
  <c r="WQQ62" i="7"/>
  <c r="WQQ66" i="7" l="1"/>
  <c r="WQS62" i="7"/>
  <c r="WQU62" i="7" s="1"/>
  <c r="WQW62" i="7" s="1"/>
  <c r="WQY62" i="7" s="1"/>
  <c r="WQY66" i="7" l="1"/>
  <c r="WRA62" i="7"/>
  <c r="WRA66" i="7" l="1"/>
  <c r="WRC62" i="7"/>
  <c r="WRE62" i="7" s="1"/>
  <c r="WRG62" i="7" s="1"/>
  <c r="WRI62" i="7" s="1"/>
  <c r="WRI66" i="7" l="1"/>
  <c r="WRK62" i="7"/>
  <c r="WRK66" i="7" l="1"/>
  <c r="WRM62" i="7"/>
  <c r="WRO62" i="7" s="1"/>
  <c r="WRQ62" i="7" s="1"/>
  <c r="WRS62" i="7" s="1"/>
  <c r="WRS66" i="7" l="1"/>
  <c r="WRU62" i="7"/>
  <c r="WRU66" i="7" l="1"/>
  <c r="WRW62" i="7"/>
  <c r="WRY62" i="7" s="1"/>
  <c r="WSA62" i="7" s="1"/>
  <c r="WSC62" i="7" s="1"/>
  <c r="WSC66" i="7" l="1"/>
  <c r="WSE62" i="7"/>
  <c r="WSE66" i="7" l="1"/>
  <c r="WSG62" i="7"/>
  <c r="WSI62" i="7" s="1"/>
  <c r="WSK62" i="7" s="1"/>
  <c r="WSM62" i="7" s="1"/>
  <c r="WSM66" i="7" l="1"/>
  <c r="WSO62" i="7"/>
  <c r="WSO66" i="7" l="1"/>
  <c r="WSQ62" i="7"/>
  <c r="WSS62" i="7" s="1"/>
  <c r="WSU62" i="7" s="1"/>
  <c r="WSW62" i="7" s="1"/>
  <c r="WSW66" i="7" l="1"/>
  <c r="WSY62" i="7"/>
  <c r="WSY66" i="7" l="1"/>
  <c r="WTA62" i="7"/>
  <c r="WTC62" i="7" s="1"/>
  <c r="WTE62" i="7" s="1"/>
  <c r="WTG62" i="7" s="1"/>
  <c r="WTG66" i="7" l="1"/>
  <c r="WTI62" i="7"/>
  <c r="WTI66" i="7" l="1"/>
  <c r="WTK62" i="7"/>
  <c r="WTM62" i="7" s="1"/>
  <c r="WTO62" i="7" s="1"/>
  <c r="WTQ62" i="7" s="1"/>
  <c r="WTQ66" i="7" l="1"/>
  <c r="WTS62" i="7"/>
  <c r="WTS66" i="7" l="1"/>
  <c r="WTU62" i="7"/>
  <c r="WTW62" i="7" s="1"/>
  <c r="WTY62" i="7" s="1"/>
  <c r="WUA62" i="7" s="1"/>
  <c r="WUA66" i="7" l="1"/>
  <c r="WUC62" i="7"/>
  <c r="WUC66" i="7" l="1"/>
  <c r="WUE62" i="7"/>
  <c r="WUG62" i="7" s="1"/>
  <c r="WUI62" i="7" s="1"/>
  <c r="WUK62" i="7" s="1"/>
  <c r="WUK66" i="7" l="1"/>
  <c r="WUM62" i="7"/>
  <c r="WUM66" i="7" l="1"/>
  <c r="WUO62" i="7"/>
  <c r="WUQ62" i="7" s="1"/>
  <c r="WUS62" i="7" s="1"/>
  <c r="WUU62" i="7" s="1"/>
  <c r="WUU66" i="7" l="1"/>
  <c r="WUW62" i="7"/>
  <c r="WUW66" i="7" l="1"/>
  <c r="WUY62" i="7"/>
  <c r="WVA62" i="7" s="1"/>
  <c r="WVC62" i="7" s="1"/>
  <c r="WVE62" i="7" s="1"/>
  <c r="WVE66" i="7" l="1"/>
  <c r="WVG62" i="7"/>
  <c r="WVG66" i="7" l="1"/>
  <c r="WVI62" i="7"/>
  <c r="WVK62" i="7" s="1"/>
  <c r="WVM62" i="7" s="1"/>
  <c r="WVO62" i="7" s="1"/>
  <c r="WVO66" i="7" l="1"/>
  <c r="WVQ62" i="7"/>
  <c r="WVQ66" i="7" l="1"/>
  <c r="WVS62" i="7"/>
  <c r="WVU62" i="7" s="1"/>
  <c r="WVW62" i="7" s="1"/>
  <c r="WVY62" i="7" s="1"/>
  <c r="WVY66" i="7" l="1"/>
  <c r="WWA62" i="7"/>
  <c r="WWA66" i="7" l="1"/>
  <c r="WWC62" i="7"/>
  <c r="WWE62" i="7" s="1"/>
  <c r="WWG62" i="7" s="1"/>
  <c r="WWI62" i="7" s="1"/>
  <c r="WWI66" i="7" l="1"/>
  <c r="WWK62" i="7"/>
  <c r="WWK66" i="7" l="1"/>
  <c r="WWM62" i="7"/>
  <c r="WWO62" i="7" s="1"/>
  <c r="WWQ62" i="7" s="1"/>
  <c r="WWS62" i="7" s="1"/>
  <c r="WWS66" i="7" l="1"/>
  <c r="WWU62" i="7"/>
  <c r="WWU66" i="7" l="1"/>
  <c r="WWW62" i="7"/>
  <c r="WWY62" i="7" s="1"/>
  <c r="WXA62" i="7" s="1"/>
  <c r="WXC62" i="7" s="1"/>
  <c r="WXC66" i="7" l="1"/>
  <c r="WXE62" i="7"/>
  <c r="WXE66" i="7" l="1"/>
  <c r="WXG62" i="7"/>
  <c r="WXI62" i="7" s="1"/>
  <c r="WXK62" i="7" s="1"/>
  <c r="WXM62" i="7" s="1"/>
  <c r="WXM66" i="7" l="1"/>
  <c r="WXO62" i="7"/>
  <c r="WXO66" i="7" l="1"/>
  <c r="WXQ62" i="7"/>
  <c r="WXS62" i="7" s="1"/>
  <c r="WXU62" i="7" s="1"/>
  <c r="WXW62" i="7" s="1"/>
  <c r="WXW66" i="7" l="1"/>
  <c r="WXY62" i="7"/>
  <c r="WXY66" i="7" l="1"/>
  <c r="WYA62" i="7"/>
  <c r="WYC62" i="7" s="1"/>
  <c r="WYE62" i="7" s="1"/>
  <c r="WYG62" i="7" s="1"/>
  <c r="WYG66" i="7" l="1"/>
  <c r="WYI62" i="7"/>
  <c r="WYI66" i="7" l="1"/>
  <c r="WYK62" i="7"/>
  <c r="WYM62" i="7" s="1"/>
  <c r="WYO62" i="7" s="1"/>
  <c r="WYQ62" i="7" s="1"/>
  <c r="WYQ66" i="7" l="1"/>
  <c r="WYS62" i="7"/>
  <c r="WYS66" i="7" l="1"/>
  <c r="WYU62" i="7"/>
  <c r="WYW62" i="7" s="1"/>
  <c r="WYY62" i="7" s="1"/>
  <c r="WZA62" i="7" s="1"/>
  <c r="WZA66" i="7" l="1"/>
  <c r="WZC62" i="7"/>
  <c r="WZC66" i="7" l="1"/>
  <c r="WZE62" i="7"/>
  <c r="WZG62" i="7" s="1"/>
  <c r="WZI62" i="7" s="1"/>
  <c r="WZK62" i="7" s="1"/>
  <c r="WZK66" i="7" l="1"/>
  <c r="WZM62" i="7"/>
  <c r="WZM66" i="7" l="1"/>
  <c r="WZO62" i="7"/>
  <c r="WZQ62" i="7" s="1"/>
  <c r="WZS62" i="7" s="1"/>
  <c r="WZU62" i="7" s="1"/>
  <c r="WZU66" i="7" l="1"/>
  <c r="WZW62" i="7"/>
  <c r="WZW66" i="7" l="1"/>
  <c r="WZY62" i="7"/>
  <c r="XAA62" i="7" s="1"/>
  <c r="XAC62" i="7" s="1"/>
  <c r="XAE62" i="7" s="1"/>
  <c r="XAE66" i="7" l="1"/>
  <c r="XAG62" i="7"/>
  <c r="XAG66" i="7" l="1"/>
  <c r="XAI62" i="7"/>
  <c r="XAK62" i="7" s="1"/>
  <c r="XAM62" i="7" s="1"/>
  <c r="XAO62" i="7" s="1"/>
  <c r="XAO66" i="7" l="1"/>
  <c r="XAQ62" i="7"/>
  <c r="XAQ66" i="7" l="1"/>
  <c r="XAS62" i="7"/>
  <c r="XAU62" i="7" s="1"/>
  <c r="XAW62" i="7" s="1"/>
  <c r="XAY62" i="7" s="1"/>
  <c r="XAY66" i="7" l="1"/>
  <c r="XBA62" i="7"/>
  <c r="XBA66" i="7" l="1"/>
  <c r="XBC62" i="7"/>
  <c r="XBE62" i="7" s="1"/>
  <c r="XBG62" i="7" s="1"/>
  <c r="XBI62" i="7" s="1"/>
  <c r="XBI66" i="7" l="1"/>
  <c r="XBK62" i="7"/>
  <c r="XBK66" i="7" l="1"/>
  <c r="XBM62" i="7"/>
  <c r="XBO62" i="7" s="1"/>
  <c r="XBQ62" i="7" s="1"/>
  <c r="XBS62" i="7" s="1"/>
  <c r="XBS66" i="7" l="1"/>
  <c r="XBU62" i="7"/>
  <c r="XBU66" i="7" l="1"/>
  <c r="XBW62" i="7"/>
  <c r="XBY62" i="7" s="1"/>
  <c r="XCA62" i="7" s="1"/>
  <c r="XCC62" i="7" s="1"/>
  <c r="XCC66" i="7" l="1"/>
  <c r="XCE62" i="7"/>
  <c r="XCE66" i="7" l="1"/>
  <c r="XCG62" i="7"/>
  <c r="XCI62" i="7" s="1"/>
  <c r="XCK62" i="7" s="1"/>
  <c r="XCM62" i="7" s="1"/>
  <c r="XCM66" i="7" l="1"/>
  <c r="XCO62" i="7"/>
  <c r="XCO66" i="7" l="1"/>
  <c r="XCQ62" i="7"/>
  <c r="XCS62" i="7" s="1"/>
  <c r="XCU62" i="7" s="1"/>
  <c r="XCW62" i="7" s="1"/>
  <c r="XCW66" i="7" l="1"/>
  <c r="XCY62" i="7"/>
  <c r="XCY66" i="7" l="1"/>
  <c r="XDA62" i="7"/>
  <c r="XDC62" i="7" s="1"/>
  <c r="XDE62" i="7" s="1"/>
  <c r="XDG62" i="7" s="1"/>
  <c r="XDG66" i="7" l="1"/>
  <c r="XDI62" i="7"/>
  <c r="XDI66" i="7" l="1"/>
  <c r="XDK62" i="7"/>
  <c r="XDM62" i="7" s="1"/>
  <c r="XDO62" i="7" s="1"/>
  <c r="XDQ62" i="7" s="1"/>
  <c r="XDQ66" i="7" l="1"/>
  <c r="XDS62" i="7"/>
  <c r="XDS66" i="7" l="1"/>
  <c r="XDU62" i="7"/>
  <c r="XDW62" i="7" s="1"/>
  <c r="XDY62" i="7" s="1"/>
  <c r="XEA62" i="7" s="1"/>
  <c r="XEA66" i="7" l="1"/>
  <c r="XEC62" i="7"/>
  <c r="XEC66" i="7" l="1"/>
  <c r="XEE62" i="7"/>
  <c r="XEG62" i="7" s="1"/>
  <c r="XEI62" i="7" s="1"/>
  <c r="XEK62" i="7" s="1"/>
  <c r="XEK66" i="7" l="1"/>
  <c r="XEM62" i="7"/>
  <c r="XEM66" i="7" l="1"/>
  <c r="XEO62" i="7"/>
  <c r="XEQ62" i="7" s="1"/>
  <c r="XES62" i="7" s="1"/>
  <c r="XEU62" i="7" s="1"/>
  <c r="XEU66" i="7" l="1"/>
  <c r="XEW62" i="7"/>
  <c r="XEW66" i="7" l="1"/>
  <c r="XEY62" i="7"/>
  <c r="XFA62" i="7" s="1"/>
  <c r="XFC6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4B8FF445-68BE-40FD-8739-8A6ECEE9556A}">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<sst xmlns="http://schemas.openxmlformats.org/spreadsheetml/2006/main" count="5035" uniqueCount="2787">
  <si>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</si>
  <si>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</si>
  <si>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</si>
  <si>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</si>
  <si>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</si>
  <si>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</si>
  <si>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</si>
  <si>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</si>
  <si>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</si>
  <si>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</si>
  <si>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</si>
  <si>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</si>
  <si>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</si>
  <si>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</si>
  <si>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</si>
  <si>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</si>
  <si>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</si>
  <si>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</si>
  <si>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</si>
  <si>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</si>
  <si>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</si>
  <si>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</si>
  <si>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</si>
  <si>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</si>
  <si>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</si>
  <si>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</si>
  <si>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</si>
  <si>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</si>
  <si>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</si>
  <si>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</si>
  <si>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</si>
  <si>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</si>
  <si>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</si>
  <si>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</si>
  <si>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</si>
  <si>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</si>
  <si>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</si>
  <si>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</si>
  <si>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</si>
  <si>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</si>
  <si>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</si>
  <si>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</si>
  <si>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</si>
  <si>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</si>
  <si>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</si>
  <si>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</si>
  <si>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</si>
  <si>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</si>
  <si>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</si>
  <si>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</si>
  <si>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</si>
  <si>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</si>
  <si>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</si>
  <si>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</si>
  <si>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</si>
  <si>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</si>
  <si>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</si>
  <si>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</si>
  <si>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</si>
  <si>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</si>
  <si>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</si>
  <si>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</si>
  <si>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</si>
  <si>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</si>
  <si>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</si>
  <si>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</si>
  <si>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</si>
  <si>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</si>
  <si>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</si>
  <si>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</si>
  <si>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</si>
  <si>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</si>
  <si>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</si>
  <si>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</si>
  <si>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</si>
  <si>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</si>
  <si>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</si>
  <si>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</si>
  <si>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</si>
  <si>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</si>
  <si>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</si>
  <si>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</si>
  <si>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</si>
  <si>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</si>
  <si>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</si>
  <si>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</si>
  <si>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</si>
  <si>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</si>
  <si>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</si>
  <si>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</si>
  <si>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</si>
  <si>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</si>
  <si>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</si>
  <si>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</si>
  <si>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</si>
  <si>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</si>
  <si>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</si>
  <si>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</si>
  <si>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</si>
  <si>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</si>
  <si>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</si>
  <si>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</si>
  <si>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</si>
  <si>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</si>
  <si>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</si>
  <si>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</si>
  <si>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</si>
  <si>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</si>
  <si>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</si>
  <si>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</si>
  <si>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</si>
  <si>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</si>
  <si>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</si>
  <si>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</si>
  <si>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</si>
  <si>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</si>
  <si>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</si>
  <si>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</si>
  <si>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</si>
  <si>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</si>
  <si>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</si>
  <si>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</si>
  <si>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</si>
  <si>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</si>
  <si>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</si>
  <si>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</si>
  <si>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</si>
  <si>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</si>
  <si>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</si>
  <si>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</si>
  <si>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</si>
  <si>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</si>
  <si>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</si>
  <si>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</si>
  <si>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</si>
  <si>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</si>
  <si>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</si>
  <si>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</si>
  <si>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</si>
  <si>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</si>
  <si>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</si>
  <si>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</si>
  <si>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</si>
  <si>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</si>
  <si>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</si>
  <si>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</si>
  <si>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</si>
  <si>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</si>
  <si>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</si>
  <si>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</si>
  <si>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</si>
  <si>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</si>
  <si>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</si>
  <si>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</si>
  <si>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</si>
  <si>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</si>
  <si>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</si>
  <si>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</si>
  <si>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</si>
  <si>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</si>
  <si>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</si>
  <si>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</si>
  <si>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</si>
  <si>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</si>
  <si>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</si>
  <si>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</si>
  <si>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</si>
  <si>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</si>
  <si>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</si>
  <si>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</si>
  <si>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</si>
  <si>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</si>
  <si>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</si>
  <si>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</si>
  <si>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</si>
  <si>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</si>
  <si>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</si>
  <si>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</si>
  <si>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</si>
  <si>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</si>
  <si>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</si>
  <si>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</si>
  <si>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</si>
  <si>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</si>
  <si>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</si>
  <si>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</si>
  <si>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</si>
  <si>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</si>
  <si>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</si>
  <si>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</si>
  <si>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</si>
  <si>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</si>
  <si>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</si>
  <si>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</si>
  <si>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</si>
  <si>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</si>
  <si>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</si>
  <si>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</si>
  <si>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</si>
  <si>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</si>
  <si>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</si>
  <si>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</si>
  <si>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</si>
  <si>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</si>
  <si>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</si>
  <si>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</si>
  <si>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</si>
  <si>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</si>
  <si>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</si>
  <si>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</si>
  <si>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</si>
  <si>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</si>
  <si>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</si>
  <si>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</si>
  <si>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</si>
  <si>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</si>
  <si>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</si>
  <si>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</si>
  <si>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</si>
  <si>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</si>
  <si>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</si>
  <si>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</si>
  <si>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</si>
  <si>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</si>
  <si>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</si>
  <si>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</si>
  <si>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</si>
  <si>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</si>
  <si>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</si>
  <si>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</si>
  <si>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</si>
  <si>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</si>
  <si>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</si>
  <si>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</si>
  <si>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</si>
  <si>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</si>
  <si>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</si>
  <si>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</si>
  <si>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</si>
  <si>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</si>
  <si>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</si>
  <si>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</si>
  <si>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</si>
  <si>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</si>
  <si>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</si>
  <si>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</si>
  <si>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</si>
  <si>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</si>
  <si>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</si>
  <si>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</si>
  <si>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</si>
  <si>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</si>
  <si>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</si>
  <si>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</si>
  <si>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</si>
  <si>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</si>
  <si>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</si>
  <si>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</si>
  <si>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</si>
  <si>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</si>
  <si>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</si>
  <si>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</si>
  <si>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</si>
  <si>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</si>
  <si>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</si>
  <si>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</si>
  <si>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</si>
  <si>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</si>
  <si>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</si>
  <si>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</si>
  <si>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</si>
  <si>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</si>
  <si>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</si>
  <si>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</si>
  <si>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</si>
  <si>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</si>
  <si>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</si>
  <si>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</si>
  <si>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</si>
  <si>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</si>
  <si>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</si>
  <si>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</si>
  <si>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</si>
  <si>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</si>
  <si>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</si>
  <si>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</si>
  <si>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</si>
  <si>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</si>
  <si>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</si>
  <si>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</si>
  <si>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</si>
  <si>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</si>
  <si>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</si>
  <si>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</si>
  <si>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</si>
  <si>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</si>
  <si>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</si>
  <si>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</si>
  <si>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</si>
  <si>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</si>
  <si>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</si>
  <si>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</si>
  <si>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</si>
  <si>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</si>
  <si>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</si>
  <si>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</si>
  <si>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</si>
  <si>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</si>
  <si>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</si>
  <si>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</si>
  <si>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</si>
  <si>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</si>
  <si>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</si>
  <si>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</si>
  <si>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</si>
  <si>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</si>
  <si>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</si>
  <si>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</si>
  <si>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</si>
  <si>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</si>
  <si>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</si>
  <si>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</si>
  <si>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</si>
  <si>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</si>
  <si>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</si>
  <si>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</si>
  <si>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</si>
  <si>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</si>
  <si>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</si>
  <si>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</si>
  <si>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</si>
  <si>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</si>
  <si>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</si>
  <si>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</si>
  <si>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</si>
  <si>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</si>
  <si>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</si>
  <si>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</si>
  <si>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</si>
  <si>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</si>
  <si>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</si>
  <si>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</si>
  <si>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</si>
  <si>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</si>
  <si>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</si>
  <si>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</si>
  <si>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</si>
  <si>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</si>
  <si>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</si>
  <si>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</si>
  <si>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</si>
  <si>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</si>
  <si>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</si>
  <si>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</si>
  <si>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</si>
  <si>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</si>
  <si>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</si>
  <si>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</si>
  <si>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</si>
  <si>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</si>
  <si>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</si>
  <si>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</si>
  <si>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</si>
  <si>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</si>
  <si>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</si>
  <si>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</si>
  <si>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</si>
  <si>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</si>
  <si>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</si>
  <si>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</si>
  <si>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</si>
  <si>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</si>
  <si>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</si>
  <si>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</si>
  <si>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</si>
  <si>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</si>
  <si>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</si>
  <si>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</si>
  <si>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</si>
  <si>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</si>
  <si>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</si>
  <si>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</si>
  <si>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</si>
  <si>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</si>
  <si>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</si>
  <si>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</si>
  <si>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</si>
  <si>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</si>
  <si>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</si>
  <si>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</si>
  <si>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</si>
  <si>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</si>
  <si>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</si>
  <si>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</si>
  <si>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</si>
  <si>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</si>
  <si>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</si>
  <si>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</si>
  <si>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</si>
  <si>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</si>
  <si>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</si>
  <si>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</si>
  <si>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</si>
  <si>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</si>
  <si>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</si>
  <si>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</si>
  <si>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</si>
  <si>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</si>
  <si>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</si>
  <si>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</si>
  <si>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</si>
  <si>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</si>
  <si>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</si>
  <si>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</si>
  <si>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</si>
  <si>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</si>
  <si>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</si>
  <si>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</si>
  <si>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</si>
  <si>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</si>
  <si>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</si>
  <si>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</si>
  <si>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</si>
  <si>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</si>
  <si>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</si>
  <si>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</si>
  <si>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</si>
  <si>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</si>
  <si>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</si>
  <si>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</si>
  <si>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</si>
  <si>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</si>
  <si>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</si>
  <si>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</si>
  <si>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</si>
  <si>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</si>
  <si>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</si>
  <si>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</si>
  <si>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</si>
  <si>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</si>
  <si>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</si>
  <si>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</si>
  <si>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</si>
  <si>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</si>
  <si>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</si>
  <si>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</si>
  <si>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</si>
  <si>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</si>
  <si>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</si>
  <si>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</si>
  <si>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</si>
  <si>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</si>
  <si>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</si>
  <si>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</si>
  <si>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</si>
  <si>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</si>
  <si>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</si>
  <si>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</si>
  <si>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</si>
  <si>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</si>
  <si>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</si>
  <si>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</si>
  <si>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</si>
  <si>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</si>
  <si>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</si>
  <si>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</si>
  <si>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</si>
  <si>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</si>
  <si>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</si>
  <si>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</si>
  <si>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</si>
  <si>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</si>
  <si>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</si>
  <si>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</si>
  <si>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</si>
  <si>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</si>
  <si>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</si>
  <si>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</si>
  <si>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</si>
  <si>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</si>
  <si>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</si>
  <si>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</si>
  <si>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</si>
  <si>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</si>
  <si>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</si>
  <si>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</si>
  <si>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</si>
  <si>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</si>
  <si>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</si>
  <si>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</si>
  <si>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</si>
  <si>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</si>
  <si>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</si>
  <si>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</si>
  <si>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</si>
  <si>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</si>
  <si>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</si>
  <si>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</si>
  <si>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</si>
  <si>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</si>
  <si>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</si>
  <si>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</si>
  <si>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</si>
  <si>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</si>
  <si>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</si>
  <si>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</si>
  <si>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</si>
  <si>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</si>
  <si>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</si>
  <si>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</si>
  <si>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</si>
  <si>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</si>
  <si>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</si>
  <si>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</si>
  <si>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</si>
  <si>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</si>
  <si>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</si>
  <si>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</si>
  <si>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</si>
  <si>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</si>
  <si>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</si>
  <si>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</si>
  <si>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</si>
  <si>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</si>
  <si>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</si>
  <si>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</si>
  <si>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</si>
  <si>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</si>
  <si>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</si>
  <si>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</si>
  <si>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</si>
  <si>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</si>
  <si>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</si>
  <si>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</si>
  <si>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</si>
  <si>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</si>
  <si>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</si>
  <si>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</si>
  <si>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</si>
  <si>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</si>
  <si>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</si>
  <si>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</si>
  <si>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</si>
  <si>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</si>
  <si>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</si>
  <si>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</si>
  <si>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</si>
  <si>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</si>
  <si>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</si>
  <si>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</si>
  <si>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</si>
  <si>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</si>
  <si>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</si>
  <si>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</si>
  <si>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</si>
  <si>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</si>
  <si>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</si>
  <si>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</si>
  <si>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</si>
  <si>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</si>
  <si>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</si>
  <si>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</si>
  <si>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</si>
  <si>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</si>
  <si>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</si>
  <si>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</si>
  <si>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</si>
  <si>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</si>
  <si>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</si>
  <si>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</si>
  <si>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</si>
  <si>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</si>
  <si>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</si>
  <si>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</si>
  <si>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</si>
  <si>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</si>
  <si>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</si>
  <si>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</si>
  <si>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</si>
  <si>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</si>
  <si>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</si>
  <si>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</si>
  <si>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</si>
  <si>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</si>
  <si>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</si>
  <si>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</si>
  <si>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</si>
  <si>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</si>
  <si>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</si>
  <si>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</si>
  <si>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</si>
  <si>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</si>
  <si>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</si>
  <si>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</si>
  <si>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</si>
  <si>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</si>
  <si>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</si>
  <si>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</si>
  <si>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</si>
  <si>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</si>
  <si>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</si>
  <si>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</si>
  <si>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</si>
  <si>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</si>
  <si>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</si>
  <si>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</si>
  <si>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</si>
  <si>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</si>
  <si>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</si>
  <si>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</si>
  <si>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</si>
  <si>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</si>
  <si>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</si>
  <si>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</si>
  <si>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</si>
  <si>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</si>
  <si>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</si>
  <si>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</si>
  <si>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</si>
  <si>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</si>
  <si>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</si>
  <si>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</si>
  <si>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</si>
  <si>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</si>
  <si>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</si>
  <si>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</si>
  <si>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</si>
  <si>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</si>
  <si>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</si>
  <si>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</si>
  <si>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</si>
  <si>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</si>
  <si>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</si>
  <si>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</si>
  <si>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</si>
  <si>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</si>
  <si>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</si>
  <si>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</si>
  <si>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</si>
  <si>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</si>
  <si>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</si>
  <si>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</si>
  <si>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</si>
  <si>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</si>
  <si>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</si>
  <si>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</si>
  <si>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</si>
  <si>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</si>
  <si>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</si>
  <si>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</si>
  <si>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</si>
  <si>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</si>
  <si>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</si>
  <si>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</si>
  <si>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</si>
  <si>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</si>
  <si>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</si>
  <si>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</si>
  <si>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</si>
  <si>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</si>
  <si>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</si>
  <si>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</si>
  <si>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</si>
  <si>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</si>
  <si>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</si>
  <si>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</si>
  <si>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</si>
  <si>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</si>
  <si>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</si>
  <si>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</si>
  <si>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</si>
  <si>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</si>
  <si>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</si>
  <si>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</si>
  <si>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</si>
  <si>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</si>
  <si>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</si>
  <si>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</si>
  <si>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</si>
  <si>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</si>
  <si>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</si>
  <si>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</si>
  <si>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</si>
  <si>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</si>
  <si>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</si>
  <si>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</si>
  <si>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</si>
  <si>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</si>
  <si>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</si>
  <si>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</si>
  <si>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</si>
  <si>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</si>
  <si>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</si>
  <si>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</si>
  <si>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</si>
  <si>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</si>
  <si>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</si>
  <si>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</si>
  <si>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</si>
  <si>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</si>
  <si>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</si>
  <si>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</si>
  <si>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</si>
  <si>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</si>
  <si>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</si>
  <si>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</si>
  <si>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</si>
  <si>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</si>
  <si>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</si>
  <si>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</si>
  <si>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</si>
  <si>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</si>
  <si>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</si>
  <si>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</si>
  <si>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</si>
  <si>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</si>
  <si>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</si>
  <si>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</si>
  <si>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</si>
  <si>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</si>
  <si>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</si>
  <si>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</si>
  <si>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</si>
  <si>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</si>
  <si>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</si>
  <si>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</si>
  <si>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</si>
  <si>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</si>
  <si>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</si>
  <si>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</si>
  <si>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</si>
  <si>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</si>
  <si>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</si>
  <si>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</si>
  <si>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</si>
  <si>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</si>
  <si>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</si>
  <si>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</si>
  <si>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</si>
  <si>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</si>
  <si>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</si>
  <si>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</si>
  <si>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</si>
  <si>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</si>
  <si>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</si>
  <si>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</si>
  <si>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</si>
  <si>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</si>
  <si>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</si>
  <si>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</si>
  <si>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</si>
  <si>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</si>
  <si>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</si>
  <si>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</si>
  <si>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</si>
  <si>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</si>
  <si>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</si>
  <si>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</si>
  <si>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</si>
  <si>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</si>
  <si>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</si>
  <si>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</si>
  <si>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</si>
  <si>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</si>
  <si>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</si>
  <si>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</si>
  <si>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</si>
  <si>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</si>
  <si>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</si>
  <si>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</si>
  <si>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</si>
  <si>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</si>
  <si>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</si>
  <si>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</si>
  <si>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</si>
  <si>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</si>
  <si>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</si>
  <si>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</si>
  <si>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</si>
  <si>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</si>
  <si>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</si>
  <si>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</si>
  <si>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</si>
  <si>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</si>
  <si>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</si>
  <si>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</si>
  <si>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</si>
  <si>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</si>
  <si>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</si>
  <si>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</si>
  <si>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</si>
  <si>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</si>
  <si>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</si>
  <si>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</si>
  <si>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</si>
  <si>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</si>
  <si>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</si>
  <si>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</si>
  <si>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</si>
  <si>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</si>
  <si>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</si>
  <si>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</si>
  <si>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</si>
  <si>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</si>
  <si>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</si>
  <si>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</si>
  <si>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</si>
  <si>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</si>
  <si>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</si>
  <si>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</si>
  <si>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</si>
  <si>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</si>
  <si>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</si>
  <si>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</si>
  <si>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</si>
  <si>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</si>
  <si>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</si>
  <si>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</si>
  <si>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</si>
  <si>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</si>
  <si>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</si>
  <si>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</si>
  <si>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</si>
  <si>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</si>
  <si>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</si>
  <si>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</si>
  <si>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</si>
  <si>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</si>
  <si>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</si>
  <si>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</si>
  <si>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</si>
  <si>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</si>
  <si>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</si>
  <si>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</si>
  <si>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</si>
  <si>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</si>
  <si>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</si>
  <si>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</si>
  <si>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</si>
  <si>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</si>
  <si>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</si>
  <si>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</si>
  <si>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</si>
  <si>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</si>
  <si>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</si>
  <si>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</si>
  <si>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</si>
  <si>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</si>
  <si>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</si>
  <si>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</si>
  <si>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</si>
  <si>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</si>
  <si>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</si>
  <si>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</si>
  <si>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</si>
  <si>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</si>
  <si>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</si>
  <si>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</si>
  <si>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</si>
  <si>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</si>
  <si>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</si>
  <si>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</si>
  <si>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</si>
  <si>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</si>
  <si>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</si>
  <si>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</si>
  <si>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</si>
  <si>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</si>
  <si>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</si>
  <si>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</si>
  <si>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</si>
  <si>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</si>
  <si>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</si>
  <si>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</si>
  <si>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</si>
  <si>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</si>
  <si>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</si>
  <si>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</si>
  <si>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</si>
  <si>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</si>
  <si>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</si>
  <si>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</si>
  <si>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</si>
  <si>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</si>
  <si>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</si>
  <si>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</si>
  <si>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</si>
  <si>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</si>
  <si>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</si>
  <si>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</si>
  <si>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</si>
  <si>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</si>
  <si>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</si>
  <si>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</si>
  <si>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</si>
  <si>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</si>
  <si>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</si>
  <si>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</si>
  <si>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</si>
  <si>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</si>
  <si>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</si>
  <si>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</si>
  <si>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</si>
  <si>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</si>
  <si>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</si>
  <si>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</si>
  <si>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</si>
  <si>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</si>
  <si>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</si>
  <si>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</si>
  <si>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</si>
  <si>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</si>
  <si>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</si>
  <si>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</si>
  <si>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</si>
  <si>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</si>
  <si>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</si>
  <si>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</si>
  <si>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</si>
  <si>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</si>
  <si>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</si>
  <si>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</si>
  <si>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</si>
  <si>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</si>
  <si>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</si>
  <si>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</si>
  <si>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</si>
  <si>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</si>
  <si>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</si>
  <si>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</si>
  <si>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</si>
  <si>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</si>
  <si>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</si>
  <si>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</si>
  <si>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</si>
  <si>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</si>
  <si>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</si>
  <si>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</si>
  <si>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</si>
  <si>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</si>
  <si>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</si>
  <si>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</si>
  <si>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</si>
  <si>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</si>
  <si>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</si>
  <si>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</si>
  <si>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</si>
  <si>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</si>
  <si>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</si>
  <si>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</si>
  <si>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</si>
  <si>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</si>
  <si>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</si>
  <si>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</si>
  <si>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</si>
  <si>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</si>
  <si>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</si>
  <si>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</si>
  <si>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</si>
  <si>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</si>
  <si>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</si>
  <si>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</si>
  <si>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</si>
  <si>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</si>
  <si>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</si>
  <si>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</si>
  <si>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</si>
  <si>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</si>
  <si>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</si>
  <si>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</si>
  <si>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</si>
  <si>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</si>
  <si>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</si>
  <si>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</si>
  <si>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</si>
  <si>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</si>
  <si>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</si>
  <si>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</si>
  <si>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</si>
  <si>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</si>
  <si>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</si>
  <si>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</si>
  <si>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</si>
  <si>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</si>
  <si>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</si>
  <si>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</si>
  <si>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</si>
  <si>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</si>
  <si>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</si>
  <si>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</si>
  <si>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</si>
  <si>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</si>
  <si>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</si>
  <si>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</si>
  <si>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</si>
  <si>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</si>
  <si>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</si>
  <si>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</si>
  <si>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</si>
  <si>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</si>
  <si>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</si>
  <si>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</si>
  <si>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</si>
  <si>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</si>
  <si>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</si>
  <si>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</si>
  <si>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</si>
  <si>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</si>
  <si>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</si>
  <si>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</si>
  <si>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</si>
  <si>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</si>
  <si>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</si>
  <si>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</si>
  <si>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</si>
  <si>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</si>
  <si>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</si>
  <si>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</si>
  <si>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</si>
  <si>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</si>
  <si>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</si>
  <si>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</si>
  <si>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</si>
  <si>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</si>
  <si>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</si>
  <si>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</si>
  <si>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</si>
  <si>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</si>
  <si>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</si>
  <si>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</si>
  <si>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</si>
  <si>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</si>
  <si>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</si>
  <si>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</si>
  <si>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</si>
  <si>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</si>
  <si>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</si>
  <si>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</si>
  <si>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</si>
  <si>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</si>
  <si>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</si>
  <si>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</si>
  <si>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</si>
  <si>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</si>
  <si>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</si>
  <si>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</si>
  <si>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</si>
  <si>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</si>
  <si>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</si>
  <si>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</si>
  <si>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</si>
  <si>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</si>
  <si>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</si>
  <si>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</si>
  <si>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</si>
  <si>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</si>
  <si>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</si>
  <si>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</si>
  <si>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</si>
  <si>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</si>
  <si>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</si>
  <si>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</si>
  <si>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</si>
  <si>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</si>
  <si>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</si>
  <si>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</si>
  <si>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</si>
  <si>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</si>
  <si>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</si>
  <si>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</si>
  <si>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</si>
  <si>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</si>
  <si>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</si>
  <si>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</si>
  <si>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</si>
  <si>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</si>
  <si>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</si>
  <si>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</si>
  <si>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</si>
  <si>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</si>
  <si>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</si>
  <si>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</si>
  <si>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</si>
  <si>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</si>
  <si>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</si>
  <si>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</si>
  <si>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</si>
  <si>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</si>
  <si>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</si>
  <si>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</si>
  <si>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</si>
  <si>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</si>
  <si>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</si>
  <si>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</si>
  <si>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</si>
  <si>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</si>
  <si>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</si>
  <si>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</si>
  <si>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</si>
  <si>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</si>
  <si>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</si>
  <si>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</si>
  <si>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</si>
  <si>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</si>
  <si>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</si>
  <si>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</si>
  <si>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</si>
  <si>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</si>
  <si>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</si>
  <si>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</si>
  <si>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</si>
  <si>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</si>
  <si>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</si>
  <si>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</si>
  <si>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</si>
  <si>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</si>
  <si>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</si>
  <si>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</si>
  <si>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</si>
  <si>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</si>
  <si>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</si>
  <si>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</si>
  <si>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</si>
  <si>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</si>
  <si>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</si>
  <si>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</si>
  <si>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</si>
  <si>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</si>
  <si>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</si>
  <si>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</si>
  <si>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</si>
  <si>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</si>
  <si>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</si>
  <si>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</si>
  <si>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</si>
  <si>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</si>
  <si>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</si>
  <si>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</si>
  <si>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</si>
  <si>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</si>
  <si>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</si>
  <si>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</si>
  <si>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</si>
  <si>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</si>
  <si>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</si>
  <si>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</si>
  <si>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</si>
  <si>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</si>
  <si>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</si>
  <si>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</si>
  <si>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</si>
  <si>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</si>
  <si>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</si>
  <si>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</si>
  <si>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</si>
  <si>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</si>
  <si>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</si>
  <si>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</si>
  <si>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</si>
  <si>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</si>
  <si>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</si>
  <si>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</si>
  <si>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</si>
  <si>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</si>
  <si>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</si>
  <si>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</si>
  <si>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</si>
  <si>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</si>
  <si>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</si>
  <si>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</si>
  <si>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</si>
  <si>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</si>
  <si>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</si>
  <si>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</si>
  <si>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</si>
  <si>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</si>
  <si>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</si>
  <si>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</si>
  <si>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</si>
  <si>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</si>
  <si>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</si>
  <si>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</si>
  <si>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</si>
  <si>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</si>
  <si>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</si>
  <si>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</si>
  <si>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</si>
  <si>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</si>
  <si>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</si>
  <si>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</si>
  <si>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</si>
  <si>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</si>
  <si>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</si>
  <si>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</si>
  <si>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</si>
  <si>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</si>
  <si>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</si>
  <si>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</si>
  <si>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</si>
  <si>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</si>
  <si>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</si>
  <si>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</si>
  <si>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</si>
  <si>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</si>
  <si>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</si>
  <si>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</si>
  <si>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</si>
  <si>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</si>
  <si>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</si>
  <si>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</si>
  <si>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</si>
  <si>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</si>
  <si>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</si>
  <si>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</si>
  <si>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</si>
  <si>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</si>
  <si>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</si>
  <si>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</si>
  <si>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</si>
  <si>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</si>
  <si>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</si>
  <si>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</si>
  <si>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</si>
  <si>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</si>
  <si>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</si>
  <si>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</si>
  <si>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</si>
  <si>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</si>
  <si>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</si>
  <si>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</si>
  <si>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</si>
  <si>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</si>
  <si>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</si>
  <si>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</si>
  <si>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</si>
  <si>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</si>
  <si>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</si>
  <si>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</si>
  <si>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</si>
  <si>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</si>
  <si>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</si>
  <si>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</si>
  <si>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</si>
  <si>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</si>
  <si>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</si>
  <si>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</si>
  <si>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</si>
  <si>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</si>
  <si>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</si>
  <si>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</si>
  <si>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</si>
  <si>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</si>
  <si>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</si>
  <si>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</si>
  <si>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</si>
  <si>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</si>
  <si>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</si>
  <si>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</si>
  <si>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</si>
  <si>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</si>
  <si>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</si>
  <si>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</si>
  <si>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</si>
  <si>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</si>
  <si>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</si>
  <si>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</si>
  <si>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</si>
  <si>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</si>
  <si>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</si>
  <si>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</si>
  <si>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</si>
  <si>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</si>
  <si>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</si>
  <si>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</si>
  <si>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</si>
  <si>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</si>
  <si>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</si>
  <si>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</si>
  <si>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</si>
  <si>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</si>
  <si>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</si>
  <si>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</si>
  <si>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</si>
  <si>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</si>
  <si>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</si>
  <si>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</si>
  <si>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</si>
  <si>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</si>
  <si>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</si>
  <si>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</si>
  <si>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</si>
  <si>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</si>
  <si>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</si>
  <si>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</si>
  <si>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</si>
  <si>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</si>
  <si>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</si>
  <si>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</si>
  <si>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</si>
  <si>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</si>
  <si>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</si>
  <si>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</si>
  <si>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</si>
  <si>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</si>
  <si>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</si>
  <si>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</si>
  <si>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</si>
  <si>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</si>
  <si>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</si>
  <si>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</si>
  <si>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</si>
  <si>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</si>
  <si>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</si>
  <si>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</si>
  <si>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</si>
  <si>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</si>
  <si>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</si>
  <si>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</si>
  <si>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</si>
  <si>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</si>
  <si>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</si>
  <si>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</si>
  <si>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</si>
  <si>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</si>
  <si>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</si>
  <si>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</si>
  <si>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</si>
  <si>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</si>
  <si>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</si>
  <si>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</si>
  <si>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</si>
  <si>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</si>
  <si>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</si>
  <si>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</si>
  <si>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</si>
  <si>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</si>
  <si>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</si>
  <si>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</si>
  <si>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</si>
  <si>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</si>
  <si>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</si>
  <si>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</si>
  <si>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</si>
  <si>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</si>
  <si>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</si>
  <si>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</si>
  <si>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</si>
  <si>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</si>
  <si>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</si>
  <si>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</si>
  <si>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</si>
  <si>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</si>
  <si>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</si>
  <si>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</si>
  <si>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</si>
  <si>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</si>
  <si>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</si>
  <si>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</si>
  <si>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</si>
  <si>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</si>
  <si>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</si>
  <si>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</si>
  <si>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</si>
  <si>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</si>
  <si>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</si>
  <si>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</si>
  <si>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</si>
  <si>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</si>
  <si>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</si>
  <si>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</si>
  <si>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</si>
  <si>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</si>
  <si>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</si>
  <si>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</si>
  <si>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</si>
  <si>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</si>
  <si>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</si>
  <si>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</si>
  <si>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</si>
  <si>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</si>
  <si>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</si>
  <si>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</si>
  <si>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</si>
  <si>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</si>
  <si>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</si>
  <si>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</si>
  <si>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</si>
  <si>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</si>
  <si>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</si>
  <si>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</si>
  <si>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</si>
  <si>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</si>
  <si>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</si>
  <si>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</si>
  <si>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</si>
  <si>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</si>
  <si>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</si>
  <si>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</si>
  <si>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</si>
  <si>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</si>
  <si>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</si>
  <si>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</si>
  <si>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</si>
  <si>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</si>
  <si>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</si>
  <si>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</si>
  <si>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</si>
  <si>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</si>
  <si>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</si>
  <si>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</si>
  <si>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</si>
  <si>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</si>
  <si>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</si>
  <si>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</si>
  <si>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</si>
  <si>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</si>
  <si>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</si>
  <si>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</si>
  <si>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</si>
  <si>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</si>
  <si>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</si>
  <si>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</si>
  <si>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</si>
  <si>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</si>
  <si>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</si>
  <si>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</si>
  <si>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</si>
  <si>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</si>
  <si>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</si>
  <si>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</si>
  <si>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</si>
  <si>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</si>
  <si>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</si>
  <si>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</si>
  <si>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</si>
  <si>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</si>
  <si>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</si>
  <si>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</si>
  <si>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</si>
  <si>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</si>
  <si>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</si>
  <si>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</si>
  <si>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</si>
  <si>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</si>
  <si>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</si>
  <si>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</si>
  <si>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</si>
  <si>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</si>
  <si>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</si>
  <si>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</si>
  <si>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</si>
  <si>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</si>
  <si>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</si>
  <si>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</si>
  <si>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</si>
  <si>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</si>
  <si>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</si>
  <si>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</si>
  <si>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</si>
  <si>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</si>
  <si>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</si>
  <si>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</si>
  <si>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</si>
  <si>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</si>
  <si>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</si>
  <si>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</si>
  <si>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</si>
  <si>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</si>
  <si>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</si>
  <si>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</si>
  <si>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</si>
  <si>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</si>
  <si>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</si>
  <si>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</si>
  <si>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</si>
  <si>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</si>
  <si>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</si>
  <si>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</si>
  <si>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</si>
  <si>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</si>
  <si>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</si>
  <si>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</si>
  <si>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</si>
  <si>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</si>
  <si>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</si>
  <si>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</si>
  <si>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</si>
  <si>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</si>
  <si>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</si>
  <si>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</si>
  <si>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</si>
  <si>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</si>
  <si>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</si>
  <si>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</si>
  <si>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</si>
  <si>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</si>
  <si>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</si>
  <si>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</si>
  <si>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</si>
  <si>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</si>
  <si>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</si>
  <si>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</si>
  <si>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</si>
  <si>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</si>
  <si>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</si>
  <si>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</si>
  <si>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</si>
  <si>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</si>
  <si>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</si>
  <si>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</si>
  <si>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</si>
  <si>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</si>
  <si>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</si>
  <si>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</si>
  <si>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</si>
  <si>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</si>
  <si>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</si>
  <si>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</si>
  <si>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</si>
  <si>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</si>
  <si>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</si>
  <si>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</si>
  <si>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</si>
  <si>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</si>
  <si>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</si>
  <si>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</si>
  <si>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</si>
  <si>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</si>
  <si>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</si>
  <si>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</si>
  <si>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</si>
  <si>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</si>
  <si>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</si>
  <si>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</si>
  <si>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</si>
  <si>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</si>
  <si>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</si>
  <si>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</si>
  <si>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</si>
  <si>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</si>
  <si>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</si>
  <si>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</si>
  <si>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</si>
  <si>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</si>
  <si>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</si>
  <si>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</si>
  <si>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</si>
  <si>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</si>
  <si>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</si>
  <si>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</si>
  <si>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</si>
  <si>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</si>
  <si>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</si>
  <si>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</si>
  <si>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</si>
  <si>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</si>
  <si>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</si>
  <si>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</si>
  <si>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</si>
  <si>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</si>
  <si>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</si>
  <si>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</si>
  <si>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</si>
  <si>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</si>
  <si>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</si>
  <si>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</si>
  <si>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</si>
  <si>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</si>
  <si>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</si>
  <si>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</si>
  <si>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</si>
  <si>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</si>
  <si>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</si>
  <si>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</si>
  <si>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</si>
  <si>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</si>
  <si>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</si>
  <si>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</si>
  <si>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</si>
  <si>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</si>
  <si>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</si>
  <si>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</si>
  <si>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</si>
  <si>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</si>
  <si>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</si>
  <si>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</si>
  <si>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</si>
  <si>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</si>
  <si>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</si>
  <si>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</si>
  <si>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</si>
  <si>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</si>
  <si>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</si>
  <si>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</si>
  <si>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</si>
  <si>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</si>
  <si>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</si>
  <si>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</si>
  <si>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</si>
  <si>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</si>
  <si>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</si>
  <si>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</si>
  <si>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</si>
  <si>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</si>
  <si>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</si>
  <si>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</si>
  <si>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</si>
  <si>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</si>
  <si>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</si>
  <si>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</si>
  <si>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</si>
  <si>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</si>
  <si>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</si>
  <si>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</si>
  <si>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</si>
  <si>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</si>
  <si>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</si>
  <si>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</si>
  <si>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</si>
  <si>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</si>
  <si>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</si>
  <si>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</si>
  <si>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</si>
  <si>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</si>
  <si>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</si>
  <si>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</si>
  <si>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</si>
  <si>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</si>
  <si>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</si>
  <si>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</si>
  <si>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</si>
  <si>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</si>
  <si>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</si>
  <si>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</si>
  <si>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</si>
  <si>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</si>
  <si>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</si>
  <si>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</si>
  <si>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</si>
  <si>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</si>
  <si>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</si>
  <si>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</si>
  <si>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</si>
  <si>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</si>
  <si>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</si>
  <si>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</si>
  <si>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</si>
  <si>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</si>
  <si>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</si>
  <si>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</si>
  <si>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</si>
  <si>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</si>
  <si>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</si>
  <si>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</si>
  <si>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</si>
  <si>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</si>
  <si>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</si>
  <si>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</si>
  <si>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</si>
  <si>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</si>
  <si>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</si>
  <si>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</si>
  <si>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</si>
  <si>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</si>
  <si>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</si>
  <si>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</si>
  <si>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</si>
  <si>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</si>
  <si>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</si>
  <si>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</si>
  <si>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</si>
  <si>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</si>
  <si>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</si>
  <si>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</si>
  <si>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</si>
  <si>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</si>
  <si>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</si>
  <si>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</si>
  <si>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</si>
  <si>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</si>
  <si>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</si>
  <si>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</si>
  <si>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</si>
  <si>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</si>
  <si>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</si>
  <si>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</si>
  <si>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</si>
  <si>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</si>
  <si>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</si>
  <si>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</si>
  <si>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</si>
  <si>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</si>
  <si>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</si>
  <si>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</si>
  <si>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</si>
  <si>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</si>
  <si>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</si>
  <si>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</si>
  <si>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</si>
  <si>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</si>
  <si>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</si>
  <si>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</si>
  <si>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</si>
  <si>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</si>
  <si>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</si>
  <si>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</si>
  <si>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</si>
  <si>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</si>
  <si>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</si>
  <si>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</si>
  <si>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</si>
  <si>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</si>
  <si>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</si>
  <si>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</si>
  <si>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</si>
  <si>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</si>
  <si>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</si>
  <si>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</si>
  <si>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</si>
  <si>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</si>
  <si>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</si>
  <si>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</si>
  <si>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</si>
  <si>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</si>
  <si>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</si>
  <si>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</si>
  <si>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</si>
  <si>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</si>
  <si>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</si>
  <si>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</si>
  <si>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</si>
  <si>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</si>
  <si>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</si>
  <si>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</si>
  <si>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</si>
  <si>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</si>
  <si>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</si>
  <si>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</si>
  <si>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</si>
  <si>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</si>
  <si>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</si>
  <si>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</si>
  <si>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</si>
  <si>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</si>
  <si>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</si>
  <si>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</si>
  <si>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</si>
  <si>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</si>
  <si>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</si>
  <si>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</si>
  <si>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</si>
  <si>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</si>
  <si>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</si>
  <si>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</si>
  <si>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</si>
  <si>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</si>
  <si>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</si>
  <si>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</si>
  <si>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</si>
  <si>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</si>
  <si>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</si>
  <si>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</si>
  <si>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</si>
  <si>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</si>
  <si>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</si>
  <si>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</si>
  <si>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</si>
  <si>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</si>
  <si>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</si>
  <si>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</si>
  <si>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</si>
  <si>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</si>
  <si>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</si>
  <si>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</si>
  <si>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</si>
  <si>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</si>
  <si>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</si>
  <si>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</si>
  <si>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</si>
  <si>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</si>
  <si>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</si>
  <si>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</si>
  <si>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</si>
  <si>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</si>
  <si>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</si>
  <si>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</si>
  <si>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</si>
  <si>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</si>
  <si>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</si>
  <si>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</si>
  <si>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</si>
  <si>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</si>
  <si>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</si>
  <si>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</si>
  <si>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</si>
  <si>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</si>
  <si>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</si>
  <si>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</si>
  <si>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</si>
  <si>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</si>
  <si>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</si>
  <si>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</si>
  <si>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</si>
  <si>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</si>
  <si>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</si>
  <si>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</si>
  <si>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</si>
  <si>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</si>
  <si>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</si>
  <si>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</si>
  <si>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</si>
  <si>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</si>
  <si>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</si>
  <si>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</si>
  <si>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</si>
  <si>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</si>
  <si>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</si>
  <si>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</si>
  <si>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</si>
  <si>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</si>
  <si>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</si>
  <si>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</si>
  <si>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</si>
  <si>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</si>
  <si>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</si>
  <si>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</si>
  <si>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</si>
  <si>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</si>
  <si>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</si>
  <si>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</si>
  <si>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</si>
  <si>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</si>
  <si>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</si>
  <si>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</si>
  <si>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</si>
  <si>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</si>
  <si>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</si>
  <si>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</si>
  <si>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</si>
  <si>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</si>
  <si>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</si>
  <si>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</si>
  <si>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</si>
  <si>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</si>
  <si>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</si>
  <si>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</si>
  <si>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</si>
  <si>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</si>
  <si>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</si>
  <si>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</si>
  <si>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</si>
  <si>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</si>
  <si>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</si>
  <si>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</si>
  <si>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</si>
  <si>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</si>
  <si>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</si>
  <si>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</si>
  <si>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</si>
  <si>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</si>
  <si>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</si>
  <si>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</si>
  <si>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</si>
  <si>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</si>
  <si>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</si>
  <si>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</si>
  <si>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</si>
  <si>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</si>
  <si>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</si>
  <si>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</si>
  <si>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</si>
  <si>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</si>
  <si>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</si>
  <si>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</si>
  <si>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</si>
  <si>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</si>
  <si>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</si>
  <si>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</si>
  <si>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</si>
  <si>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</si>
  <si>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</si>
  <si>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</si>
  <si>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</si>
  <si>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</si>
  <si>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</si>
  <si>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</si>
  <si>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</si>
  <si>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</si>
  <si>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</si>
  <si>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</si>
  <si>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</si>
  <si>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</si>
  <si>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</si>
  <si>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</si>
  <si>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</si>
  <si>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</si>
  <si>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</si>
  <si>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</si>
  <si>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</si>
  <si>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</si>
  <si>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</si>
  <si>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</si>
  <si>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</si>
  <si>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</si>
  <si>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</si>
  <si>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</si>
  <si>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</si>
  <si>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</si>
  <si>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</si>
  <si>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</si>
  <si>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</si>
  <si>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</si>
  <si>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</si>
  <si>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</si>
  <si>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</si>
  <si>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</si>
  <si>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</si>
  <si>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</si>
  <si>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</si>
  <si>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</si>
  <si>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</si>
  <si>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</si>
  <si>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</si>
  <si>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</si>
  <si>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</si>
  <si>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</si>
  <si>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</si>
  <si>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</si>
  <si>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</si>
  <si>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</si>
  <si>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</si>
  <si>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</si>
  <si>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</si>
  <si>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</si>
  <si>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</si>
  <si>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</si>
  <si>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</si>
  <si>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</si>
  <si>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</si>
  <si>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</si>
  <si>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</si>
  <si>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</si>
  <si>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</si>
  <si>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</si>
  <si>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</si>
  <si>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</si>
  <si>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</si>
  <si>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</si>
  <si>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</si>
  <si>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</si>
  <si>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</si>
  <si>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</si>
  <si>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</si>
  <si>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</si>
  <si>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</si>
  <si>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</si>
  <si>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</si>
  <si>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</si>
  <si>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</si>
  <si>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</si>
  <si>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</si>
  <si>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</si>
  <si>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</si>
  <si>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</si>
  <si>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</si>
  <si>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</si>
  <si>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</si>
  <si>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</si>
  <si>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</si>
  <si>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</si>
  <si>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</si>
  <si>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</si>
  <si>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</si>
  <si>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</si>
  <si>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</si>
  <si>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</si>
  <si>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</si>
  <si>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</si>
  <si>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</si>
  <si>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</si>
  <si>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</si>
  <si>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</si>
  <si>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</si>
  <si>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</si>
  <si>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</si>
  <si>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</si>
  <si>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</si>
  <si>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</si>
  <si>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</si>
  <si>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</si>
  <si>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</si>
  <si>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</si>
  <si>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</si>
  <si>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</si>
  <si>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</si>
  <si>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</si>
  <si>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</si>
  <si>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</si>
  <si>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</si>
  <si>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</si>
  <si>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</si>
  <si>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</si>
  <si>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</si>
  <si>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</si>
  <si>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</si>
  <si>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</si>
  <si>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</si>
  <si>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</si>
  <si>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</si>
  <si>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</si>
  <si>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</si>
  <si>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</si>
  <si>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</si>
  <si>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</si>
  <si>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</si>
  <si>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</si>
  <si>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</si>
  <si>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</si>
  <si>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</si>
  <si>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</si>
  <si>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</si>
  <si>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</si>
  <si>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</si>
  <si>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</si>
  <si>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</si>
  <si>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</si>
  <si>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</si>
  <si>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</si>
  <si>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</si>
  <si>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</si>
  <si>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</si>
  <si>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</si>
  <si>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</si>
  <si>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</si>
  <si>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</si>
  <si>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</si>
  <si>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</si>
  <si>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</si>
  <si>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</si>
  <si>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</si>
  <si>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</si>
  <si>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</si>
  <si>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</si>
  <si>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</si>
  <si>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</si>
  <si>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</si>
  <si>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</si>
  <si>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</si>
  <si>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</si>
  <si>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</si>
  <si>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</si>
  <si>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</si>
  <si>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</si>
  <si>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</si>
  <si>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</si>
  <si>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</si>
  <si>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</si>
  <si>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</si>
  <si>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</si>
  <si>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</si>
  <si>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</si>
  <si>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</si>
  <si>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</si>
  <si>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</si>
  <si>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</si>
  <si>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</si>
  <si>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</si>
  <si>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</si>
  <si>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</si>
  <si>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</si>
  <si>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</si>
  <si>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</si>
  <si>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</si>
  <si>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</si>
  <si>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</si>
  <si>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</si>
  <si>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</si>
  <si>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</si>
  <si>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</si>
  <si>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</si>
  <si>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</si>
  <si>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</si>
  <si>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</si>
  <si>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</si>
  <si>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</si>
  <si>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</si>
  <si>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</si>
  <si>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</si>
  <si>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</si>
  <si>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</si>
  <si>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</si>
  <si>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</si>
  <si>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</si>
  <si>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</si>
  <si>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</si>
  <si>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</si>
  <si>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</si>
  <si>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</si>
  <si>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</si>
  <si>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</si>
  <si>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</si>
  <si>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</si>
  <si>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</si>
  <si>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</si>
  <si>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</si>
  <si>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</si>
  <si>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</si>
  <si>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</si>
  <si>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</si>
  <si>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</si>
  <si>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</si>
  <si>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</si>
  <si>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</si>
  <si>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</si>
  <si>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</si>
  <si>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</si>
  <si>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</si>
  <si>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</si>
  <si>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</si>
  <si>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</si>
  <si>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</si>
  <si>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</si>
  <si>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</si>
  <si>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</si>
  <si>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</si>
  <si>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</si>
  <si>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</si>
  <si>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</si>
  <si>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</si>
  <si>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</si>
  <si>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</si>
  <si>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</si>
  <si>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</si>
  <si>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</si>
  <si>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</si>
  <si>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</si>
  <si>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</si>
  <si>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</si>
  <si>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</si>
  <si>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</si>
  <si>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</si>
  <si>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</si>
  <si>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</si>
  <si>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</si>
  <si>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</si>
  <si>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</si>
  <si>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</si>
  <si>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</si>
  <si>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</si>
  <si>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</si>
  <si>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</si>
  <si>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</si>
  <si>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</si>
  <si>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</si>
  <si>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</si>
  <si>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</si>
  <si>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</si>
  <si>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</si>
  <si>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</si>
  <si>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</si>
  <si>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</si>
  <si>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</si>
  <si>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</si>
  <si>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</si>
  <si>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</si>
  <si>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</si>
  <si>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</si>
  <si>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</si>
  <si>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</si>
  <si>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</si>
  <si>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</si>
  <si>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</si>
  <si>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</si>
  <si>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</si>
  <si>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</si>
  <si>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</si>
  <si>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</si>
  <si>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</si>
  <si>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</si>
  <si>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</si>
  <si>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</si>
  <si>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</si>
  <si>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</si>
  <si>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</si>
  <si>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</si>
  <si>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</si>
  <si>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</si>
  <si>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</si>
  <si>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</si>
  <si>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</si>
  <si>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</si>
  <si>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</si>
  <si>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</si>
  <si>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</si>
  <si>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</si>
  <si>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</si>
  <si>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</si>
  <si>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</si>
  <si>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</si>
  <si>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</si>
  <si>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</si>
  <si>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</si>
  <si>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</si>
  <si>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</si>
  <si>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</si>
  <si>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</si>
  <si>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</si>
  <si>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</si>
  <si>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</si>
  <si>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</si>
  <si>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</si>
  <si>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</si>
  <si>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</si>
  <si>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</si>
  <si>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</si>
  <si>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</si>
  <si>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</si>
  <si>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</si>
  <si>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</si>
  <si>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</si>
  <si>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</si>
  <si>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</si>
  <si>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</si>
  <si>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</si>
  <si>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</si>
  <si>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</si>
  <si>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</si>
  <si>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</si>
  <si>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</si>
  <si>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</si>
  <si>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</si>
  <si>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</si>
  <si>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</si>
  <si>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</si>
  <si>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</si>
  <si>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</si>
  <si>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</si>
  <si>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</si>
  <si>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</si>
  <si>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</si>
  <si>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</si>
  <si>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</si>
  <si>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</si>
  <si>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</si>
  <si>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</si>
  <si>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</si>
  <si>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</si>
  <si>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</si>
  <si>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</si>
  <si>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</si>
  <si>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</si>
  <si>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</si>
  <si>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</si>
  <si>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</si>
  <si>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</si>
  <si>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</si>
  <si>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</si>
  <si>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</si>
  <si>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</si>
  <si>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</si>
  <si>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</si>
  <si>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</si>
  <si>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</si>
  <si>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</si>
  <si>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</si>
  <si>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</si>
  <si>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</si>
  <si>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</si>
  <si>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</si>
  <si>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</si>
  <si>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</si>
  <si>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</si>
  <si>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</si>
  <si>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</si>
  <si>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</si>
  <si>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</si>
  <si>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</si>
  <si>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</si>
  <si>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</si>
  <si>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</si>
  <si>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</si>
  <si>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</si>
  <si>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</si>
  <si>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</si>
  <si>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</si>
  <si>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</si>
  <si>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</si>
  <si>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</si>
  <si>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</si>
  <si>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</si>
  <si>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</si>
  <si>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</si>
  <si>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</si>
  <si>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</si>
  <si>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</si>
  <si>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</si>
  <si>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</si>
  <si>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</si>
  <si>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</si>
  <si>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</si>
  <si>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</si>
  <si>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</si>
  <si>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</si>
  <si>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</si>
  <si>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</si>
  <si>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</si>
  <si>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</si>
  <si>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</si>
  <si>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</si>
  <si>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</si>
  <si>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</si>
  <si>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</si>
  <si>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</si>
  <si>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</si>
  <si>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</si>
  <si>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</si>
  <si>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</si>
  <si>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</si>
  <si>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</si>
  <si>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</si>
  <si>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</si>
  <si>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</si>
  <si>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</si>
  <si>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</si>
  <si>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</si>
  <si>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</si>
  <si>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</si>
  <si>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</si>
  <si>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</si>
  <si>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</si>
  <si>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</si>
  <si>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</si>
  <si>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</si>
  <si>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</si>
  <si>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</si>
  <si>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</si>
  <si>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</si>
  <si>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</si>
  <si>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</si>
  <si>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</si>
  <si>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</si>
  <si>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</si>
  <si>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</si>
  <si>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</si>
  <si>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</si>
  <si>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</si>
  <si>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</si>
  <si>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</si>
  <si>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</si>
  <si>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</si>
  <si>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</si>
  <si>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</si>
  <si>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</si>
  <si>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</si>
  <si>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</si>
  <si>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</si>
  <si>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</si>
  <si>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</si>
  <si>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</si>
  <si>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</si>
  <si>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</si>
  <si>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</si>
  <si>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</si>
  <si>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</si>
  <si>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</si>
  <si>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</si>
  <si>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</si>
  <si>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</si>
  <si>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</si>
  <si>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</si>
  <si>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</si>
  <si>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</si>
  <si>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</si>
  <si>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</si>
  <si>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</si>
  <si>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</si>
  <si>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</si>
  <si>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</si>
  <si>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</si>
  <si>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</si>
  <si>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</si>
  <si>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</si>
  <si>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</si>
  <si>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</si>
  <si>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</si>
  <si>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</si>
  <si>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</si>
  <si>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</si>
  <si>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</si>
  <si>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</si>
  <si>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</si>
  <si>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</si>
  <si>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</si>
  <si>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</si>
  <si>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</si>
  <si>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</si>
  <si>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</si>
  <si>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</si>
  <si>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</si>
  <si>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</si>
  <si>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</si>
  <si>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</si>
  <si>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</si>
  <si>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</si>
  <si>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</si>
  <si>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</si>
  <si>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</si>
  <si>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</si>
  <si>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</si>
  <si>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</si>
  <si>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</si>
  <si>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</si>
  <si>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</si>
  <si>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</si>
  <si>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</si>
  <si>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</si>
  <si>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</si>
  <si>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</si>
  <si>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</si>
  <si>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</si>
  <si>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</si>
  <si>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</si>
  <si>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</si>
  <si>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</si>
  <si>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</si>
  <si>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</si>
  <si>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</si>
  <si>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</si>
  <si>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</si>
  <si>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</si>
  <si>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</si>
  <si>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</si>
  <si>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</si>
  <si>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</si>
  <si>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</si>
  <si>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</si>
  <si>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</si>
  <si>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</si>
  <si>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</si>
  <si>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</si>
  <si>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</si>
  <si>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</si>
  <si>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</si>
  <si>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</si>
  <si>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</si>
  <si>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</si>
  <si>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</si>
  <si>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</si>
  <si>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</si>
  <si>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</si>
  <si>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</si>
  <si>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</si>
  <si>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</si>
  <si>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</si>
  <si>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</si>
  <si>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</si>
  <si>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</si>
  <si>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</si>
  <si>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</si>
  <si>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</si>
  <si>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</si>
  <si>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</si>
  <si>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</si>
  <si>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</si>
  <si>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</si>
  <si>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</si>
  <si>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</si>
  <si>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</si>
  <si>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</si>
  <si>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</si>
  <si>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</si>
  <si>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</si>
  <si>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</si>
  <si>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</si>
  <si>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</si>
  <si>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</si>
  <si>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</si>
  <si>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</si>
  <si>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</si>
  <si>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</si>
  <si>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</si>
  <si>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</si>
  <si>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</si>
  <si>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</si>
  <si>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</si>
  <si>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</si>
  <si>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</si>
  <si>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</si>
  <si>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</si>
  <si>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</si>
  <si>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</si>
  <si>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</si>
  <si>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</si>
  <si>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</si>
  <si>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</si>
  <si>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</si>
  <si>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</si>
  <si>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</si>
  <si>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</si>
  <si>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</si>
  <si>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</si>
  <si>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</si>
  <si>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</si>
  <si>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</si>
  <si>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</si>
  <si>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</si>
  <si>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</si>
  <si>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</si>
  <si>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</si>
  <si>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</si>
  <si>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</si>
  <si>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</si>
  <si>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</si>
  <si>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</si>
  <si>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</si>
  <si>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</si>
  <si>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</si>
  <si>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</si>
  <si>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</si>
  <si>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</si>
  <si>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</si>
  <si>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</si>
  <si>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</si>
  <si>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</si>
  <si>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</si>
  <si>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</si>
  <si>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</si>
  <si>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</si>
  <si>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</si>
  <si>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</si>
  <si>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</si>
  <si>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</si>
  <si>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</si>
  <si>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</si>
  <si>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</si>
  <si>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</si>
  <si>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</si>
  <si>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</si>
  <si>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</si>
  <si>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</si>
  <si>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</si>
  <si>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</si>
  <si>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</si>
  <si>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</si>
  <si>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</si>
  <si>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</si>
  <si>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</si>
  <si>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</si>
  <si>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</si>
  <si>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</si>
  <si>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</si>
  <si>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</si>
  <si>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</si>
  <si>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</si>
  <si>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</si>
  <si>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</si>
  <si>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</si>
  <si>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</si>
  <si>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</si>
  <si>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</si>
  <si>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</si>
  <si>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</si>
  <si>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</si>
  <si>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</si>
  <si>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</si>
  <si>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</si>
  <si>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</si>
  <si>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</si>
  <si>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</si>
  <si>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</si>
  <si>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</si>
  <si>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</si>
  <si>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</si>
  <si>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</si>
  <si>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</si>
  <si>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</si>
  <si>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</si>
  <si>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</si>
  <si>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</si>
  <si>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</si>
  <si>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</si>
  <si>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</si>
  <si>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</si>
  <si>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</si>
  <si>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</si>
  <si>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</si>
  <si>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</si>
  <si>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</si>
  <si>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</si>
  <si>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</si>
  <si>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</si>
  <si>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</si>
  <si>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</si>
  <si>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</si>
  <si>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</si>
  <si>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</si>
  <si>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</si>
  <si>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</si>
  <si>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</si>
  <si>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</si>
  <si>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</si>
  <si>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</si>
  <si>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</si>
  <si>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</si>
  <si>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</si>
  <si>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</si>
  <si>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</si>
  <si>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</si>
  <si>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</si>
  <si>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</si>
  <si>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</si>
  <si>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</si>
  <si>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</si>
  <si>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</si>
  <si>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</si>
  <si>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</si>
  <si>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</si>
  <si>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</si>
  <si>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</si>
  <si>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</si>
  <si>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</si>
  <si>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</si>
  <si>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</si>
  <si>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</si>
  <si>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</si>
  <si>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</si>
  <si>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</si>
  <si>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</si>
  <si>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</si>
  <si>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</si>
  <si>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</si>
  <si>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</si>
  <si>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</si>
  <si>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</si>
  <si>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</si>
  <si>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</si>
  <si>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</si>
  <si>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</si>
  <si>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</si>
  <si>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</si>
  <si>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City of South El Monte</t>
  </si>
  <si>
    <t>Rene Salas</t>
  </si>
  <si>
    <t>1415 Santa Anita Avenue</t>
  </si>
  <si>
    <t>South El Monte</t>
  </si>
  <si>
    <t>626-579-6540</t>
  </si>
  <si>
    <t>rsalas@soelmonte.org</t>
  </si>
  <si>
    <t>9622 Garvey Ave</t>
  </si>
  <si>
    <t>40%/60% Average Income</t>
  </si>
  <si>
    <t>Inner City Infill Site</t>
  </si>
  <si>
    <t>8102-030-0012 &amp; 8102-030-0018</t>
  </si>
  <si>
    <t>General Adimn</t>
  </si>
  <si>
    <t>Employee Burden</t>
  </si>
  <si>
    <t>Fire Sprinkler/Alarm Service</t>
  </si>
  <si>
    <t>Garvey Apartments</t>
  </si>
  <si>
    <t>Garvey South, LP</t>
  </si>
  <si>
    <t>11150 W. Olympic Blvd., Suite 620</t>
  </si>
  <si>
    <t>CA</t>
  </si>
  <si>
    <t>Chris Maffris</t>
  </si>
  <si>
    <t>310-575-3543</t>
  </si>
  <si>
    <t>310-575-3563</t>
  </si>
  <si>
    <t>cmaffris@metahousing.com</t>
  </si>
  <si>
    <t>Meta Development, LLC</t>
  </si>
  <si>
    <t>Garvey South, LLC</t>
  </si>
  <si>
    <t>Managing GP</t>
  </si>
  <si>
    <t xml:space="preserve">FFAH V Garvey South Apts CA, LLC </t>
  </si>
  <si>
    <t>69 NW Newport Ave Suite 200</t>
  </si>
  <si>
    <t>Bend</t>
  </si>
  <si>
    <t>Tarun Chandran</t>
  </si>
  <si>
    <t>312-219-8360</t>
  </si>
  <si>
    <t>tarun@ffah.org</t>
  </si>
  <si>
    <t>Foundation For Affordable Housing</t>
  </si>
  <si>
    <t>General Partner</t>
  </si>
  <si>
    <t xml:space="preserve">Y&amp;M </t>
  </si>
  <si>
    <t>724 S Spring St</t>
  </si>
  <si>
    <t>Los Angeles, CA 90014</t>
  </si>
  <si>
    <t>Ryan Yanagita</t>
  </si>
  <si>
    <t>213-623-2107</t>
  </si>
  <si>
    <t>213-623-2108</t>
  </si>
  <si>
    <t>ryanagita@ymarch.com</t>
  </si>
  <si>
    <t>Bocarsley, Emden, Cowan, Esmail &amp; Arndt, LLP</t>
  </si>
  <si>
    <t>633 West Fifth Street, 64th Floor</t>
  </si>
  <si>
    <t>Los Angeles, CA 90071</t>
  </si>
  <si>
    <t>Nicole Deddens</t>
  </si>
  <si>
    <t>213-239-8029</t>
  </si>
  <si>
    <t>213-559-0765</t>
  </si>
  <si>
    <t>ndeddens@bocarsly.com</t>
  </si>
  <si>
    <t>TBD</t>
  </si>
  <si>
    <t xml:space="preserve">Novogradac &amp; Co </t>
  </si>
  <si>
    <t>249 East Ocean Blvd. Suite 900</t>
  </si>
  <si>
    <t>Long Beach, CA 90802</t>
  </si>
  <si>
    <t>Natalie Chavez</t>
  </si>
  <si>
    <t>562-256-2329</t>
  </si>
  <si>
    <t>natalie.chavez@novoco.com</t>
  </si>
  <si>
    <t>Boston Financial Investment Management, LP</t>
  </si>
  <si>
    <t>8721 Sunset Boulevard, PH1</t>
  </si>
  <si>
    <t>Los Angeles, CA 90069</t>
  </si>
  <si>
    <t>Roy Faerber</t>
  </si>
  <si>
    <t>310-860-4550</t>
  </si>
  <si>
    <t>roy.faerber@bfim.com</t>
  </si>
  <si>
    <t>Raney Planning and Management</t>
  </si>
  <si>
    <t xml:space="preserve">1501 Sports Drive, Suite A </t>
  </si>
  <si>
    <t>Sacramento, CA 95834</t>
  </si>
  <si>
    <t>Stefanie Williams</t>
  </si>
  <si>
    <t>916-372-6100</t>
  </si>
  <si>
    <t>916-419-6108</t>
  </si>
  <si>
    <t>swilliams@laurinassociates.com</t>
  </si>
  <si>
    <t>California Housing Finance Agency</t>
  </si>
  <si>
    <t>500 Capitol Mall, Suite 400, MS 990</t>
  </si>
  <si>
    <t>Sacramento, CA  95814</t>
  </si>
  <si>
    <t>(916) 326-8808</t>
  </si>
  <si>
    <t>(916) 326-6430</t>
  </si>
  <si>
    <t>KBrown@CalHFA.ca.gov</t>
  </si>
  <si>
    <t>WSH Management</t>
  </si>
  <si>
    <t>18881 Von Karman Ave., Suite 720</t>
  </si>
  <si>
    <t>Irvine, CA 92612</t>
  </si>
  <si>
    <t>Kim Pollack</t>
  </si>
  <si>
    <t>949-748-8201</t>
  </si>
  <si>
    <t>949-748-8220</t>
  </si>
  <si>
    <t>kimp@wshmgmt.com</t>
  </si>
  <si>
    <t>Kari Shepherd</t>
  </si>
  <si>
    <t>TIKAD I, LLC and TIKAD II, LLC</t>
  </si>
  <si>
    <t>Manager</t>
  </si>
  <si>
    <t>9622 A Garvey Avenue, South El Monte, CA 91733</t>
  </si>
  <si>
    <t>(949) 221-4733</t>
  </si>
  <si>
    <t xml:space="preserve"> Neighborhood and Office Commercial</t>
  </si>
  <si>
    <t>C-R (Commercial Residential); 87 DU/acre</t>
  </si>
  <si>
    <t>R-3 (Multi-family Residential); unlimited density, 1/2 mil major transit</t>
  </si>
  <si>
    <t>None</t>
  </si>
  <si>
    <t>Tax Exempt: Citibank</t>
  </si>
  <si>
    <t>Taxable: Citibank</t>
  </si>
  <si>
    <t>300 South Grand Avenue, Suite 3110</t>
  </si>
  <si>
    <t>Hao Li</t>
  </si>
  <si>
    <t>(213) 239-1914</t>
  </si>
  <si>
    <t>Los Angeles, CA 90071
Los Angeles, CA 90071</t>
  </si>
  <si>
    <t>LIHTC Equity Investor</t>
  </si>
  <si>
    <t>11150 W Olympic Blvd., Suite 620</t>
  </si>
  <si>
    <t>Kasey Burke</t>
  </si>
  <si>
    <t>Deferred Operating Reserve</t>
  </si>
  <si>
    <t>CalHFA TE Perm Loan</t>
  </si>
  <si>
    <t>CalHFA Taxable Perm Loan</t>
  </si>
  <si>
    <t>500 Capitol Mall, STE 400</t>
  </si>
  <si>
    <t>Sacramento, CA 95814</t>
  </si>
  <si>
    <t>Kevin Brown</t>
  </si>
  <si>
    <t>Loan, Tax Exempt</t>
  </si>
  <si>
    <t>General + AC</t>
  </si>
  <si>
    <t>Other: (P&amp;P Bond)</t>
  </si>
  <si>
    <t>Other: (Perm Loan Interest ( Const Lender))</t>
  </si>
  <si>
    <t>Other: (Partnership Legal / Other)</t>
  </si>
  <si>
    <t>Other: (Organizational Costs)</t>
  </si>
  <si>
    <t>Other: (Utility Connectons/Deposits)</t>
  </si>
  <si>
    <t>Other: (Misc City/County/Other fees)</t>
  </si>
  <si>
    <t>Life Skills Training and Education Programs, Inc. (LifeSTEPS)</t>
  </si>
  <si>
    <t>Instructor-led Adult Educational classes such as health and wellness, or skill buildingclasses, including but not limited to: financial literacy, computer training, home-buyereducation, GED, resume building, ESL, nutrition, exercise, health information/awareness,art, parenting, on-site food cultivation and preparation, and smoking cessation. AdultEducation instruction shall be no less than eighty-four (84) hours per year.</t>
  </si>
  <si>
    <t>Individualized Health and Wellness services and programs such as Crisis Intervention,Practical Counseling &amp; Emotional Support, Cleanliness &amp; Hygiene Assessment, EvictionPrevention, Government and Insurance Entitlements, and Physical and Mental HealthAssessment. Individualized Health and Wellness Services shall be no less than one hundred and sixty point two (160.2) hours per year.</t>
  </si>
  <si>
    <t xml:space="preserve">N/A - The seller and buyer are unrelated parties. </t>
  </si>
  <si>
    <t>In Process</t>
  </si>
  <si>
    <t>Phase I</t>
  </si>
  <si>
    <t>N/A, no environmental issues were identified in the Phase I report.</t>
  </si>
  <si>
    <t>Land cost reflects fair market value for property in Los Angeles County</t>
  </si>
  <si>
    <t>Predevelopment &amp; Acquisition Loan Fees</t>
  </si>
  <si>
    <t>Forecasted City of South El Monte Fees</t>
  </si>
  <si>
    <t>Construction Finance Closing</t>
  </si>
  <si>
    <t>Perm Conversion</t>
  </si>
  <si>
    <t>GMP</t>
  </si>
  <si>
    <t>Lok Builders and Consulting (Lok) has held ongoing schematic design meetings to review local building ordinances and funding requirements, coordinate design disciplines, conduct construction cost analysis. Lok has also engaged three General Contractors to bid schematic designs and receive market feedback on early design concepts. 
Lok will provide value engineering opportunities to ensure the project remains on budget while maintaining quality design and construction standards.</t>
  </si>
  <si>
    <t>Cash</t>
  </si>
  <si>
    <t>Vice President</t>
  </si>
  <si>
    <t>Tax Credit Equity - Federal</t>
  </si>
  <si>
    <t>Tax Credit Equity - State</t>
  </si>
  <si>
    <t>Def. Dev. Fee and Costs</t>
  </si>
  <si>
    <t>City of Baldwin Park Housing Authority</t>
  </si>
  <si>
    <t>Project will incorporate drought tolerant landscaping, solar PV, high efficiency heating and cooling systems, and energy efficient unit appliances.
The development team has contracted with a qualified green building specialist to ensure design and construction maximize energy efficiencies and green building techniques and materials and ensure the project will achieve the latest Title 24 Energy Code Standards. The project is committed to providing efficient landscaping features to ensure minimal water usage. All project appliances will be ENERGY STAR rated, and the project will utilize energy efficient lighting, windows, and HVAC systems, and any fiberglass-based insulation will be Greenguard Gold Certified.</t>
  </si>
  <si>
    <t>Meta Development Partners, LLC</t>
  </si>
  <si>
    <t>May</t>
  </si>
  <si>
    <t>Variable</t>
  </si>
  <si>
    <t>Provided</t>
  </si>
  <si>
    <t>Not Applicable</t>
  </si>
  <si>
    <t>Administrative GP</t>
  </si>
  <si>
    <t>N/A -  Meta Development Partners, LLC alone meets the minimum 7 points requirement pursuant to CDLAC Regulations Section 5230(f).</t>
  </si>
  <si>
    <t>Garvey South, LP; Affiliate of Meta Development Partners, LLC</t>
  </si>
  <si>
    <t>LOK BUILDERS, INC</t>
  </si>
  <si>
    <t>1336 S SANDY HILL DR</t>
  </si>
  <si>
    <t>WEST COVINA, CA 91791</t>
  </si>
  <si>
    <t>Erick Lok</t>
  </si>
  <si>
    <t>626-878-5150</t>
  </si>
  <si>
    <t>lokconsultingllc@gmail.com</t>
  </si>
  <si>
    <t>SOFR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</si>
</sst>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1" fillId="36" borderId="18" applyNumberFormat="0" applyAlignment="0" applyProtection="0"/>
    <xf numFmtId="0" fontId="91" fillId="36" borderId="18" applyNumberFormat="0" applyAlignment="0" applyProtection="0"/>
    <xf numFmtId="0" fontId="92" fillId="37" borderId="19"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4" fillId="0" borderId="0" applyFont="0" applyFill="0" applyBorder="0" applyAlignment="0" applyProtection="0"/>
    <xf numFmtId="43" fontId="29" fillId="0" borderId="0" applyFont="0" applyFill="0" applyBorder="0" applyAlignment="0" applyProtection="0"/>
    <xf numFmtId="43" fontId="64" fillId="0" borderId="0" applyFont="0" applyFill="0" applyBorder="0" applyAlignment="0" applyProtection="0"/>
    <xf numFmtId="44" fontId="8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64" fillId="0" borderId="0" applyFont="0" applyFill="0" applyBorder="0" applyAlignment="0" applyProtection="0"/>
    <xf numFmtId="44" fontId="81" fillId="0" borderId="0" applyFont="0" applyFill="0" applyBorder="0" applyAlignment="0" applyProtection="0"/>
    <xf numFmtId="44" fontId="29" fillId="0" borderId="0" applyFont="0" applyFill="0" applyBorder="0" applyAlignment="0" applyProtection="0"/>
    <xf numFmtId="44" fontId="83" fillId="0" borderId="0" applyFont="0" applyFill="0" applyBorder="0" applyAlignment="0" applyProtection="0"/>
    <xf numFmtId="44" fontId="29"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29"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8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4" fillId="0" borderId="0" applyFont="0" applyFill="0" applyBorder="0" applyAlignment="0" applyProtection="0"/>
    <xf numFmtId="44" fontId="7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64" fillId="0" borderId="0" applyFont="0" applyFill="0" applyBorder="0" applyAlignment="0" applyProtection="0"/>
    <xf numFmtId="44" fontId="29" fillId="0" borderId="0" applyFont="0" applyFill="0" applyBorder="0" applyAlignment="0" applyProtection="0"/>
    <xf numFmtId="44" fontId="74" fillId="0" borderId="0" applyFont="0" applyFill="0" applyBorder="0" applyAlignment="0" applyProtection="0"/>
    <xf numFmtId="44" fontId="29" fillId="0" borderId="0" applyFont="0" applyFill="0" applyBorder="0" applyAlignment="0" applyProtection="0"/>
    <xf numFmtId="44" fontId="8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29"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29"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29" fillId="0" borderId="0" applyFont="0" applyFill="0" applyBorder="0" applyAlignment="0" applyProtection="0"/>
    <xf numFmtId="44" fontId="64" fillId="0" borderId="0" applyFont="0" applyFill="0" applyBorder="0" applyAlignment="0" applyProtection="0"/>
    <xf numFmtId="44" fontId="29" fillId="0" borderId="0" applyFont="0" applyFill="0" applyBorder="0" applyAlignment="0" applyProtection="0"/>
    <xf numFmtId="44" fontId="7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79" fillId="0" borderId="0" applyFont="0" applyFill="0" applyBorder="0" applyAlignment="0" applyProtection="0"/>
    <xf numFmtId="44" fontId="29" fillId="0" borderId="0" applyFont="0" applyFill="0" applyBorder="0" applyAlignment="0" applyProtection="0"/>
    <xf numFmtId="0" fontId="93" fillId="0" borderId="0" applyNumberFormat="0" applyFill="0" applyBorder="0" applyAlignment="0" applyProtection="0"/>
    <xf numFmtId="0" fontId="94" fillId="38" borderId="0" applyNumberFormat="0" applyBorder="0" applyAlignment="0" applyProtection="0"/>
    <xf numFmtId="0" fontId="95" fillId="0" borderId="20" applyNumberFormat="0" applyFill="0" applyAlignment="0" applyProtection="0"/>
    <xf numFmtId="0" fontId="95" fillId="0" borderId="20"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97" fillId="0" borderId="22" applyNumberFormat="0" applyFill="0" applyAlignment="0" applyProtection="0"/>
    <xf numFmtId="0" fontId="97" fillId="0" borderId="22"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0" borderId="0" applyNumberFormat="0" applyFill="0" applyBorder="0" applyAlignment="0" applyProtection="0">
      <alignment vertical="top"/>
      <protection locked="0"/>
    </xf>
    <xf numFmtId="0" fontId="98" fillId="39" borderId="18" applyNumberFormat="0" applyAlignment="0" applyProtection="0"/>
    <xf numFmtId="0" fontId="22" fillId="0" borderId="0" applyNumberFormat="0" applyBorder="0"/>
    <xf numFmtId="0" fontId="23" fillId="0" borderId="0" applyBorder="0" applyAlignment="0"/>
    <xf numFmtId="0" fontId="24" fillId="0" borderId="0" applyFill="0" applyBorder="0" applyAlignment="0"/>
    <xf numFmtId="0" fontId="99" fillId="0" borderId="23" applyNumberFormat="0" applyFill="0" applyAlignment="0" applyProtection="0"/>
    <xf numFmtId="0" fontId="100" fillId="40" borderId="0" applyNumberFormat="0" applyBorder="0" applyAlignment="0" applyProtection="0"/>
    <xf numFmtId="0" fontId="101" fillId="0" borderId="0"/>
    <xf numFmtId="0" fontId="64" fillId="0" borderId="0"/>
    <xf numFmtId="0" fontId="101" fillId="0" borderId="0"/>
    <xf numFmtId="0" fontId="64" fillId="0" borderId="0"/>
    <xf numFmtId="0" fontId="64" fillId="0" borderId="0"/>
    <xf numFmtId="0" fontId="2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4" fillId="0" borderId="0"/>
    <xf numFmtId="169" fontId="65" fillId="0" borderId="0"/>
    <xf numFmtId="0" fontId="88" fillId="0" borderId="0"/>
    <xf numFmtId="0" fontId="29" fillId="0" borderId="0"/>
    <xf numFmtId="0" fontId="29" fillId="0" borderId="0"/>
    <xf numFmtId="0" fontId="70" fillId="0" borderId="0"/>
    <xf numFmtId="0" fontId="64" fillId="0" borderId="0"/>
    <xf numFmtId="0" fontId="70" fillId="0" borderId="0"/>
    <xf numFmtId="0" fontId="64" fillId="0" borderId="0"/>
    <xf numFmtId="0" fontId="76" fillId="0" borderId="0"/>
    <xf numFmtId="0" fontId="64"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6" fillId="0" borderId="0"/>
    <xf numFmtId="0" fontId="88" fillId="0" borderId="0"/>
    <xf numFmtId="0" fontId="88" fillId="0" borderId="0"/>
    <xf numFmtId="0" fontId="88"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88" fillId="0" borderId="0"/>
    <xf numFmtId="0" fontId="88" fillId="0" borderId="0"/>
    <xf numFmtId="0" fontId="88" fillId="0" borderId="0"/>
    <xf numFmtId="0" fontId="88" fillId="0" borderId="0"/>
    <xf numFmtId="0" fontId="76" fillId="0" borderId="0"/>
    <xf numFmtId="0" fontId="64" fillId="0" borderId="0">
      <alignment vertical="top"/>
    </xf>
    <xf numFmtId="0" fontId="88" fillId="0" borderId="0"/>
    <xf numFmtId="0" fontId="88" fillId="0" borderId="0"/>
    <xf numFmtId="0" fontId="88" fillId="0" borderId="0"/>
    <xf numFmtId="0" fontId="88" fillId="0" borderId="0"/>
    <xf numFmtId="0" fontId="76" fillId="0" borderId="0"/>
    <xf numFmtId="0" fontId="29" fillId="0" borderId="0"/>
    <xf numFmtId="0" fontId="88" fillId="0" borderId="0"/>
    <xf numFmtId="0" fontId="29" fillId="0" borderId="0"/>
    <xf numFmtId="0" fontId="88" fillId="0" borderId="0"/>
    <xf numFmtId="0" fontId="88" fillId="0" borderId="0"/>
    <xf numFmtId="0" fontId="88" fillId="0" borderId="0"/>
    <xf numFmtId="0" fontId="88" fillId="0" borderId="0"/>
    <xf numFmtId="0" fontId="70" fillId="0" borderId="0"/>
    <xf numFmtId="0" fontId="64" fillId="0" borderId="0">
      <alignment vertical="top"/>
    </xf>
    <xf numFmtId="0" fontId="70" fillId="0" borderId="0"/>
    <xf numFmtId="0" fontId="64" fillId="0" borderId="0">
      <alignment vertical="top"/>
    </xf>
    <xf numFmtId="0" fontId="64" fillId="0" borderId="0">
      <alignment vertical="top"/>
    </xf>
    <xf numFmtId="0" fontId="88" fillId="0" borderId="0"/>
    <xf numFmtId="0" fontId="70"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9" fillId="0" borderId="0"/>
    <xf numFmtId="0" fontId="64" fillId="0" borderId="0">
      <alignment vertical="top"/>
    </xf>
    <xf numFmtId="0" fontId="88" fillId="0" borderId="0"/>
    <xf numFmtId="0" fontId="88" fillId="0" borderId="0"/>
    <xf numFmtId="0" fontId="88" fillId="0" borderId="0"/>
    <xf numFmtId="0" fontId="88" fillId="0" borderId="0"/>
    <xf numFmtId="0" fontId="2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9" fillId="0" borderId="0"/>
    <xf numFmtId="0" fontId="88" fillId="0" borderId="0"/>
    <xf numFmtId="0" fontId="88" fillId="0" borderId="0"/>
    <xf numFmtId="0" fontId="88" fillId="0" borderId="0"/>
    <xf numFmtId="0" fontId="20" fillId="0" borderId="0" applyProtection="0">
      <protection locked="0"/>
    </xf>
    <xf numFmtId="0" fontId="29" fillId="0" borderId="0" applyProtection="0">
      <protection locked="0"/>
    </xf>
    <xf numFmtId="0" fontId="29" fillId="0" borderId="0" applyProtection="0">
      <protection locked="0"/>
    </xf>
    <xf numFmtId="0" fontId="65" fillId="0" borderId="0"/>
    <xf numFmtId="0" fontId="20" fillId="0" borderId="0"/>
    <xf numFmtId="0" fontId="80"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0"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103" fillId="36" borderId="25" applyNumberFormat="0" applyAlignment="0" applyProtection="0"/>
    <xf numFmtId="0" fontId="103" fillId="36" borderId="25" applyNumberFormat="0" applyAlignment="0" applyProtection="0"/>
    <xf numFmtId="0" fontId="25" fillId="0" borderId="0" applyNumberFormat="0" applyFill="0" applyBorder="0">
      <alignment horizontal="left"/>
    </xf>
    <xf numFmtId="0" fontId="104" fillId="0" borderId="0" applyNumberFormat="0" applyFill="0" applyBorder="0" applyAlignment="0" applyProtection="0"/>
    <xf numFmtId="0" fontId="105" fillId="0" borderId="26" applyNumberFormat="0" applyFill="0" applyAlignment="0" applyProtection="0"/>
    <xf numFmtId="0" fontId="105" fillId="0" borderId="26" applyNumberFormat="0" applyFill="0" applyAlignment="0" applyProtection="0"/>
    <xf numFmtId="0" fontId="106" fillId="0" borderId="0" applyNumberFormat="0" applyFill="0" applyBorder="0" applyAlignment="0" applyProtection="0"/>
    <xf numFmtId="0" fontId="20" fillId="0" borderId="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9" fontId="20" fillId="0" borderId="0" applyFont="0" applyFill="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1"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4" fontId="113"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114" fillId="0" borderId="0" applyNumberForma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04" fillId="0" borderId="0" applyNumberForma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44" fontId="20" fillId="0" borderId="0" applyFont="0" applyFill="0" applyBorder="0" applyAlignment="0" applyProtection="0"/>
    <xf numFmtId="9" fontId="123" fillId="0" borderId="0" applyFont="0" applyFill="0" applyBorder="0" applyAlignment="0" applyProtection="0"/>
    <xf numFmtId="0" fontId="123" fillId="0" borderId="0"/>
    <xf numFmtId="0" fontId="14" fillId="0" borderId="0"/>
    <xf numFmtId="0" fontId="20" fillId="0" borderId="0"/>
    <xf numFmtId="43" fontId="14" fillId="0" borderId="0" applyFont="0" applyFill="0" applyBorder="0" applyAlignment="0" applyProtection="0"/>
    <xf numFmtId="9" fontId="14" fillId="0" borderId="0" applyFont="0" applyFill="0" applyBorder="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43" fontId="150"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4" fontId="152"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0" fontId="6" fillId="0" borderId="0"/>
    <xf numFmtId="0" fontId="20" fillId="0" borderId="0" applyBorder="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90"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64" fillId="0" borderId="0">
      <alignment vertical="top"/>
    </xf>
    <xf numFmtId="0" fontId="64" fillId="0" borderId="0">
      <alignment vertical="top"/>
    </xf>
    <xf numFmtId="0" fontId="3" fillId="0" borderId="0"/>
    <xf numFmtId="0" fontId="3" fillId="0" borderId="0"/>
    <xf numFmtId="0" fontId="64" fillId="0" borderId="0">
      <alignment vertical="top"/>
    </xf>
    <xf numFmtId="0" fontId="191" fillId="0" borderId="0">
      <alignment vertical="top"/>
    </xf>
    <xf numFmtId="0" fontId="64" fillId="0" borderId="0">
      <alignment vertical="top"/>
    </xf>
    <xf numFmtId="0" fontId="64" fillId="0" borderId="0">
      <alignment vertical="top"/>
    </xf>
    <xf numFmtId="0" fontId="19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43" fontId="80" fillId="0" borderId="0" applyFont="0" applyFill="0" applyBorder="0" applyAlignment="0" applyProtection="0"/>
    <xf numFmtId="0" fontId="3" fillId="16" borderId="0" applyNumberFormat="0" applyBorder="0" applyAlignment="0" applyProtection="0"/>
    <xf numFmtId="0" fontId="3" fillId="22" borderId="0" applyNumberFormat="0" applyBorder="0" applyAlignment="0" applyProtection="0"/>
    <xf numFmtId="43" fontId="8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8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64" fillId="0" borderId="0">
      <alignment vertical="top"/>
    </xf>
    <xf numFmtId="0" fontId="64" fillId="0" borderId="0">
      <alignment vertical="top"/>
    </xf>
    <xf numFmtId="43"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0" fontId="102" fillId="0" borderId="0"/>
    <xf numFmtId="0" fontId="80" fillId="41" borderId="24" applyNumberFormat="0" applyFont="0" applyAlignment="0" applyProtection="0"/>
    <xf numFmtId="0" fontId="80" fillId="41" borderId="24" applyNumberFormat="0" applyFont="0" applyAlignment="0" applyProtection="0"/>
    <xf numFmtId="43" fontId="20" fillId="0" borderId="0" applyFont="0" applyFill="0" applyBorder="0" applyAlignment="0" applyProtection="0"/>
    <xf numFmtId="0" fontId="20"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0" fillId="0" borderId="0"/>
    <xf numFmtId="0" fontId="20" fillId="0" borderId="0"/>
    <xf numFmtId="0" fontId="20" fillId="0" borderId="0"/>
    <xf numFmtId="0" fontId="3" fillId="0" borderId="0"/>
    <xf numFmtId="0" fontId="3" fillId="0" borderId="0"/>
    <xf numFmtId="0" fontId="3" fillId="0" borderId="0"/>
    <xf numFmtId="0" fontId="3" fillId="0" borderId="0"/>
    <xf numFmtId="0" fontId="20" fillId="0" borderId="0"/>
    <xf numFmtId="0" fontId="3" fillId="41" borderId="24" applyNumberFormat="0" applyFont="0" applyAlignment="0" applyProtection="0"/>
    <xf numFmtId="0" fontId="3" fillId="41" borderId="24" applyNumberFormat="0" applyFont="0" applyAlignment="0" applyProtection="0"/>
    <xf numFmtId="169" fontId="192" fillId="0" borderId="0"/>
  </cellStyleXfs>
  <cellXfs count="2692">
    <xf numFmtId="0" fontId="0" fillId="0" borderId="0" xfId="0"/>
    <xf numFmtId="0" fontId="0" fillId="0" borderId="0" xfId="0" applyAlignment="1">
      <alignment horizontal="center"/>
    </xf>
    <xf numFmtId="0" fontId="27" fillId="0" borderId="0" xfId="0" applyFont="1"/>
    <xf numFmtId="0" fontId="20" fillId="0" borderId="0" xfId="0" applyFont="1"/>
    <xf numFmtId="0" fontId="29" fillId="0" borderId="0" xfId="0" applyFont="1"/>
    <xf numFmtId="0" fontId="0" fillId="0" borderId="4" xfId="0" applyBorder="1"/>
    <xf numFmtId="0" fontId="29" fillId="0" borderId="0" xfId="0" applyFont="1" applyAlignment="1">
      <alignment horizontal="center"/>
    </xf>
    <xf numFmtId="0" fontId="20"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7" fillId="0" borderId="4" xfId="0" applyFont="1" applyBorder="1"/>
    <xf numFmtId="164" fontId="0" fillId="0" borderId="0" xfId="0" applyNumberFormat="1" applyAlignment="1">
      <alignment horizontal="right"/>
    </xf>
    <xf numFmtId="0" fontId="27" fillId="0" borderId="0" xfId="0" applyFont="1" applyAlignment="1">
      <alignment horizontal="center"/>
    </xf>
    <xf numFmtId="0" fontId="20" fillId="0" borderId="0" xfId="543"/>
    <xf numFmtId="0" fontId="29" fillId="0" borderId="0" xfId="0" applyFont="1" applyAlignment="1">
      <alignment horizontal="left" vertical="top" wrapText="1"/>
    </xf>
    <xf numFmtId="0" fontId="35" fillId="0" borderId="0" xfId="0" applyFont="1"/>
    <xf numFmtId="0" fontId="28" fillId="0" borderId="0" xfId="0" applyFont="1" applyAlignment="1">
      <alignment vertical="top"/>
    </xf>
    <xf numFmtId="0" fontId="28" fillId="0" borderId="0" xfId="0" applyFont="1" applyAlignment="1">
      <alignment vertical="top" wrapText="1"/>
    </xf>
    <xf numFmtId="0" fontId="29" fillId="0" borderId="0" xfId="0" applyFont="1" applyAlignment="1">
      <alignment horizontal="left" indent="4"/>
    </xf>
    <xf numFmtId="0" fontId="28" fillId="0" borderId="0" xfId="0" applyFont="1" applyAlignment="1">
      <alignment horizontal="left" vertical="top"/>
    </xf>
    <xf numFmtId="0" fontId="28" fillId="0" borderId="0" xfId="0" applyFont="1" applyAlignment="1">
      <alignment horizontal="left"/>
    </xf>
    <xf numFmtId="0" fontId="28" fillId="0" borderId="0" xfId="0" applyFont="1"/>
    <xf numFmtId="0" fontId="40" fillId="0" borderId="0" xfId="543" applyFont="1"/>
    <xf numFmtId="1" fontId="28" fillId="0" borderId="0" xfId="0" applyNumberFormat="1" applyFont="1" applyAlignment="1">
      <alignment horizontal="left"/>
    </xf>
    <xf numFmtId="0" fontId="30" fillId="0" borderId="0" xfId="0" applyFont="1"/>
    <xf numFmtId="1" fontId="28" fillId="0" borderId="0" xfId="0" applyNumberFormat="1" applyFont="1" applyAlignment="1">
      <alignment horizontal="right"/>
    </xf>
    <xf numFmtId="0" fontId="0" fillId="0" borderId="0" xfId="0" applyAlignment="1">
      <alignment horizontal="right"/>
    </xf>
    <xf numFmtId="0" fontId="39" fillId="0" borderId="0" xfId="0" applyFont="1"/>
    <xf numFmtId="0" fontId="32" fillId="0" borderId="0" xfId="0" applyFont="1"/>
    <xf numFmtId="172" fontId="20" fillId="0" borderId="0" xfId="543" applyNumberFormat="1"/>
    <xf numFmtId="9" fontId="20" fillId="0" borderId="0" xfId="543" applyNumberFormat="1" applyAlignment="1">
      <alignment horizontal="left"/>
    </xf>
    <xf numFmtId="168" fontId="20" fillId="0" borderId="0" xfId="543" applyNumberFormat="1"/>
    <xf numFmtId="0" fontId="29" fillId="0" borderId="0" xfId="0" applyFont="1" applyAlignment="1">
      <alignment horizontal="right"/>
    </xf>
    <xf numFmtId="0" fontId="43" fillId="0" borderId="0" xfId="0" applyFont="1"/>
    <xf numFmtId="0" fontId="29" fillId="0" borderId="0" xfId="0" applyFont="1" applyAlignment="1">
      <alignment horizontal="left"/>
    </xf>
    <xf numFmtId="0" fontId="31" fillId="0" borderId="0" xfId="0" applyFont="1"/>
    <xf numFmtId="0" fontId="33" fillId="0" borderId="0" xfId="0" applyFont="1"/>
    <xf numFmtId="0" fontId="27"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7" fillId="0" borderId="1" xfId="0" applyFont="1" applyBorder="1" applyAlignment="1">
      <alignment horizontal="center" wrapText="1"/>
    </xf>
    <xf numFmtId="0" fontId="27"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7" fillId="0" borderId="4" xfId="0" applyFont="1" applyBorder="1" applyAlignment="1">
      <alignment horizontal="center"/>
    </xf>
    <xf numFmtId="0" fontId="36" fillId="0" borderId="3" xfId="0" applyFont="1" applyBorder="1" applyAlignment="1">
      <alignment horizontal="left"/>
    </xf>
    <xf numFmtId="0" fontId="36" fillId="0" borderId="9" xfId="0" applyFont="1" applyBorder="1" applyAlignment="1">
      <alignment horizontal="left"/>
    </xf>
    <xf numFmtId="0" fontId="27" fillId="0" borderId="4" xfId="0" applyFont="1" applyBorder="1" applyAlignment="1">
      <alignment horizontal="right"/>
    </xf>
    <xf numFmtId="0" fontId="27" fillId="0" borderId="5" xfId="0" applyFont="1" applyBorder="1" applyAlignment="1">
      <alignment horizontal="right"/>
    </xf>
    <xf numFmtId="0" fontId="36" fillId="0" borderId="0" xfId="0" applyFont="1" applyAlignment="1">
      <alignment horizontal="left"/>
    </xf>
    <xf numFmtId="0" fontId="27" fillId="0" borderId="0" xfId="0" applyFont="1" applyAlignment="1">
      <alignment horizontal="right"/>
    </xf>
    <xf numFmtId="0" fontId="27"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9" fillId="0" borderId="11" xfId="0" applyFont="1" applyBorder="1" applyAlignment="1">
      <alignment horizontal="left"/>
    </xf>
    <xf numFmtId="0" fontId="27" fillId="0" borderId="9" xfId="0" applyFont="1" applyBorder="1"/>
    <xf numFmtId="164" fontId="0" fillId="0" borderId="0" xfId="0" applyNumberFormat="1" applyAlignment="1">
      <alignment horizontal="center"/>
    </xf>
    <xf numFmtId="0" fontId="0" fillId="0" borderId="12" xfId="0" applyBorder="1"/>
    <xf numFmtId="0" fontId="29" fillId="0" borderId="3" xfId="0" applyFont="1" applyBorder="1"/>
    <xf numFmtId="0" fontId="29" fillId="0" borderId="0" xfId="543" applyFont="1"/>
    <xf numFmtId="0" fontId="45" fillId="0" borderId="0" xfId="543" applyFont="1"/>
    <xf numFmtId="49" fontId="20" fillId="0" borderId="0" xfId="543" applyNumberFormat="1"/>
    <xf numFmtId="0" fontId="43" fillId="0" borderId="0" xfId="543" applyFont="1"/>
    <xf numFmtId="168" fontId="40" fillId="0" borderId="6" xfId="543" applyNumberFormat="1" applyFont="1" applyBorder="1" applyAlignment="1">
      <alignment horizontal="left"/>
    </xf>
    <xf numFmtId="168" fontId="40" fillId="0" borderId="6" xfId="543" applyNumberFormat="1" applyFont="1" applyBorder="1" applyAlignment="1">
      <alignment horizontal="center"/>
    </xf>
    <xf numFmtId="0" fontId="20" fillId="0" borderId="8" xfId="543" applyBorder="1"/>
    <xf numFmtId="0" fontId="40" fillId="0" borderId="0" xfId="543" applyFont="1" applyAlignment="1">
      <alignment horizontal="center"/>
    </xf>
    <xf numFmtId="0" fontId="39" fillId="0" borderId="9" xfId="543" applyFont="1" applyBorder="1" applyAlignment="1">
      <alignment horizontal="left" vertical="top" wrapText="1"/>
    </xf>
    <xf numFmtId="0" fontId="39" fillId="0" borderId="6" xfId="543" applyFont="1" applyBorder="1" applyAlignment="1">
      <alignment horizontal="center" vertical="top" wrapText="1"/>
    </xf>
    <xf numFmtId="0" fontId="20" fillId="0" borderId="9" xfId="543" applyBorder="1"/>
    <xf numFmtId="0" fontId="20" fillId="0" borderId="10" xfId="543" applyBorder="1"/>
    <xf numFmtId="0" fontId="20" fillId="0" borderId="1" xfId="543" applyBorder="1"/>
    <xf numFmtId="0" fontId="40" fillId="0" borderId="2" xfId="543" applyFont="1" applyBorder="1" applyAlignment="1">
      <alignment horizontal="center"/>
    </xf>
    <xf numFmtId="0" fontId="42" fillId="0" borderId="8" xfId="543" applyFont="1" applyBorder="1" applyAlignment="1">
      <alignment horizontal="left" vertical="top" wrapText="1"/>
    </xf>
    <xf numFmtId="0" fontId="39" fillId="0" borderId="0" xfId="543" applyFont="1" applyAlignment="1">
      <alignment horizontal="center" vertical="top" wrapText="1"/>
    </xf>
    <xf numFmtId="0" fontId="20" fillId="0" borderId="12" xfId="543" applyBorder="1"/>
    <xf numFmtId="0" fontId="42" fillId="0" borderId="0" xfId="543" applyFont="1" applyAlignment="1">
      <alignment horizontal="center" vertical="top" wrapText="1"/>
    </xf>
    <xf numFmtId="0" fontId="42" fillId="0" borderId="9" xfId="543" applyFont="1" applyBorder="1" applyAlignment="1">
      <alignment horizontal="left" vertical="top" wrapText="1"/>
    </xf>
    <xf numFmtId="0" fontId="20" fillId="0" borderId="2" xfId="543" applyBorder="1"/>
    <xf numFmtId="0" fontId="20" fillId="0" borderId="7" xfId="543" applyBorder="1"/>
    <xf numFmtId="0" fontId="39" fillId="0" borderId="0" xfId="543" applyFont="1"/>
    <xf numFmtId="0" fontId="20" fillId="0" borderId="0" xfId="543" applyAlignment="1">
      <alignment horizontal="center"/>
    </xf>
    <xf numFmtId="0" fontId="28" fillId="0" borderId="6" xfId="543" applyFont="1" applyBorder="1" applyAlignment="1">
      <alignment vertical="top" wrapText="1"/>
    </xf>
    <xf numFmtId="0" fontId="29" fillId="0" borderId="0" xfId="0" applyFont="1" applyAlignment="1">
      <alignment horizontal="left" vertical="top"/>
    </xf>
    <xf numFmtId="0" fontId="0" fillId="2" borderId="2" xfId="0" applyFill="1" applyBorder="1"/>
    <xf numFmtId="0" fontId="0" fillId="2" borderId="7" xfId="0" applyFill="1" applyBorder="1"/>
    <xf numFmtId="0" fontId="27" fillId="0" borderId="6" xfId="0" applyFont="1" applyBorder="1" applyAlignment="1">
      <alignment horizontal="right"/>
    </xf>
    <xf numFmtId="0" fontId="26" fillId="0" borderId="0" xfId="0" applyFont="1" applyAlignment="1">
      <alignment horizontal="center" vertical="center"/>
    </xf>
    <xf numFmtId="0" fontId="27" fillId="0" borderId="0" xfId="0" applyFont="1" applyAlignment="1">
      <alignment vertical="top"/>
    </xf>
    <xf numFmtId="166" fontId="0" fillId="0" borderId="0" xfId="0" applyNumberFormat="1" applyAlignment="1">
      <alignment horizontal="right"/>
    </xf>
    <xf numFmtId="0" fontId="50" fillId="0" borderId="0" xfId="0" applyFont="1"/>
    <xf numFmtId="0" fontId="37" fillId="0" borderId="0" xfId="0" applyFont="1"/>
    <xf numFmtId="0" fontId="21" fillId="0" borderId="0" xfId="244" applyBorder="1" applyProtection="1"/>
    <xf numFmtId="0" fontId="21" fillId="0" borderId="0" xfId="244" applyFill="1" applyBorder="1" applyAlignment="1">
      <alignment horizontal="center" vertical="center"/>
    </xf>
    <xf numFmtId="0" fontId="20" fillId="0" borderId="3" xfId="543" applyBorder="1"/>
    <xf numFmtId="0" fontId="42" fillId="0" borderId="4" xfId="543" applyFont="1" applyBorder="1" applyAlignment="1">
      <alignment horizontal="right" vertical="top" wrapText="1"/>
    </xf>
    <xf numFmtId="0" fontId="29" fillId="0" borderId="6" xfId="0" applyFont="1" applyBorder="1"/>
    <xf numFmtId="0" fontId="29" fillId="0" borderId="2" xfId="0" applyFont="1" applyBorder="1"/>
    <xf numFmtId="0" fontId="29" fillId="0" borderId="7" xfId="0" applyFont="1" applyBorder="1"/>
    <xf numFmtId="0" fontId="29" fillId="0" borderId="12" xfId="0" applyFont="1" applyBorder="1"/>
    <xf numFmtId="0" fontId="29" fillId="0" borderId="9" xfId="0" applyFont="1" applyBorder="1"/>
    <xf numFmtId="0" fontId="29" fillId="0" borderId="10" xfId="0" applyFont="1" applyBorder="1"/>
    <xf numFmtId="0" fontId="34" fillId="0" borderId="6" xfId="0" applyFont="1" applyBorder="1" applyAlignment="1">
      <alignment vertical="top" wrapText="1"/>
    </xf>
    <xf numFmtId="0" fontId="34" fillId="0" borderId="5" xfId="0" applyFont="1" applyBorder="1" applyAlignment="1">
      <alignment vertical="top" wrapText="1"/>
    </xf>
    <xf numFmtId="0" fontId="34" fillId="0" borderId="4" xfId="0" applyFont="1" applyBorder="1" applyAlignment="1">
      <alignment vertical="top" wrapText="1"/>
    </xf>
    <xf numFmtId="0" fontId="34" fillId="2" borderId="6" xfId="0" applyFont="1" applyFill="1" applyBorder="1" applyAlignment="1">
      <alignment vertical="top" wrapText="1"/>
    </xf>
    <xf numFmtId="0" fontId="0" fillId="0" borderId="8" xfId="0" applyBorder="1"/>
    <xf numFmtId="0" fontId="27" fillId="0" borderId="2" xfId="0" applyFont="1" applyBorder="1"/>
    <xf numFmtId="0" fontId="29" fillId="0" borderId="0" xfId="0" applyFont="1" applyAlignment="1">
      <alignment vertical="top"/>
    </xf>
    <xf numFmtId="0" fontId="29" fillId="0" borderId="0" xfId="0" applyFont="1" applyAlignment="1">
      <alignment vertical="top" wrapText="1"/>
    </xf>
    <xf numFmtId="0" fontId="20" fillId="0" borderId="0" xfId="0" applyFont="1" applyAlignment="1">
      <alignment horizontal="left"/>
    </xf>
    <xf numFmtId="0" fontId="20" fillId="0" borderId="0" xfId="0" applyFont="1" applyAlignment="1">
      <alignment vertical="top"/>
    </xf>
    <xf numFmtId="0" fontId="49" fillId="0" borderId="0" xfId="0" applyFont="1"/>
    <xf numFmtId="0" fontId="20" fillId="0" borderId="3" xfId="0" applyFont="1" applyBorder="1"/>
    <xf numFmtId="0" fontId="20"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4" fillId="3" borderId="4" xfId="0" applyFont="1" applyFill="1" applyBorder="1" applyAlignment="1">
      <alignment vertical="top" wrapText="1"/>
    </xf>
    <xf numFmtId="0" fontId="34" fillId="3" borderId="5" xfId="0" applyFont="1" applyFill="1" applyBorder="1" applyAlignment="1">
      <alignment vertical="top" wrapText="1"/>
    </xf>
    <xf numFmtId="0" fontId="52" fillId="0" borderId="0" xfId="0" applyFont="1"/>
    <xf numFmtId="0" fontId="29" fillId="0" borderId="4" xfId="0" applyFont="1" applyBorder="1"/>
    <xf numFmtId="0" fontId="27" fillId="0" borderId="2" xfId="0" applyFont="1" applyBorder="1" applyAlignment="1">
      <alignment horizontal="center"/>
    </xf>
    <xf numFmtId="0" fontId="27" fillId="0" borderId="0" xfId="0" applyFont="1" applyAlignment="1">
      <alignment horizontal="center" vertical="center" wrapText="1"/>
    </xf>
    <xf numFmtId="0" fontId="27" fillId="0" borderId="7" xfId="543" applyFont="1" applyBorder="1" applyAlignment="1">
      <alignment horizontal="right"/>
    </xf>
    <xf numFmtId="0" fontId="28" fillId="0" borderId="9" xfId="543" applyFont="1" applyBorder="1"/>
    <xf numFmtId="0" fontId="29" fillId="0" borderId="6" xfId="543" applyFont="1" applyBorder="1"/>
    <xf numFmtId="0" fontId="28" fillId="0" borderId="6" xfId="543" applyFont="1" applyBorder="1" applyAlignment="1">
      <alignment horizontal="right"/>
    </xf>
    <xf numFmtId="0" fontId="27" fillId="0" borderId="0" xfId="0" applyFont="1" applyAlignment="1">
      <alignment horizontal="center" vertical="center"/>
    </xf>
    <xf numFmtId="0" fontId="29" fillId="0" borderId="0" xfId="0" applyFont="1" applyAlignment="1">
      <alignment horizontal="left" vertical="center"/>
    </xf>
    <xf numFmtId="0" fontId="57" fillId="0" borderId="3" xfId="0" applyFont="1" applyBorder="1" applyAlignment="1">
      <alignment horizontal="left" vertical="top"/>
    </xf>
    <xf numFmtId="0" fontId="57" fillId="0" borderId="13" xfId="0" applyFont="1" applyBorder="1" applyAlignment="1">
      <alignment horizontal="center" wrapText="1"/>
    </xf>
    <xf numFmtId="0" fontId="57" fillId="0" borderId="13" xfId="0" applyFont="1" applyBorder="1" applyAlignment="1">
      <alignment horizontal="center" vertical="top" wrapText="1"/>
    </xf>
    <xf numFmtId="0" fontId="57" fillId="2" borderId="13" xfId="0" applyFont="1" applyFill="1" applyBorder="1" applyAlignment="1">
      <alignment horizontal="center" wrapText="1"/>
    </xf>
    <xf numFmtId="0" fontId="58" fillId="2" borderId="11" xfId="0" applyFont="1" applyFill="1" applyBorder="1" applyAlignment="1">
      <alignment horizontal="left" vertical="top" wrapText="1"/>
    </xf>
    <xf numFmtId="0" fontId="59" fillId="4" borderId="11" xfId="0" applyFont="1" applyFill="1" applyBorder="1" applyAlignment="1">
      <alignment vertical="top" wrapText="1"/>
    </xf>
    <xf numFmtId="0" fontId="59" fillId="2" borderId="11" xfId="0" applyFont="1" applyFill="1" applyBorder="1" applyAlignment="1">
      <alignment vertical="top" wrapText="1"/>
    </xf>
    <xf numFmtId="0" fontId="59" fillId="0" borderId="11" xfId="0" applyFont="1" applyBorder="1" applyAlignment="1">
      <alignment vertical="top" wrapText="1"/>
    </xf>
    <xf numFmtId="0" fontId="59" fillId="0" borderId="11" xfId="0" applyFont="1" applyBorder="1" applyAlignment="1">
      <alignment horizontal="right" vertical="top" wrapText="1"/>
    </xf>
    <xf numFmtId="168" fontId="59" fillId="0" borderId="11" xfId="0" applyNumberFormat="1" applyFont="1" applyBorder="1" applyAlignment="1">
      <alignment vertical="top" wrapText="1"/>
    </xf>
    <xf numFmtId="168" fontId="59" fillId="5" borderId="11" xfId="0" applyNumberFormat="1" applyFont="1" applyFill="1" applyBorder="1" applyAlignment="1" applyProtection="1">
      <alignment vertical="top" wrapText="1"/>
      <protection locked="0"/>
    </xf>
    <xf numFmtId="168" fontId="59" fillId="6" borderId="11" xfId="0" applyNumberFormat="1" applyFont="1" applyFill="1" applyBorder="1" applyAlignment="1">
      <alignment horizontal="center"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9" fillId="4" borderId="11" xfId="0" applyNumberFormat="1"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23" fillId="0" borderId="11" xfId="0" applyFont="1" applyBorder="1" applyAlignment="1">
      <alignment horizontal="right" vertical="top" wrapText="1"/>
    </xf>
    <xf numFmtId="0" fontId="59" fillId="0" borderId="11" xfId="0" applyFont="1" applyBorder="1" applyAlignment="1" applyProtection="1">
      <alignment horizontal="right" vertical="top" wrapText="1"/>
      <protection locked="0"/>
    </xf>
    <xf numFmtId="0" fontId="57" fillId="0" borderId="0" xfId="0" applyFont="1" applyAlignment="1">
      <alignment horizontal="left" vertical="top"/>
    </xf>
    <xf numFmtId="0" fontId="59" fillId="0" borderId="0" xfId="0" applyFont="1" applyAlignment="1">
      <alignment horizontal="left" vertical="top"/>
    </xf>
    <xf numFmtId="0" fontId="59" fillId="0" borderId="0" xfId="0" applyFont="1" applyAlignment="1">
      <alignment vertical="top" wrapText="1"/>
    </xf>
    <xf numFmtId="0" fontId="59" fillId="0" borderId="0" xfId="0" applyFont="1" applyAlignment="1">
      <alignment vertical="top"/>
    </xf>
    <xf numFmtId="0" fontId="57" fillId="0" borderId="0" xfId="0" applyFont="1" applyAlignment="1">
      <alignment horizontal="right" vertical="top"/>
    </xf>
    <xf numFmtId="0" fontId="59" fillId="2" borderId="0" xfId="0" applyFont="1" applyFill="1" applyAlignment="1">
      <alignment vertical="top" wrapText="1"/>
    </xf>
    <xf numFmtId="0" fontId="57" fillId="0" borderId="0" xfId="0" applyFont="1" applyAlignment="1">
      <alignment vertical="top"/>
    </xf>
    <xf numFmtId="166" fontId="29" fillId="0" borderId="0" xfId="0" applyNumberFormat="1" applyFont="1" applyAlignment="1">
      <alignment horizontal="left"/>
    </xf>
    <xf numFmtId="0" fontId="60" fillId="0" borderId="0" xfId="0" applyFont="1"/>
    <xf numFmtId="0" fontId="20" fillId="0" borderId="0" xfId="244" applyFont="1" applyFill="1" applyBorder="1" applyAlignment="1" applyProtection="1">
      <alignment horizontal="left"/>
    </xf>
    <xf numFmtId="0" fontId="51" fillId="0" borderId="0" xfId="0" applyFont="1"/>
    <xf numFmtId="0" fontId="51" fillId="0" borderId="0" xfId="244" applyFont="1" applyFill="1" applyBorder="1" applyAlignment="1" applyProtection="1">
      <alignment horizontal="left"/>
    </xf>
    <xf numFmtId="0" fontId="26" fillId="3" borderId="11" xfId="0" applyFont="1" applyFill="1" applyBorder="1" applyAlignment="1">
      <alignment vertical="top"/>
    </xf>
    <xf numFmtId="0" fontId="0" fillId="7" borderId="0" xfId="0" applyFill="1"/>
    <xf numFmtId="0" fontId="40" fillId="0" borderId="0" xfId="0" applyFont="1"/>
    <xf numFmtId="0" fontId="62" fillId="0" borderId="0" xfId="0" applyFont="1"/>
    <xf numFmtId="0" fontId="38" fillId="0" borderId="0" xfId="0" applyFont="1" applyAlignment="1">
      <alignment horizontal="center"/>
    </xf>
    <xf numFmtId="0" fontId="38" fillId="0" borderId="0" xfId="0" applyFont="1" applyAlignment="1">
      <alignment horizontal="left"/>
    </xf>
    <xf numFmtId="49" fontId="27" fillId="0" borderId="0" xfId="0" applyNumberFormat="1" applyFont="1" applyAlignment="1">
      <alignment horizontal="center"/>
    </xf>
    <xf numFmtId="0" fontId="54" fillId="0" borderId="0" xfId="0" applyFont="1" applyAlignment="1">
      <alignment horizontal="center"/>
    </xf>
    <xf numFmtId="168" fontId="29" fillId="0" borderId="0" xfId="0" applyNumberFormat="1" applyFont="1" applyAlignment="1">
      <alignment horizontal="center"/>
    </xf>
    <xf numFmtId="168" fontId="39" fillId="0" borderId="0" xfId="0" applyNumberFormat="1" applyFont="1" applyAlignment="1">
      <alignment horizontal="left" vertical="top" wrapText="1"/>
    </xf>
    <xf numFmtId="0" fontId="56" fillId="0" borderId="3" xfId="0" applyFont="1" applyBorder="1"/>
    <xf numFmtId="168" fontId="0" fillId="0" borderId="0" xfId="0" applyNumberFormat="1" applyAlignment="1">
      <alignment horizontal="center"/>
    </xf>
    <xf numFmtId="0" fontId="40" fillId="0" borderId="0" xfId="0" applyFont="1" applyAlignment="1">
      <alignment vertical="top" wrapText="1"/>
    </xf>
    <xf numFmtId="0" fontId="57" fillId="0" borderId="4" xfId="0" applyFont="1" applyBorder="1" applyAlignment="1">
      <alignment horizontal="right"/>
    </xf>
    <xf numFmtId="0" fontId="64" fillId="0" borderId="0" xfId="0" applyFont="1"/>
    <xf numFmtId="3" fontId="29" fillId="0" borderId="0" xfId="0" applyNumberFormat="1" applyFont="1" applyAlignment="1">
      <alignment horizontal="center"/>
    </xf>
    <xf numFmtId="168" fontId="20" fillId="0" borderId="0" xfId="0" applyNumberFormat="1" applyFont="1" applyAlignment="1">
      <alignment horizontal="left" vertical="top"/>
    </xf>
    <xf numFmtId="168" fontId="29" fillId="0" borderId="0" xfId="0" applyNumberFormat="1" applyFont="1" applyAlignment="1">
      <alignment horizontal="left" vertical="top"/>
    </xf>
    <xf numFmtId="0" fontId="59" fillId="0" borderId="11" xfId="0" applyFont="1" applyBorder="1" applyAlignment="1">
      <alignment horizontal="right" vertical="top"/>
    </xf>
    <xf numFmtId="0" fontId="59" fillId="0" borderId="0" xfId="0" applyFont="1" applyAlignment="1">
      <alignment horizontal="right" vertical="top" wrapText="1"/>
    </xf>
    <xf numFmtId="0" fontId="59" fillId="2" borderId="12" xfId="0" applyFont="1" applyFill="1" applyBorder="1" applyAlignment="1">
      <alignment vertical="top" wrapText="1"/>
    </xf>
    <xf numFmtId="0" fontId="59" fillId="0" borderId="14" xfId="0" applyFont="1" applyBorder="1" applyAlignment="1">
      <alignment vertical="top" wrapText="1"/>
    </xf>
    <xf numFmtId="168" fontId="59" fillId="5" borderId="11" xfId="0" applyNumberFormat="1" applyFont="1" applyFill="1" applyBorder="1" applyAlignment="1" applyProtection="1">
      <alignment vertical="top"/>
      <protection locked="0"/>
    </xf>
    <xf numFmtId="0" fontId="59" fillId="2" borderId="11" xfId="0" applyFont="1" applyFill="1" applyBorder="1" applyAlignment="1" applyProtection="1">
      <alignment vertical="top"/>
      <protection locked="0"/>
    </xf>
    <xf numFmtId="0" fontId="59" fillId="0" borderId="11" xfId="0" applyFont="1" applyBorder="1" applyAlignment="1" applyProtection="1">
      <alignment vertical="top"/>
      <protection locked="0"/>
    </xf>
    <xf numFmtId="168" fontId="59" fillId="0" borderId="11" xfId="0" applyNumberFormat="1" applyFont="1" applyBorder="1" applyAlignment="1">
      <alignment vertical="top"/>
    </xf>
    <xf numFmtId="168" fontId="59" fillId="6" borderId="11" xfId="0" applyNumberFormat="1" applyFont="1" applyFill="1" applyBorder="1" applyAlignment="1">
      <alignment horizontal="center" vertical="top"/>
    </xf>
    <xf numFmtId="0" fontId="27" fillId="0" borderId="0" xfId="542" applyFont="1" applyProtection="1">
      <protection locked="0"/>
    </xf>
    <xf numFmtId="0" fontId="20" fillId="0" borderId="0" xfId="539" applyProtection="1"/>
    <xf numFmtId="0" fontId="40" fillId="8" borderId="0" xfId="539" applyFont="1" applyFill="1" applyAlignment="1" applyProtection="1">
      <alignment horizontal="centerContinuous"/>
    </xf>
    <xf numFmtId="0" fontId="27" fillId="0" borderId="0" xfId="543" applyFont="1"/>
    <xf numFmtId="0" fontId="29" fillId="0" borderId="0" xfId="543" applyFont="1" applyAlignment="1">
      <alignment horizontal="left"/>
    </xf>
    <xf numFmtId="0" fontId="29" fillId="0" borderId="15" xfId="0" applyFont="1" applyBorder="1"/>
    <xf numFmtId="2" fontId="43" fillId="0" borderId="11" xfId="0" applyNumberFormat="1" applyFont="1" applyBorder="1"/>
    <xf numFmtId="0" fontId="20" fillId="0" borderId="0" xfId="0" applyFont="1" applyProtection="1">
      <protection locked="0"/>
    </xf>
    <xf numFmtId="0" fontId="67" fillId="0" borderId="0" xfId="0" applyFont="1" applyAlignment="1">
      <alignment horizontal="center"/>
    </xf>
    <xf numFmtId="0" fontId="29" fillId="0" borderId="0" xfId="271"/>
    <xf numFmtId="0" fontId="27" fillId="0" borderId="0" xfId="271" applyFont="1"/>
    <xf numFmtId="0" fontId="29" fillId="0" borderId="0" xfId="271" applyAlignment="1">
      <alignment horizontal="left"/>
    </xf>
    <xf numFmtId="168" fontId="27" fillId="0" borderId="2" xfId="543" applyNumberFormat="1" applyFont="1" applyBorder="1" applyAlignment="1">
      <alignment horizontal="center" vertical="center"/>
    </xf>
    <xf numFmtId="0" fontId="42" fillId="0" borderId="0" xfId="543" applyFont="1" applyAlignment="1">
      <alignment horizontal="right" vertical="top" wrapText="1"/>
    </xf>
    <xf numFmtId="0" fontId="40" fillId="0" borderId="2" xfId="543" applyFont="1" applyBorder="1" applyAlignment="1">
      <alignment horizontal="right" vertical="top" wrapText="1"/>
    </xf>
    <xf numFmtId="0" fontId="25" fillId="0" borderId="0" xfId="0" applyFont="1"/>
    <xf numFmtId="0" fontId="69" fillId="0" borderId="0" xfId="0" applyFont="1"/>
    <xf numFmtId="0" fontId="67" fillId="0" borderId="0" xfId="0" applyFont="1"/>
    <xf numFmtId="0" fontId="40"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7" fillId="0" borderId="0" xfId="0" applyNumberFormat="1" applyFont="1" applyAlignment="1">
      <alignment horizontal="center"/>
    </xf>
    <xf numFmtId="3" fontId="29" fillId="0" borderId="0" xfId="0" applyNumberFormat="1" applyFont="1"/>
    <xf numFmtId="0" fontId="68" fillId="0" borderId="0" xfId="0" applyFont="1"/>
    <xf numFmtId="168" fontId="25" fillId="0" borderId="0" xfId="0" applyNumberFormat="1" applyFont="1"/>
    <xf numFmtId="10" fontId="25" fillId="0" borderId="0" xfId="0" applyNumberFormat="1" applyFont="1" applyAlignment="1">
      <alignment horizontal="center"/>
    </xf>
    <xf numFmtId="3" fontId="71" fillId="0" borderId="0" xfId="0" applyNumberFormat="1" applyFont="1"/>
    <xf numFmtId="3" fontId="25" fillId="0" borderId="0" xfId="0" applyNumberFormat="1" applyFont="1"/>
    <xf numFmtId="168" fontId="68" fillId="0" borderId="0" xfId="0" applyNumberFormat="1" applyFont="1"/>
    <xf numFmtId="168" fontId="68" fillId="0" borderId="0" xfId="0" applyNumberFormat="1" applyFont="1" applyAlignment="1">
      <alignment horizontal="center"/>
    </xf>
    <xf numFmtId="0" fontId="25" fillId="5" borderId="0" xfId="0" applyFont="1" applyFill="1" applyAlignment="1">
      <alignment horizontal="left"/>
    </xf>
    <xf numFmtId="0" fontId="25" fillId="5" borderId="0" xfId="0" applyFont="1" applyFill="1"/>
    <xf numFmtId="10" fontId="25" fillId="0" borderId="0" xfId="0" applyNumberFormat="1" applyFont="1"/>
    <xf numFmtId="172" fontId="25" fillId="0" borderId="0" xfId="0" applyNumberFormat="1" applyFont="1"/>
    <xf numFmtId="172" fontId="25" fillId="0" borderId="0" xfId="0" applyNumberFormat="1" applyFont="1" applyAlignment="1">
      <alignment horizontal="center"/>
    </xf>
    <xf numFmtId="0" fontId="25" fillId="0" borderId="6" xfId="0" applyFont="1" applyBorder="1"/>
    <xf numFmtId="10" fontId="25" fillId="0" borderId="6" xfId="0" applyNumberFormat="1" applyFont="1" applyBorder="1" applyAlignment="1">
      <alignment horizontal="center"/>
    </xf>
    <xf numFmtId="3" fontId="25" fillId="0" borderId="6" xfId="0" applyNumberFormat="1" applyFont="1" applyBorder="1"/>
    <xf numFmtId="10" fontId="29" fillId="0" borderId="0" xfId="0" applyNumberFormat="1" applyFont="1" applyAlignment="1">
      <alignment horizontal="center"/>
    </xf>
    <xf numFmtId="3" fontId="29" fillId="0" borderId="0" xfId="0" applyNumberFormat="1" applyFont="1" applyAlignment="1">
      <alignment vertical="top"/>
    </xf>
    <xf numFmtId="10" fontId="27" fillId="0" borderId="0" xfId="0" applyNumberFormat="1" applyFont="1" applyAlignment="1">
      <alignment horizontal="center"/>
    </xf>
    <xf numFmtId="0" fontId="67" fillId="0" borderId="6" xfId="0" applyFont="1" applyBorder="1" applyAlignment="1">
      <alignment horizontal="center"/>
    </xf>
    <xf numFmtId="172" fontId="29" fillId="0" borderId="0" xfId="0" applyNumberFormat="1" applyFont="1" applyAlignment="1">
      <alignment horizontal="center"/>
    </xf>
    <xf numFmtId="10" fontId="72" fillId="0" borderId="0" xfId="0" applyNumberFormat="1" applyFont="1" applyAlignment="1">
      <alignment horizontal="center"/>
    </xf>
    <xf numFmtId="0" fontId="29" fillId="9" borderId="6" xfId="0" applyFont="1" applyFill="1" applyBorder="1"/>
    <xf numFmtId="0" fontId="29" fillId="0" borderId="4" xfId="271" applyBorder="1"/>
    <xf numFmtId="0" fontId="29" fillId="0" borderId="6" xfId="271" applyBorder="1"/>
    <xf numFmtId="0" fontId="29" fillId="0" borderId="1" xfId="0" applyFont="1" applyBorder="1"/>
    <xf numFmtId="168" fontId="29" fillId="0" borderId="3" xfId="0" applyNumberFormat="1" applyFont="1" applyBorder="1" applyAlignment="1">
      <alignment vertical="top"/>
    </xf>
    <xf numFmtId="168" fontId="29" fillId="0" borderId="4" xfId="0" applyNumberFormat="1" applyFont="1" applyBorder="1" applyAlignment="1">
      <alignment vertical="top"/>
    </xf>
    <xf numFmtId="168" fontId="29" fillId="0" borderId="5" xfId="0" applyNumberFormat="1" applyFont="1" applyBorder="1" applyAlignment="1">
      <alignment vertical="top"/>
    </xf>
    <xf numFmtId="168" fontId="29" fillId="0" borderId="8" xfId="0" applyNumberFormat="1" applyFont="1" applyBorder="1" applyAlignment="1">
      <alignment vertical="top"/>
    </xf>
    <xf numFmtId="168" fontId="29" fillId="0" borderId="0" xfId="0" applyNumberFormat="1" applyFont="1" applyAlignment="1">
      <alignment vertical="top"/>
    </xf>
    <xf numFmtId="0" fontId="29" fillId="0" borderId="0" xfId="0" applyFont="1" applyAlignment="1">
      <alignment horizontal="right" vertical="top"/>
    </xf>
    <xf numFmtId="0" fontId="29"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9" fillId="5" borderId="4" xfId="0" applyFont="1" applyFill="1" applyBorder="1" applyAlignment="1" applyProtection="1">
      <alignment horizontal="left" vertical="top"/>
      <protection locked="0"/>
    </xf>
    <xf numFmtId="0" fontId="29" fillId="5" borderId="5" xfId="0" applyFont="1" applyFill="1" applyBorder="1" applyAlignment="1" applyProtection="1">
      <alignment horizontal="left" vertical="top"/>
      <protection locked="0"/>
    </xf>
    <xf numFmtId="4" fontId="54" fillId="0" borderId="0" xfId="0" applyNumberFormat="1" applyFont="1" applyAlignment="1">
      <alignment horizontal="center"/>
    </xf>
    <xf numFmtId="0" fontId="39" fillId="0" borderId="1" xfId="543" applyFont="1" applyBorder="1" applyAlignment="1">
      <alignment horizontal="left" vertical="top" wrapText="1"/>
    </xf>
    <xf numFmtId="0" fontId="39" fillId="0" borderId="12" xfId="543" applyFont="1" applyBorder="1" applyAlignment="1">
      <alignment horizontal="center" vertical="top" wrapText="1"/>
    </xf>
    <xf numFmtId="0" fontId="39" fillId="0" borderId="8" xfId="543" applyFont="1" applyBorder="1" applyAlignment="1">
      <alignment horizontal="left" vertical="top" wrapText="1"/>
    </xf>
    <xf numFmtId="0" fontId="34" fillId="3" borderId="4" xfId="271" applyFont="1" applyFill="1" applyBorder="1" applyAlignment="1">
      <alignment vertical="top" wrapText="1"/>
    </xf>
    <xf numFmtId="0" fontId="26" fillId="3" borderId="11" xfId="271" applyFont="1" applyFill="1" applyBorder="1" applyAlignment="1">
      <alignment vertical="top"/>
    </xf>
    <xf numFmtId="0" fontId="27" fillId="0" borderId="9" xfId="271" applyFont="1" applyBorder="1" applyAlignment="1">
      <alignment horizontal="center" wrapText="1"/>
    </xf>
    <xf numFmtId="0" fontId="34" fillId="3" borderId="4" xfId="271" applyFont="1" applyFill="1" applyBorder="1" applyAlignment="1" applyProtection="1">
      <alignment vertical="top" wrapText="1"/>
      <protection locked="0"/>
    </xf>
    <xf numFmtId="0" fontId="34" fillId="3" borderId="5" xfId="271" applyFont="1" applyFill="1" applyBorder="1" applyAlignment="1" applyProtection="1">
      <alignment vertical="top" wrapText="1"/>
      <protection locked="0"/>
    </xf>
    <xf numFmtId="0" fontId="27" fillId="0" borderId="13" xfId="271" applyFont="1" applyBorder="1" applyAlignment="1">
      <alignment horizontal="center" wrapText="1"/>
    </xf>
    <xf numFmtId="0" fontId="52" fillId="2" borderId="11" xfId="271" applyFont="1" applyFill="1" applyBorder="1" applyAlignment="1">
      <alignment horizontal="left" vertical="top" wrapText="1"/>
    </xf>
    <xf numFmtId="0" fontId="29" fillId="0" borderId="11" xfId="271" applyBorder="1" applyAlignment="1" applyProtection="1">
      <alignment vertical="top" wrapText="1"/>
      <protection locked="0"/>
    </xf>
    <xf numFmtId="168" fontId="29" fillId="5" borderId="11" xfId="271" applyNumberFormat="1" applyFill="1" applyBorder="1" applyAlignment="1" applyProtection="1">
      <alignment vertical="top" wrapText="1"/>
      <protection locked="0"/>
    </xf>
    <xf numFmtId="0" fontId="29" fillId="5" borderId="3" xfId="271" applyFill="1" applyBorder="1" applyAlignment="1" applyProtection="1">
      <alignment vertical="top" wrapText="1"/>
      <protection locked="0"/>
    </xf>
    <xf numFmtId="0" fontId="29" fillId="5" borderId="11" xfId="271" applyFill="1" applyBorder="1" applyAlignment="1" applyProtection="1">
      <alignment vertical="top" wrapText="1"/>
      <protection locked="0"/>
    </xf>
    <xf numFmtId="0" fontId="29" fillId="0" borderId="11" xfId="271" applyBorder="1" applyAlignment="1">
      <alignment horizontal="right" vertical="top" wrapText="1"/>
    </xf>
    <xf numFmtId="168" fontId="29" fillId="0" borderId="11" xfId="271" applyNumberFormat="1" applyBorder="1" applyAlignment="1">
      <alignment vertical="top" wrapText="1"/>
    </xf>
    <xf numFmtId="0" fontId="27" fillId="0" borderId="11" xfId="271" applyFont="1" applyBorder="1" applyAlignment="1">
      <alignment horizontal="right" vertical="top" wrapText="1"/>
    </xf>
    <xf numFmtId="0" fontId="29" fillId="5" borderId="11" xfId="271" applyFill="1" applyBorder="1" applyAlignment="1" applyProtection="1">
      <alignment horizontal="right" vertical="top" wrapText="1"/>
      <protection locked="0"/>
    </xf>
    <xf numFmtId="168" fontId="27" fillId="0" borderId="11" xfId="271" applyNumberFormat="1" applyFont="1" applyBorder="1" applyAlignment="1">
      <alignment vertical="top" wrapText="1"/>
    </xf>
    <xf numFmtId="0" fontId="37" fillId="0" borderId="11" xfId="271" applyFont="1" applyBorder="1" applyAlignment="1">
      <alignment horizontal="right" vertical="top" wrapText="1"/>
    </xf>
    <xf numFmtId="0" fontId="34" fillId="0" borderId="0" xfId="271" applyFont="1" applyAlignment="1" applyProtection="1">
      <alignment vertical="top" wrapText="1"/>
      <protection locked="0"/>
    </xf>
    <xf numFmtId="0" fontId="29" fillId="0" borderId="5" xfId="271" applyBorder="1" applyAlignment="1" applyProtection="1">
      <alignment vertical="top" wrapText="1"/>
      <protection locked="0"/>
    </xf>
    <xf numFmtId="0" fontId="27" fillId="0" borderId="3" xfId="271" applyFont="1" applyBorder="1" applyAlignment="1">
      <alignment horizontal="left" vertical="top"/>
    </xf>
    <xf numFmtId="0" fontId="29" fillId="0" borderId="4" xfId="271" applyBorder="1" applyAlignment="1" applyProtection="1">
      <alignment horizontal="left" vertical="top"/>
      <protection locked="0"/>
    </xf>
    <xf numFmtId="0" fontId="29" fillId="0" borderId="4" xfId="271" applyBorder="1" applyAlignment="1" applyProtection="1">
      <alignment vertical="top" wrapText="1"/>
      <protection locked="0"/>
    </xf>
    <xf numFmtId="0" fontId="34" fillId="0" borderId="0" xfId="271" applyFont="1" applyAlignment="1">
      <alignment vertical="top" wrapText="1"/>
    </xf>
    <xf numFmtId="0" fontId="29" fillId="0" borderId="4" xfId="271" applyBorder="1" applyAlignment="1">
      <alignment vertical="top" wrapText="1"/>
    </xf>
    <xf numFmtId="0" fontId="52" fillId="2" borderId="11" xfId="271" applyFont="1" applyFill="1" applyBorder="1" applyAlignment="1" applyProtection="1">
      <alignment horizontal="left" vertical="top" wrapText="1"/>
      <protection locked="0"/>
    </xf>
    <xf numFmtId="0" fontId="56" fillId="0" borderId="11" xfId="0" applyFont="1" applyBorder="1" applyAlignment="1">
      <alignment horizontal="right" vertical="top" wrapText="1"/>
    </xf>
    <xf numFmtId="0" fontId="29" fillId="8" borderId="0" xfId="542" quotePrefix="1" applyFont="1" applyFill="1" applyAlignment="1">
      <alignment horizontal="left"/>
    </xf>
    <xf numFmtId="0" fontId="29" fillId="8" borderId="0" xfId="542" applyFont="1" applyFill="1"/>
    <xf numFmtId="0" fontId="37" fillId="8" borderId="0" xfId="542" applyFont="1" applyFill="1"/>
    <xf numFmtId="0" fontId="56" fillId="0" borderId="11" xfId="271" applyFont="1" applyBorder="1" applyAlignment="1">
      <alignment horizontal="right" vertical="top"/>
    </xf>
    <xf numFmtId="0" fontId="56" fillId="0" borderId="11" xfId="271" applyFont="1" applyBorder="1" applyAlignment="1">
      <alignment horizontal="right" vertical="top" wrapText="1"/>
    </xf>
    <xf numFmtId="0" fontId="29" fillId="0" borderId="0" xfId="271" applyAlignment="1">
      <alignment horizontal="left" vertical="top"/>
    </xf>
    <xf numFmtId="0" fontId="27" fillId="0" borderId="0" xfId="271" applyFont="1" applyAlignment="1">
      <alignment horizontal="right"/>
    </xf>
    <xf numFmtId="0" fontId="28" fillId="0" borderId="0" xfId="271" applyFont="1" applyAlignment="1">
      <alignment horizontal="center"/>
    </xf>
    <xf numFmtId="5" fontId="29" fillId="0" borderId="0" xfId="542" applyNumberFormat="1" applyFont="1"/>
    <xf numFmtId="1" fontId="29" fillId="0" borderId="15" xfId="271" applyNumberFormat="1" applyBorder="1"/>
    <xf numFmtId="1" fontId="29" fillId="0" borderId="14" xfId="271" applyNumberFormat="1" applyBorder="1"/>
    <xf numFmtId="0" fontId="28" fillId="0" borderId="6" xfId="271" applyFont="1" applyBorder="1" applyAlignment="1">
      <alignment horizontal="left"/>
    </xf>
    <xf numFmtId="0" fontId="28" fillId="0" borderId="6" xfId="271" applyFont="1" applyBorder="1" applyAlignment="1">
      <alignment horizontal="right"/>
    </xf>
    <xf numFmtId="165" fontId="29" fillId="0" borderId="0" xfId="271" applyNumberFormat="1"/>
    <xf numFmtId="170" fontId="29" fillId="0" borderId="14" xfId="271" applyNumberFormat="1" applyBorder="1"/>
    <xf numFmtId="1" fontId="27" fillId="0" borderId="11" xfId="271" applyNumberFormat="1" applyFont="1" applyBorder="1"/>
    <xf numFmtId="165" fontId="27" fillId="0" borderId="11" xfId="271" applyNumberFormat="1" applyFont="1" applyBorder="1"/>
    <xf numFmtId="3" fontId="59" fillId="0" borderId="11" xfId="0" applyNumberFormat="1" applyFont="1" applyBorder="1" applyAlignment="1">
      <alignment vertical="top" wrapText="1"/>
    </xf>
    <xf numFmtId="166" fontId="29" fillId="0" borderId="0" xfId="0" applyNumberFormat="1" applyFont="1"/>
    <xf numFmtId="0" fontId="0" fillId="0" borderId="0" xfId="0" applyProtection="1">
      <protection locked="0"/>
    </xf>
    <xf numFmtId="0" fontId="25" fillId="0" borderId="0" xfId="0" applyFont="1" applyProtection="1">
      <protection locked="0"/>
    </xf>
    <xf numFmtId="0" fontId="25" fillId="0" borderId="0" xfId="271" applyFont="1" applyProtection="1">
      <protection locked="0"/>
    </xf>
    <xf numFmtId="168" fontId="25" fillId="0" borderId="0" xfId="271" applyNumberFormat="1" applyFont="1" applyProtection="1">
      <protection locked="0"/>
    </xf>
    <xf numFmtId="0" fontId="33" fillId="0" borderId="1" xfId="0" applyFont="1" applyBorder="1"/>
    <xf numFmtId="0" fontId="20" fillId="0" borderId="2" xfId="0" applyFont="1" applyBorder="1" applyAlignment="1">
      <alignment horizontal="left"/>
    </xf>
    <xf numFmtId="0" fontId="20" fillId="0" borderId="2" xfId="0" applyFont="1" applyBorder="1"/>
    <xf numFmtId="0" fontId="33" fillId="0" borderId="8" xfId="0" applyFont="1" applyBorder="1"/>
    <xf numFmtId="0" fontId="33" fillId="0" borderId="9" xfId="0" applyFont="1" applyBorder="1"/>
    <xf numFmtId="0" fontId="27" fillId="0" borderId="0" xfId="0" applyFont="1" applyAlignment="1">
      <alignment horizontal="left" vertical="top"/>
    </xf>
    <xf numFmtId="0" fontId="77" fillId="0" borderId="0" xfId="0" applyFont="1" applyAlignment="1">
      <alignment vertical="center" wrapText="1"/>
    </xf>
    <xf numFmtId="0" fontId="77" fillId="0" borderId="0" xfId="0" applyFont="1" applyAlignment="1">
      <alignment vertical="center"/>
    </xf>
    <xf numFmtId="0" fontId="77" fillId="0" borderId="0" xfId="0" applyFont="1" applyAlignment="1">
      <alignment horizontal="left" vertical="center" indent="1"/>
    </xf>
    <xf numFmtId="172" fontId="29" fillId="5" borderId="0" xfId="0" applyNumberFormat="1" applyFont="1" applyFill="1" applyAlignment="1">
      <alignment horizontal="center"/>
    </xf>
    <xf numFmtId="0" fontId="78" fillId="0" borderId="0" xfId="0" applyFont="1" applyAlignment="1">
      <alignment horizontal="left" vertical="center"/>
    </xf>
    <xf numFmtId="0" fontId="39" fillId="0" borderId="2" xfId="543" applyFont="1" applyBorder="1" applyAlignment="1">
      <alignment horizontal="center" vertical="top" wrapText="1"/>
    </xf>
    <xf numFmtId="49" fontId="50" fillId="0" borderId="0" xfId="0" applyNumberFormat="1" applyFont="1" applyAlignment="1">
      <alignment horizontal="center"/>
    </xf>
    <xf numFmtId="0" fontId="56" fillId="0" borderId="0" xfId="0" applyFont="1"/>
    <xf numFmtId="5" fontId="82" fillId="0" borderId="11" xfId="541" applyNumberFormat="1" applyFont="1" applyBorder="1" applyAlignment="1" applyProtection="1">
      <alignment horizontal="center"/>
    </xf>
    <xf numFmtId="5" fontId="82" fillId="42" borderId="11" xfId="541" applyNumberFormat="1" applyFont="1" applyFill="1" applyBorder="1" applyAlignment="1" applyProtection="1">
      <alignment horizontal="center"/>
    </xf>
    <xf numFmtId="5" fontId="82" fillId="2" borderId="11" xfId="541" applyNumberFormat="1" applyFont="1" applyFill="1" applyBorder="1" applyAlignment="1" applyProtection="1">
      <alignment horizontal="center"/>
    </xf>
    <xf numFmtId="0" fontId="56" fillId="0" borderId="0" xfId="0" applyFont="1" applyAlignment="1">
      <alignment vertical="top" wrapText="1"/>
    </xf>
    <xf numFmtId="0" fontId="56" fillId="0" borderId="0" xfId="0" applyFont="1" applyAlignment="1">
      <alignment vertical="top"/>
    </xf>
    <xf numFmtId="0" fontId="56" fillId="2" borderId="0" xfId="0" applyFont="1" applyFill="1" applyAlignment="1">
      <alignment vertical="top" wrapText="1"/>
    </xf>
    <xf numFmtId="0" fontId="84" fillId="0" borderId="13" xfId="0" applyFont="1" applyBorder="1" applyAlignment="1">
      <alignment vertical="top" wrapText="1"/>
    </xf>
    <xf numFmtId="0" fontId="34" fillId="0" borderId="0" xfId="0" applyFont="1" applyAlignment="1">
      <alignment vertical="top" wrapText="1"/>
    </xf>
    <xf numFmtId="0" fontId="84" fillId="2" borderId="13" xfId="0" applyFont="1" applyFill="1" applyBorder="1" applyAlignment="1">
      <alignment vertical="top" wrapText="1"/>
    </xf>
    <xf numFmtId="0" fontId="84" fillId="0" borderId="0" xfId="0" applyFont="1" applyAlignment="1">
      <alignment vertical="top" wrapText="1"/>
    </xf>
    <xf numFmtId="0" fontId="84" fillId="2" borderId="0" xfId="0" applyFont="1" applyFill="1" applyAlignment="1">
      <alignment vertical="top" wrapText="1"/>
    </xf>
    <xf numFmtId="0" fontId="56" fillId="0" borderId="0" xfId="0" applyFont="1" applyAlignment="1">
      <alignment horizontal="right" vertical="top" wrapText="1"/>
    </xf>
    <xf numFmtId="168" fontId="56" fillId="5" borderId="6" xfId="0" applyNumberFormat="1" applyFont="1" applyFill="1" applyBorder="1" applyAlignment="1" applyProtection="1">
      <alignment horizontal="right" vertical="top" wrapText="1"/>
      <protection locked="0"/>
    </xf>
    <xf numFmtId="168" fontId="56" fillId="0" borderId="6" xfId="0" applyNumberFormat="1" applyFont="1" applyBorder="1" applyAlignment="1">
      <alignment horizontal="right" vertical="top" wrapText="1"/>
    </xf>
    <xf numFmtId="0" fontId="27" fillId="0" borderId="0" xfId="0" applyFont="1" applyAlignment="1">
      <alignment horizontal="left" vertical="top" wrapText="1"/>
    </xf>
    <xf numFmtId="0" fontId="29" fillId="0" borderId="0" xfId="0" applyFont="1" applyAlignment="1">
      <alignment horizontal="right" vertical="top" wrapText="1"/>
    </xf>
    <xf numFmtId="10" fontId="29" fillId="5" borderId="6" xfId="0" applyNumberFormat="1" applyFont="1" applyFill="1" applyBorder="1" applyAlignment="1" applyProtection="1">
      <alignment horizontal="center" vertical="top" wrapText="1"/>
      <protection locked="0"/>
    </xf>
    <xf numFmtId="0" fontId="67" fillId="0" borderId="0" xfId="0" applyFont="1" applyAlignment="1">
      <alignment horizontal="left" vertical="center"/>
    </xf>
    <xf numFmtId="0" fontId="27" fillId="0" borderId="2" xfId="543" applyFont="1" applyBorder="1" applyAlignment="1">
      <alignment horizontal="center"/>
    </xf>
    <xf numFmtId="0" fontId="0" fillId="0" borderId="0" xfId="543" applyFont="1"/>
    <xf numFmtId="0" fontId="21" fillId="0" borderId="0" xfId="244" quotePrefix="1" applyAlignment="1" applyProtection="1">
      <alignment horizontal="left"/>
    </xf>
    <xf numFmtId="168" fontId="56"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108" fillId="0" borderId="0" xfId="0" applyFont="1" applyAlignment="1">
      <alignment horizontal="left" vertical="top"/>
    </xf>
    <xf numFmtId="0" fontId="109" fillId="0" borderId="0" xfId="0" applyFont="1" applyAlignment="1">
      <alignment horizontal="left" vertical="top"/>
    </xf>
    <xf numFmtId="0" fontId="77" fillId="0" borderId="0" xfId="0" applyFont="1"/>
    <xf numFmtId="0" fontId="27" fillId="8" borderId="11" xfId="542" applyFont="1" applyFill="1" applyBorder="1" applyAlignment="1">
      <alignment horizontal="left"/>
    </xf>
    <xf numFmtId="0" fontId="27" fillId="8" borderId="11" xfId="542" applyFont="1" applyFill="1" applyBorder="1" applyAlignment="1">
      <alignment horizontal="center"/>
    </xf>
    <xf numFmtId="0" fontId="66" fillId="8" borderId="11" xfId="542" applyFont="1" applyFill="1" applyBorder="1" applyAlignment="1">
      <alignment horizontal="left"/>
    </xf>
    <xf numFmtId="0" fontId="66" fillId="0" borderId="11" xfId="542" applyFont="1" applyBorder="1" applyAlignment="1">
      <alignment horizontal="left"/>
    </xf>
    <xf numFmtId="0" fontId="27" fillId="0" borderId="0" xfId="271" applyFont="1" applyAlignment="1" applyProtection="1">
      <alignment horizontal="center" wrapText="1"/>
      <protection locked="0"/>
    </xf>
    <xf numFmtId="0" fontId="29" fillId="0" borderId="0" xfId="271" applyAlignment="1" applyProtection="1">
      <alignment vertical="top" wrapText="1"/>
      <protection locked="0"/>
    </xf>
    <xf numFmtId="0" fontId="27" fillId="0" borderId="0" xfId="271" applyFont="1" applyAlignment="1" applyProtection="1">
      <alignment vertical="top" wrapText="1"/>
      <protection locked="0"/>
    </xf>
    <xf numFmtId="0" fontId="20" fillId="0" borderId="0" xfId="0" applyFont="1" applyAlignment="1">
      <alignment horizontal="center"/>
    </xf>
    <xf numFmtId="0" fontId="34" fillId="0" borderId="8" xfId="569" applyFont="1" applyBorder="1" applyAlignment="1">
      <alignment vertical="top" wrapText="1"/>
    </xf>
    <xf numFmtId="0" fontId="34" fillId="0" borderId="0" xfId="569" applyFont="1" applyAlignment="1">
      <alignment vertical="top" wrapText="1"/>
    </xf>
    <xf numFmtId="0" fontId="58" fillId="2" borderId="11" xfId="569" applyFont="1" applyFill="1" applyBorder="1" applyAlignment="1">
      <alignment horizontal="left" vertical="top" wrapText="1"/>
    </xf>
    <xf numFmtId="6" fontId="56" fillId="4" borderId="11" xfId="569" applyNumberFormat="1" applyFont="1" applyFill="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6" fontId="56" fillId="0" borderId="11" xfId="569" applyNumberFormat="1" applyFont="1" applyBorder="1" applyAlignment="1">
      <alignment vertical="top" wrapText="1"/>
    </xf>
    <xf numFmtId="6" fontId="56" fillId="5" borderId="11" xfId="569" applyNumberFormat="1" applyFont="1" applyFill="1" applyBorder="1" applyAlignment="1" applyProtection="1">
      <alignment vertical="top" wrapText="1"/>
      <protection locked="0"/>
    </xf>
    <xf numFmtId="6" fontId="56" fillId="6" borderId="11" xfId="569" applyNumberFormat="1" applyFont="1" applyFill="1" applyBorder="1" applyAlignment="1">
      <alignment horizontal="center" vertical="top" wrapText="1"/>
    </xf>
    <xf numFmtId="0" fontId="56" fillId="0" borderId="11" xfId="569" applyFont="1" applyBorder="1" applyAlignment="1">
      <alignment horizontal="right" vertical="top" wrapText="1"/>
    </xf>
    <xf numFmtId="0" fontId="57" fillId="0" borderId="11" xfId="569" applyFont="1" applyBorder="1" applyAlignment="1">
      <alignment horizontal="right" vertical="top" wrapText="1"/>
    </xf>
    <xf numFmtId="0" fontId="56" fillId="0" borderId="11" xfId="569" applyFont="1" applyBorder="1" applyAlignment="1">
      <alignment horizontal="right" vertical="top"/>
    </xf>
    <xf numFmtId="6" fontId="57" fillId="0" borderId="11" xfId="569" applyNumberFormat="1" applyFont="1" applyBorder="1" applyAlignment="1">
      <alignment vertical="top" wrapText="1"/>
    </xf>
    <xf numFmtId="0" fontId="57" fillId="0" borderId="8" xfId="569" applyFont="1" applyBorder="1" applyAlignment="1">
      <alignment vertical="top" wrapText="1"/>
    </xf>
    <xf numFmtId="0" fontId="57" fillId="0" borderId="0" xfId="569" applyFont="1" applyAlignment="1">
      <alignment vertical="top" wrapText="1"/>
    </xf>
    <xf numFmtId="0" fontId="23" fillId="0" borderId="11" xfId="569" applyFont="1" applyBorder="1" applyAlignment="1">
      <alignment horizontal="right" vertical="top" wrapText="1"/>
    </xf>
    <xf numFmtId="0" fontId="57" fillId="0" borderId="0" xfId="569" applyFont="1" applyAlignment="1">
      <alignment horizontal="left" vertical="top"/>
    </xf>
    <xf numFmtId="6" fontId="56" fillId="0" borderId="0" xfId="569" applyNumberFormat="1" applyFont="1" applyAlignment="1">
      <alignment horizontal="left" vertical="top"/>
    </xf>
    <xf numFmtId="0" fontId="109" fillId="0" borderId="0" xfId="569" applyFont="1" applyAlignment="1">
      <alignment horizontal="left" vertical="top"/>
    </xf>
    <xf numFmtId="6" fontId="56" fillId="0" borderId="0" xfId="569" applyNumberFormat="1" applyFont="1" applyAlignment="1">
      <alignment vertical="top" wrapText="1"/>
    </xf>
    <xf numFmtId="0" fontId="56" fillId="0" borderId="0" xfId="569" applyFont="1" applyAlignment="1">
      <alignment horizontal="left" vertical="top"/>
    </xf>
    <xf numFmtId="0" fontId="56" fillId="0" borderId="12" xfId="569" applyFont="1" applyBorder="1" applyAlignment="1">
      <alignment vertical="top" wrapText="1"/>
    </xf>
    <xf numFmtId="0" fontId="27" fillId="0" borderId="0" xfId="569" applyFont="1" applyAlignment="1">
      <alignment horizontal="left" vertical="top"/>
    </xf>
    <xf numFmtId="0" fontId="112" fillId="0" borderId="0" xfId="569" applyFont="1" applyAlignment="1">
      <alignment horizontal="left" vertical="top"/>
    </xf>
    <xf numFmtId="0" fontId="67" fillId="0" borderId="0" xfId="569" applyFont="1" applyAlignment="1">
      <alignment horizontal="left" vertical="center"/>
    </xf>
    <xf numFmtId="0" fontId="35" fillId="0" borderId="0" xfId="569" applyFont="1" applyAlignment="1">
      <alignment vertical="top" wrapText="1"/>
    </xf>
    <xf numFmtId="0" fontId="35" fillId="0" borderId="12" xfId="569" applyFont="1" applyBorder="1" applyAlignment="1">
      <alignment vertical="top" wrapText="1"/>
    </xf>
    <xf numFmtId="0" fontId="35" fillId="0" borderId="8" xfId="569" applyFont="1" applyBorder="1" applyAlignment="1">
      <alignment vertical="top" wrapText="1"/>
    </xf>
    <xf numFmtId="0" fontId="56" fillId="0" borderId="0" xfId="569" applyFont="1" applyAlignment="1">
      <alignment vertical="top"/>
    </xf>
    <xf numFmtId="168" fontId="56" fillId="0" borderId="0" xfId="569" applyNumberFormat="1" applyFont="1" applyAlignment="1" applyProtection="1">
      <alignment horizontal="right" vertical="top" wrapText="1"/>
      <protection locked="0"/>
    </xf>
    <xf numFmtId="0" fontId="20" fillId="0" borderId="0" xfId="569" applyAlignment="1">
      <alignment vertical="top" wrapText="1"/>
    </xf>
    <xf numFmtId="0" fontId="20" fillId="0" borderId="0" xfId="569" applyAlignment="1">
      <alignment vertical="top"/>
    </xf>
    <xf numFmtId="0" fontId="56" fillId="0" borderId="0" xfId="569" applyFont="1" applyAlignment="1">
      <alignment horizontal="right" vertical="top" wrapText="1"/>
    </xf>
    <xf numFmtId="0" fontId="27" fillId="0" borderId="0" xfId="569" applyFont="1" applyAlignment="1">
      <alignment horizontal="left" vertical="top" wrapText="1"/>
    </xf>
    <xf numFmtId="168" fontId="56" fillId="0" borderId="0" xfId="569" applyNumberFormat="1" applyFont="1" applyAlignment="1">
      <alignment horizontal="right" vertical="top" wrapText="1"/>
    </xf>
    <xf numFmtId="0" fontId="20" fillId="0" borderId="0" xfId="569" applyAlignment="1" applyProtection="1">
      <alignment horizontal="left" vertical="top" wrapText="1"/>
      <protection locked="0"/>
    </xf>
    <xf numFmtId="0" fontId="20" fillId="0" borderId="0" xfId="569" applyAlignment="1">
      <alignment horizontal="right" vertical="top" wrapText="1"/>
    </xf>
    <xf numFmtId="0" fontId="20" fillId="0" borderId="0" xfId="569" applyAlignment="1">
      <alignment horizontal="left" vertical="top"/>
    </xf>
    <xf numFmtId="0" fontId="84" fillId="0" borderId="0" xfId="569" applyFont="1" applyAlignment="1">
      <alignment vertical="top" wrapText="1"/>
    </xf>
    <xf numFmtId="0" fontId="84" fillId="0" borderId="12" xfId="569" applyFont="1" applyBorder="1" applyAlignment="1">
      <alignment vertical="top" wrapText="1"/>
    </xf>
    <xf numFmtId="0" fontId="84" fillId="0" borderId="8" xfId="569" applyFont="1" applyBorder="1" applyAlignment="1">
      <alignment vertical="top" wrapText="1"/>
    </xf>
    <xf numFmtId="0" fontId="34" fillId="0" borderId="0" xfId="569" applyFont="1" applyAlignment="1">
      <alignment horizontal="right" vertical="top" wrapText="1"/>
    </xf>
    <xf numFmtId="0" fontId="84" fillId="0" borderId="0" xfId="569" applyFont="1" applyAlignment="1">
      <alignment horizontal="right" vertical="top" wrapText="1"/>
    </xf>
    <xf numFmtId="0" fontId="57" fillId="0" borderId="3" xfId="569" applyFont="1" applyBorder="1" applyAlignment="1">
      <alignment horizontal="left"/>
    </xf>
    <xf numFmtId="0" fontId="57" fillId="0" borderId="13" xfId="569" applyFont="1" applyBorder="1" applyAlignment="1">
      <alignment horizontal="center" wrapText="1"/>
    </xf>
    <xf numFmtId="0" fontId="57" fillId="0" borderId="8" xfId="569" applyFont="1" applyBorder="1" applyAlignment="1">
      <alignment horizontal="center" wrapText="1"/>
    </xf>
    <xf numFmtId="0" fontId="57" fillId="0" borderId="0" xfId="569" applyFont="1" applyAlignment="1">
      <alignment horizontal="center" wrapText="1"/>
    </xf>
    <xf numFmtId="0" fontId="20" fillId="0" borderId="0" xfId="569"/>
    <xf numFmtId="0" fontId="26" fillId="0" borderId="0" xfId="569" applyFont="1" applyAlignment="1">
      <alignment horizontal="center" vertical="center"/>
    </xf>
    <xf numFmtId="0" fontId="27" fillId="0" borderId="0" xfId="569" applyFont="1"/>
    <xf numFmtId="0" fontId="20" fillId="0" borderId="1" xfId="569" applyBorder="1"/>
    <xf numFmtId="0" fontId="20" fillId="0" borderId="2" xfId="569" applyBorder="1"/>
    <xf numFmtId="0" fontId="20" fillId="0" borderId="8" xfId="569" applyBorder="1"/>
    <xf numFmtId="0" fontId="20" fillId="0" borderId="9" xfId="569" applyBorder="1"/>
    <xf numFmtId="0" fontId="20" fillId="0" borderId="6" xfId="569" applyBorder="1"/>
    <xf numFmtId="0" fontId="28" fillId="0" borderId="0" xfId="569" applyFont="1"/>
    <xf numFmtId="0" fontId="20" fillId="0" borderId="7" xfId="569" applyBorder="1"/>
    <xf numFmtId="0" fontId="20" fillId="0" borderId="12" xfId="569" applyBorder="1"/>
    <xf numFmtId="0" fontId="20" fillId="0" borderId="10" xfId="569" applyBorder="1"/>
    <xf numFmtId="0" fontId="28" fillId="0" borderId="0" xfId="569" applyFont="1" applyAlignment="1">
      <alignment vertical="top" wrapText="1"/>
    </xf>
    <xf numFmtId="0" fontId="20" fillId="0" borderId="0" xfId="569" applyAlignment="1">
      <alignment horizontal="right"/>
    </xf>
    <xf numFmtId="0" fontId="20" fillId="0" borderId="0" xfId="569" applyAlignment="1">
      <alignment wrapText="1"/>
    </xf>
    <xf numFmtId="0" fontId="20" fillId="0" borderId="0" xfId="569" applyAlignment="1">
      <alignment vertical="center"/>
    </xf>
    <xf numFmtId="0" fontId="44" fillId="0" borderId="0" xfId="569" applyFont="1" applyAlignment="1">
      <alignment vertical="center" wrapText="1"/>
    </xf>
    <xf numFmtId="0" fontId="38" fillId="0" borderId="0" xfId="569" applyFont="1" applyAlignment="1">
      <alignment vertical="top" wrapText="1"/>
    </xf>
    <xf numFmtId="0" fontId="27" fillId="0" borderId="0" xfId="569" applyFont="1" applyAlignment="1">
      <alignment vertical="top" wrapText="1"/>
    </xf>
    <xf numFmtId="0" fontId="28" fillId="0" borderId="0" xfId="569" applyFont="1" applyAlignment="1">
      <alignment horizontal="left" vertical="top" wrapText="1"/>
    </xf>
    <xf numFmtId="164" fontId="20" fillId="0" borderId="0" xfId="569" applyNumberFormat="1" applyAlignment="1">
      <alignment horizontal="right"/>
    </xf>
    <xf numFmtId="168" fontId="20" fillId="0" borderId="0" xfId="569" applyNumberFormat="1" applyAlignment="1">
      <alignment horizontal="right"/>
    </xf>
    <xf numFmtId="0" fontId="110" fillId="0" borderId="0" xfId="569" applyFont="1" applyAlignment="1">
      <alignment horizontal="left" vertical="top" wrapText="1"/>
    </xf>
    <xf numFmtId="168" fontId="20" fillId="0" borderId="0" xfId="569" applyNumberFormat="1" applyAlignment="1">
      <alignment wrapText="1"/>
    </xf>
    <xf numFmtId="0" fontId="25" fillId="0" borderId="11" xfId="253" applyFont="1" applyBorder="1" applyAlignment="1">
      <alignment horizontal="center" wrapText="1"/>
    </xf>
    <xf numFmtId="0" fontId="25" fillId="0" borderId="0" xfId="253" applyFont="1" applyAlignment="1">
      <alignment horizontal="center" wrapText="1"/>
    </xf>
    <xf numFmtId="3" fontId="25" fillId="0" borderId="11" xfId="271" applyNumberFormat="1" applyFont="1" applyBorder="1"/>
    <xf numFmtId="3" fontId="25" fillId="0" borderId="0" xfId="271" applyNumberFormat="1" applyFont="1"/>
    <xf numFmtId="0" fontId="68" fillId="0" borderId="0" xfId="271" applyFont="1" applyAlignment="1">
      <alignment horizontal="left"/>
    </xf>
    <xf numFmtId="0" fontId="68" fillId="0" borderId="0" xfId="271" applyFont="1" applyAlignment="1">
      <alignment horizontal="right"/>
    </xf>
    <xf numFmtId="168" fontId="25" fillId="0" borderId="11" xfId="271" applyNumberFormat="1" applyFont="1" applyBorder="1"/>
    <xf numFmtId="168" fontId="25" fillId="0" borderId="0" xfId="271" applyNumberFormat="1" applyFont="1"/>
    <xf numFmtId="0" fontId="56" fillId="0" borderId="0" xfId="569" applyFont="1" applyAlignment="1">
      <alignment horizontal="left"/>
    </xf>
    <xf numFmtId="0" fontId="20" fillId="0" borderId="3" xfId="569" applyBorder="1"/>
    <xf numFmtId="0" fontId="111" fillId="0" borderId="0" xfId="1834"/>
    <xf numFmtId="0" fontId="0" fillId="0" borderId="0" xfId="0" applyAlignment="1">
      <alignment horizontal="left" vertical="top"/>
    </xf>
    <xf numFmtId="0" fontId="110" fillId="0" borderId="0" xfId="0" applyFont="1" applyAlignment="1">
      <alignment vertical="top" wrapText="1"/>
    </xf>
    <xf numFmtId="0" fontId="56" fillId="0" borderId="0" xfId="271" applyFont="1" applyAlignment="1">
      <alignment vertical="top" wrapText="1"/>
    </xf>
    <xf numFmtId="4" fontId="20" fillId="0" borderId="0" xfId="1192" applyNumberFormat="1" applyAlignment="1">
      <alignment horizontal="left" vertical="top" wrapText="1"/>
    </xf>
    <xf numFmtId="0" fontId="20" fillId="0" borderId="0" xfId="0" applyFont="1" applyAlignment="1">
      <alignment horizontal="left" vertical="top" wrapText="1"/>
    </xf>
    <xf numFmtId="0" fontId="27" fillId="0" borderId="12" xfId="543" applyFont="1" applyBorder="1" applyAlignment="1">
      <alignment horizontal="right"/>
    </xf>
    <xf numFmtId="0" fontId="39" fillId="0" borderId="0" xfId="543" applyFont="1" applyAlignment="1">
      <alignment horizontal="center"/>
    </xf>
    <xf numFmtId="4" fontId="20" fillId="0" borderId="0" xfId="569" applyNumberFormat="1" applyAlignment="1">
      <alignment horizontal="left"/>
    </xf>
    <xf numFmtId="0" fontId="20" fillId="0" borderId="0" xfId="569" applyAlignment="1">
      <alignment horizontal="left" vertical="top" wrapText="1"/>
    </xf>
    <xf numFmtId="0" fontId="20" fillId="0" borderId="0" xfId="569" applyAlignment="1">
      <alignment horizontal="left"/>
    </xf>
    <xf numFmtId="0" fontId="20" fillId="0" borderId="0" xfId="1192" applyAlignment="1">
      <alignment horizontal="left"/>
    </xf>
    <xf numFmtId="0" fontId="27" fillId="0" borderId="0" xfId="569" applyFont="1" applyAlignment="1">
      <alignment horizontal="left"/>
    </xf>
    <xf numFmtId="0" fontId="49" fillId="0" borderId="0" xfId="1192" applyFont="1"/>
    <xf numFmtId="0" fontId="56" fillId="0" borderId="11" xfId="0" applyFont="1" applyBorder="1" applyAlignment="1">
      <alignment horizontal="right" vertical="center"/>
    </xf>
    <xf numFmtId="0" fontId="20" fillId="0" borderId="0" xfId="1192" applyAlignment="1">
      <alignment horizontal="left" vertical="top" wrapText="1"/>
    </xf>
    <xf numFmtId="0" fontId="49" fillId="0" borderId="0" xfId="0" applyFont="1" applyAlignment="1">
      <alignment vertical="top" wrapText="1"/>
    </xf>
    <xf numFmtId="0" fontId="49" fillId="0" borderId="0" xfId="0" applyFont="1" applyAlignment="1">
      <alignment horizontal="left" vertical="top" wrapText="1"/>
    </xf>
    <xf numFmtId="6" fontId="57" fillId="0" borderId="0" xfId="569" applyNumberFormat="1" applyFont="1" applyAlignment="1">
      <alignment horizontal="right" vertical="top"/>
    </xf>
    <xf numFmtId="0" fontId="20" fillId="0" borderId="0" xfId="0" applyFont="1" applyAlignment="1">
      <alignment vertical="top" wrapText="1"/>
    </xf>
    <xf numFmtId="168" fontId="29" fillId="0" borderId="0" xfId="0" applyNumberFormat="1" applyFont="1" applyAlignment="1">
      <alignment horizontal="right"/>
    </xf>
    <xf numFmtId="168" fontId="29" fillId="0" borderId="28" xfId="540" applyNumberFormat="1" applyBorder="1" applyAlignment="1" applyProtection="1">
      <alignment horizontal="center"/>
    </xf>
    <xf numFmtId="168" fontId="29" fillId="0" borderId="29" xfId="540" applyNumberFormat="1" applyBorder="1" applyAlignment="1" applyProtection="1">
      <alignment horizontal="center"/>
    </xf>
    <xf numFmtId="168" fontId="29" fillId="0" borderId="30" xfId="540" applyNumberFormat="1" applyBorder="1" applyAlignment="1" applyProtection="1">
      <alignment horizontal="center"/>
    </xf>
    <xf numFmtId="168" fontId="29" fillId="0" borderId="31" xfId="540" applyNumberFormat="1" applyBorder="1" applyAlignment="1" applyProtection="1">
      <alignment horizontal="center"/>
    </xf>
    <xf numFmtId="168" fontId="29" fillId="0" borderId="32" xfId="540" applyNumberFormat="1" applyBorder="1" applyAlignment="1" applyProtection="1">
      <alignment horizontal="center"/>
    </xf>
    <xf numFmtId="168" fontId="29" fillId="0" borderId="33" xfId="540" applyNumberFormat="1" applyBorder="1" applyAlignment="1" applyProtection="1">
      <alignment horizontal="center"/>
    </xf>
    <xf numFmtId="168" fontId="29" fillId="0" borderId="34" xfId="540" applyNumberFormat="1" applyBorder="1" applyAlignment="1" applyProtection="1">
      <alignment horizontal="center"/>
    </xf>
    <xf numFmtId="168" fontId="29" fillId="0" borderId="35" xfId="540" applyNumberFormat="1" applyBorder="1" applyAlignment="1" applyProtection="1">
      <alignment horizontal="center"/>
    </xf>
    <xf numFmtId="168" fontId="29" fillId="0" borderId="36" xfId="540" applyNumberFormat="1" applyBorder="1" applyAlignment="1" applyProtection="1">
      <alignment horizontal="center"/>
    </xf>
    <xf numFmtId="168" fontId="29" fillId="0" borderId="37" xfId="540" applyNumberFormat="1" applyBorder="1" applyAlignment="1" applyProtection="1">
      <alignment horizontal="center"/>
    </xf>
    <xf numFmtId="168" fontId="29" fillId="0" borderId="38" xfId="540" applyNumberFormat="1" applyBorder="1" applyAlignment="1" applyProtection="1">
      <alignment horizontal="center"/>
    </xf>
    <xf numFmtId="168" fontId="29" fillId="0" borderId="39" xfId="540" applyNumberFormat="1" applyBorder="1" applyAlignment="1" applyProtection="1">
      <alignment horizontal="center"/>
    </xf>
    <xf numFmtId="168" fontId="29" fillId="0" borderId="40" xfId="540" applyNumberFormat="1" applyBorder="1" applyAlignment="1" applyProtection="1">
      <alignment horizontal="center"/>
    </xf>
    <xf numFmtId="168" fontId="29" fillId="0" borderId="0" xfId="540" applyNumberFormat="1" applyAlignment="1" applyProtection="1">
      <alignment horizontal="center"/>
    </xf>
    <xf numFmtId="168" fontId="29" fillId="0" borderId="14" xfId="540" applyNumberFormat="1" applyBorder="1" applyAlignment="1" applyProtection="1">
      <alignment horizontal="center"/>
    </xf>
    <xf numFmtId="168" fontId="29" fillId="0" borderId="41" xfId="540" applyNumberFormat="1" applyBorder="1" applyAlignment="1" applyProtection="1">
      <alignment horizontal="center"/>
    </xf>
    <xf numFmtId="168" fontId="29" fillId="0" borderId="42" xfId="540" applyNumberFormat="1" applyBorder="1" applyAlignment="1" applyProtection="1">
      <alignment horizontal="center"/>
    </xf>
    <xf numFmtId="168" fontId="29" fillId="0" borderId="43" xfId="540" applyNumberFormat="1" applyBorder="1" applyAlignment="1" applyProtection="1">
      <alignment horizontal="center"/>
    </xf>
    <xf numFmtId="168" fontId="29" fillId="0" borderId="44" xfId="540" applyNumberFormat="1" applyBorder="1" applyAlignment="1" applyProtection="1">
      <alignment horizontal="center"/>
    </xf>
    <xf numFmtId="0" fontId="20" fillId="0" borderId="0" xfId="1192"/>
    <xf numFmtId="0" fontId="20" fillId="0" borderId="0" xfId="0" applyFont="1" applyAlignment="1">
      <alignment wrapText="1"/>
    </xf>
    <xf numFmtId="0" fontId="49" fillId="0" borderId="0" xfId="0" applyFont="1" applyAlignment="1">
      <alignment horizontal="left" vertical="top"/>
    </xf>
    <xf numFmtId="0" fontId="49" fillId="0" borderId="0" xfId="0" applyFont="1" applyAlignment="1">
      <alignment vertical="top"/>
    </xf>
    <xf numFmtId="0" fontId="20" fillId="0" borderId="0" xfId="569" applyAlignment="1">
      <alignment horizontal="center"/>
    </xf>
    <xf numFmtId="0" fontId="38" fillId="0" borderId="0" xfId="569" applyFont="1" applyAlignment="1">
      <alignment horizontal="left"/>
    </xf>
    <xf numFmtId="0" fontId="38" fillId="0" borderId="0" xfId="569" applyFont="1" applyAlignment="1">
      <alignment horizontal="center"/>
    </xf>
    <xf numFmtId="49" fontId="27" fillId="0" borderId="0" xfId="569" applyNumberFormat="1" applyFont="1" applyAlignment="1">
      <alignment horizontal="center"/>
    </xf>
    <xf numFmtId="0" fontId="54" fillId="0" borderId="0" xfId="569" applyFont="1" applyAlignment="1">
      <alignment horizontal="center"/>
    </xf>
    <xf numFmtId="0" fontId="20" fillId="5" borderId="6" xfId="569" applyFill="1" applyBorder="1" applyProtection="1">
      <protection locked="0"/>
    </xf>
    <xf numFmtId="0" fontId="21" fillId="0" borderId="0" xfId="244" applyAlignment="1" applyProtection="1">
      <alignment horizontal="center"/>
    </xf>
    <xf numFmtId="49" fontId="20" fillId="0" borderId="0" xfId="569" applyNumberFormat="1" applyAlignment="1">
      <alignment horizontal="center"/>
    </xf>
    <xf numFmtId="0" fontId="20" fillId="0" borderId="0" xfId="569" applyAlignment="1">
      <alignment horizontal="center" vertical="center"/>
    </xf>
    <xf numFmtId="0" fontId="20" fillId="0" borderId="0" xfId="1192" applyAlignment="1">
      <alignment horizontal="center"/>
    </xf>
    <xf numFmtId="0" fontId="27" fillId="0" borderId="0" xfId="569" applyFont="1" applyAlignment="1">
      <alignment horizontal="center"/>
    </xf>
    <xf numFmtId="0" fontId="20" fillId="0" borderId="0" xfId="569" applyAlignment="1">
      <alignment horizontal="left" indent="4"/>
    </xf>
    <xf numFmtId="0" fontId="20" fillId="0" borderId="0" xfId="569" quotePrefix="1" applyAlignment="1">
      <alignment horizontal="left"/>
    </xf>
    <xf numFmtId="0" fontId="38" fillId="0" borderId="0" xfId="569" applyFont="1"/>
    <xf numFmtId="0" fontId="20" fillId="0" borderId="0" xfId="1192" applyAlignment="1" applyProtection="1">
      <alignment horizontal="left"/>
      <protection locked="0"/>
    </xf>
    <xf numFmtId="0" fontId="20" fillId="0" borderId="0" xfId="569" applyAlignment="1" applyProtection="1">
      <alignment horizontal="left"/>
      <protection locked="0"/>
    </xf>
    <xf numFmtId="49" fontId="20" fillId="0" borderId="0" xfId="1192" applyNumberFormat="1" applyAlignment="1">
      <alignment horizontal="center"/>
    </xf>
    <xf numFmtId="0" fontId="54" fillId="0" borderId="0" xfId="1192" applyFont="1" applyAlignment="1">
      <alignment horizontal="center"/>
    </xf>
    <xf numFmtId="0" fontId="27" fillId="0" borderId="0" xfId="1192" applyFont="1" applyAlignment="1">
      <alignment horizontal="left"/>
    </xf>
    <xf numFmtId="4" fontId="20" fillId="0" borderId="0" xfId="1192" applyNumberFormat="1" applyAlignment="1">
      <alignment horizontal="left"/>
    </xf>
    <xf numFmtId="0" fontId="27" fillId="0" borderId="0" xfId="569" quotePrefix="1" applyFont="1" applyAlignment="1">
      <alignment horizontal="center"/>
    </xf>
    <xf numFmtId="49" fontId="20" fillId="0" borderId="0" xfId="569" applyNumberFormat="1"/>
    <xf numFmtId="0" fontId="52" fillId="0" borderId="0" xfId="569" applyFont="1" applyAlignment="1">
      <alignment horizontal="left"/>
    </xf>
    <xf numFmtId="4" fontId="54" fillId="0" borderId="0" xfId="569" applyNumberFormat="1" applyFont="1" applyAlignment="1">
      <alignment horizontal="center"/>
    </xf>
    <xf numFmtId="4" fontId="20" fillId="0" borderId="0" xfId="569" applyNumberFormat="1" applyAlignment="1">
      <alignment horizontal="center"/>
    </xf>
    <xf numFmtId="4" fontId="20" fillId="0" borderId="0" xfId="569" applyNumberFormat="1"/>
    <xf numFmtId="0" fontId="50" fillId="0" borderId="0" xfId="569" applyFont="1" applyAlignment="1">
      <alignment horizontal="left"/>
    </xf>
    <xf numFmtId="0" fontId="21" fillId="0" borderId="0" xfId="244" applyNumberFormat="1" applyFill="1" applyAlignment="1" applyProtection="1">
      <alignment horizontal="left"/>
      <protection locked="0"/>
    </xf>
    <xf numFmtId="0" fontId="56" fillId="0" borderId="11" xfId="0" applyFont="1" applyBorder="1" applyAlignment="1" applyProtection="1">
      <alignment horizontal="right" vertical="top" wrapText="1"/>
      <protection locked="0"/>
    </xf>
    <xf numFmtId="168" fontId="59" fillId="44" borderId="11" xfId="0" applyNumberFormat="1" applyFont="1" applyFill="1" applyBorder="1" applyAlignment="1">
      <alignment vertical="top" wrapText="1"/>
    </xf>
    <xf numFmtId="0" fontId="20" fillId="0" borderId="11" xfId="271" applyFont="1" applyBorder="1" applyAlignment="1">
      <alignment horizontal="right" vertical="top" wrapText="1"/>
    </xf>
    <xf numFmtId="0" fontId="28" fillId="0" borderId="0" xfId="569" applyFont="1" applyAlignment="1">
      <alignment horizontal="left"/>
    </xf>
    <xf numFmtId="0" fontId="108" fillId="0" borderId="0" xfId="0" applyFont="1"/>
    <xf numFmtId="0" fontId="119" fillId="0" borderId="0" xfId="0" applyFont="1" applyAlignment="1">
      <alignment horizontal="left" vertical="top"/>
    </xf>
    <xf numFmtId="0" fontId="120" fillId="0" borderId="0" xfId="0" applyFont="1" applyAlignment="1">
      <alignment horizontal="left" vertical="top"/>
    </xf>
    <xf numFmtId="168" fontId="28" fillId="0" borderId="0" xfId="0" applyNumberFormat="1" applyFont="1" applyAlignment="1">
      <alignment horizontal="left" vertical="top" wrapText="1"/>
    </xf>
    <xf numFmtId="168" fontId="56" fillId="5" borderId="11" xfId="0" applyNumberFormat="1" applyFont="1" applyFill="1" applyBorder="1" applyAlignment="1">
      <alignment vertical="top" wrapText="1"/>
    </xf>
    <xf numFmtId="0" fontId="20" fillId="0" borderId="0" xfId="271" applyFont="1" applyAlignment="1">
      <alignment horizontal="left" vertical="top"/>
    </xf>
    <xf numFmtId="0" fontId="56" fillId="0" borderId="0" xfId="569" applyFont="1"/>
    <xf numFmtId="0" fontId="20" fillId="0" borderId="0" xfId="0" applyFont="1" applyAlignment="1">
      <alignment horizontal="left" vertical="top"/>
    </xf>
    <xf numFmtId="4" fontId="20" fillId="0" borderId="0" xfId="1192" applyNumberFormat="1" applyAlignment="1">
      <alignment vertical="top" wrapText="1"/>
    </xf>
    <xf numFmtId="0" fontId="27" fillId="0" borderId="16" xfId="271" applyFont="1" applyBorder="1"/>
    <xf numFmtId="0" fontId="63" fillId="0" borderId="0" xfId="569" applyFont="1"/>
    <xf numFmtId="0" fontId="44" fillId="0" borderId="0" xfId="569" applyFont="1"/>
    <xf numFmtId="0" fontId="20" fillId="0" borderId="0" xfId="1192" applyAlignment="1">
      <alignment vertical="top" wrapText="1"/>
    </xf>
    <xf numFmtId="49" fontId="20" fillId="0" borderId="0" xfId="1192" applyNumberFormat="1" applyAlignment="1">
      <alignment vertical="top" wrapText="1"/>
    </xf>
    <xf numFmtId="0" fontId="58" fillId="0" borderId="9" xfId="543" applyFont="1" applyBorder="1" applyAlignment="1">
      <alignment vertical="top"/>
    </xf>
    <xf numFmtId="0" fontId="20" fillId="0" borderId="0" xfId="0" applyFont="1" applyAlignment="1">
      <alignment vertical="center"/>
    </xf>
    <xf numFmtId="0" fontId="121" fillId="0" borderId="0" xfId="0" applyFont="1"/>
    <xf numFmtId="3" fontId="108" fillId="0" borderId="0" xfId="0" applyNumberFormat="1" applyFont="1"/>
    <xf numFmtId="0" fontId="108" fillId="0" borderId="0" xfId="0" applyFont="1" applyAlignment="1">
      <alignment horizontal="left"/>
    </xf>
    <xf numFmtId="168" fontId="122" fillId="0" borderId="0" xfId="0" applyNumberFormat="1" applyFont="1" applyAlignment="1">
      <alignment horizontal="left" vertical="top"/>
    </xf>
    <xf numFmtId="0" fontId="108" fillId="0" borderId="0" xfId="0" applyFont="1" applyAlignment="1">
      <alignment horizontal="left" vertical="center"/>
    </xf>
    <xf numFmtId="0" fontId="124" fillId="0" borderId="0" xfId="0" applyFont="1"/>
    <xf numFmtId="172" fontId="20" fillId="0" borderId="8" xfId="543" applyNumberFormat="1" applyBorder="1"/>
    <xf numFmtId="0" fontId="20" fillId="0" borderId="8" xfId="4495" applyFont="1" applyBorder="1"/>
    <xf numFmtId="0" fontId="20" fillId="0" borderId="0" xfId="4495" applyFont="1"/>
    <xf numFmtId="0" fontId="26" fillId="0" borderId="0" xfId="4495" applyFont="1" applyAlignment="1">
      <alignment horizontal="center" vertical="center"/>
    </xf>
    <xf numFmtId="0" fontId="27" fillId="0" borderId="0" xfId="4495" applyFont="1" applyAlignment="1">
      <alignment horizontal="left"/>
    </xf>
    <xf numFmtId="0" fontId="27" fillId="0" borderId="0" xfId="4495" applyFont="1"/>
    <xf numFmtId="0" fontId="30" fillId="0" borderId="0" xfId="4495" applyFont="1" applyAlignment="1">
      <alignment horizontal="center" vertical="center"/>
    </xf>
    <xf numFmtId="0" fontId="30" fillId="0" borderId="27" xfId="4495" applyFont="1" applyBorder="1" applyAlignment="1">
      <alignment horizontal="center" vertical="center"/>
    </xf>
    <xf numFmtId="0" fontId="30" fillId="0" borderId="46" xfId="4495" applyFont="1" applyBorder="1" applyAlignment="1">
      <alignment horizontal="center" vertical="center"/>
    </xf>
    <xf numFmtId="0" fontId="27" fillId="0" borderId="0" xfId="4495" applyFont="1" applyAlignment="1">
      <alignment horizontal="right"/>
    </xf>
    <xf numFmtId="0" fontId="20" fillId="0" borderId="0" xfId="1192" quotePrefix="1" applyAlignment="1">
      <alignment horizontal="center"/>
    </xf>
    <xf numFmtId="0" fontId="50" fillId="0" borderId="0" xfId="4495" applyFont="1" applyAlignment="1">
      <alignment horizontal="left" vertical="center"/>
    </xf>
    <xf numFmtId="49" fontId="28" fillId="0" borderId="0" xfId="4495" applyNumberFormat="1" applyFont="1" applyAlignment="1">
      <alignment horizontal="left" vertical="top"/>
    </xf>
    <xf numFmtId="0" fontId="20" fillId="0" borderId="47" xfId="4495" applyFont="1" applyBorder="1" applyAlignment="1">
      <alignment horizontal="left" vertical="center"/>
    </xf>
    <xf numFmtId="0" fontId="30" fillId="0" borderId="48" xfId="4495" applyFont="1" applyBorder="1" applyAlignment="1">
      <alignment horizontal="center" vertical="center"/>
    </xf>
    <xf numFmtId="0" fontId="28" fillId="0" borderId="0" xfId="4495" applyFont="1"/>
    <xf numFmtId="0" fontId="28" fillId="0" borderId="0" xfId="4495" applyFont="1" applyAlignment="1">
      <alignment horizontal="left" vertical="top"/>
    </xf>
    <xf numFmtId="0" fontId="125" fillId="0" borderId="0" xfId="4496" applyFont="1" applyAlignment="1">
      <alignment horizontal="left" vertical="top" wrapText="1"/>
    </xf>
    <xf numFmtId="0" fontId="125" fillId="0" borderId="54" xfId="4496" applyFont="1" applyBorder="1" applyAlignment="1">
      <alignment horizontal="left" vertical="top" wrapText="1"/>
    </xf>
    <xf numFmtId="0" fontId="20" fillId="0" borderId="0" xfId="4495" applyFont="1" applyAlignment="1">
      <alignment horizontal="left" vertical="center"/>
    </xf>
    <xf numFmtId="0" fontId="126" fillId="0" borderId="0" xfId="4496" applyFont="1" applyAlignment="1">
      <alignment vertical="center"/>
    </xf>
    <xf numFmtId="0" fontId="125" fillId="0" borderId="0" xfId="4496" applyFont="1"/>
    <xf numFmtId="0" fontId="125" fillId="0" borderId="0" xfId="4496" applyFont="1" applyAlignment="1">
      <alignment vertical="center"/>
    </xf>
    <xf numFmtId="0" fontId="127" fillId="0" borderId="0" xfId="4496" applyFont="1" applyAlignment="1">
      <alignment vertical="center"/>
    </xf>
    <xf numFmtId="0" fontId="20" fillId="0" borderId="0" xfId="4496" applyFont="1" applyAlignment="1">
      <alignment vertical="center"/>
    </xf>
    <xf numFmtId="0" fontId="28" fillId="0" borderId="3" xfId="4495" applyFont="1" applyBorder="1" applyAlignment="1">
      <alignment vertical="top" wrapText="1"/>
    </xf>
    <xf numFmtId="0" fontId="28" fillId="0" borderId="4" xfId="4495" applyFont="1" applyBorder="1" applyAlignment="1">
      <alignment vertical="top" wrapText="1"/>
    </xf>
    <xf numFmtId="164" fontId="123" fillId="0" borderId="4" xfId="4495" applyNumberFormat="1" applyBorder="1" applyAlignment="1">
      <alignment horizontal="right"/>
    </xf>
    <xf numFmtId="0" fontId="28" fillId="0" borderId="4" xfId="4495" applyFont="1" applyBorder="1"/>
    <xf numFmtId="0" fontId="27" fillId="0" borderId="5" xfId="4495" applyFont="1" applyBorder="1" applyAlignment="1">
      <alignment horizontal="right"/>
    </xf>
    <xf numFmtId="0" fontId="20" fillId="0" borderId="16" xfId="4495" applyFont="1" applyBorder="1"/>
    <xf numFmtId="0" fontId="20" fillId="0" borderId="16" xfId="4495" applyFont="1" applyBorder="1" applyAlignment="1">
      <alignment horizontal="left" vertical="top"/>
    </xf>
    <xf numFmtId="0" fontId="28" fillId="0" borderId="16" xfId="4495" applyFont="1" applyBorder="1" applyAlignment="1">
      <alignment horizontal="left" vertical="top" wrapText="1"/>
    </xf>
    <xf numFmtId="0" fontId="28" fillId="0" borderId="45" xfId="4495" applyFont="1" applyBorder="1" applyAlignment="1">
      <alignment horizontal="left" vertical="top" wrapText="1"/>
    </xf>
    <xf numFmtId="0" fontId="123" fillId="0" borderId="0" xfId="4495"/>
    <xf numFmtId="0" fontId="21" fillId="0" borderId="0" xfId="244" applyFill="1" applyBorder="1" applyAlignment="1" applyProtection="1">
      <alignment horizontal="left" vertical="top"/>
    </xf>
    <xf numFmtId="0" fontId="21" fillId="0" borderId="0" xfId="244" applyFill="1" applyBorder="1" applyAlignment="1" applyProtection="1">
      <alignment horizontal="left" vertical="top" wrapText="1"/>
    </xf>
    <xf numFmtId="0" fontId="28" fillId="0" borderId="0" xfId="4495" applyFont="1" applyAlignment="1">
      <alignment horizontal="left" vertical="top" wrapText="1"/>
    </xf>
    <xf numFmtId="0" fontId="28" fillId="0" borderId="0" xfId="4495" applyFont="1" applyAlignment="1">
      <alignment horizontal="right" vertical="top"/>
    </xf>
    <xf numFmtId="0" fontId="20" fillId="0" borderId="0" xfId="4495" applyFont="1" applyAlignment="1">
      <alignment vertical="center" wrapText="1"/>
    </xf>
    <xf numFmtId="0" fontId="125" fillId="0" borderId="53" xfId="4496" applyFont="1" applyBorder="1" applyAlignment="1">
      <alignment vertical="top" wrapText="1"/>
    </xf>
    <xf numFmtId="0" fontId="125" fillId="0" borderId="0" xfId="4496" applyFont="1" applyAlignment="1">
      <alignment vertical="top" wrapText="1"/>
    </xf>
    <xf numFmtId="10" fontId="125" fillId="0" borderId="0" xfId="4496" applyNumberFormat="1" applyFont="1" applyAlignment="1">
      <alignment vertical="top" wrapText="1"/>
    </xf>
    <xf numFmtId="0" fontId="125" fillId="0" borderId="54" xfId="4496" applyFont="1" applyBorder="1" applyAlignment="1">
      <alignment vertical="top" wrapText="1"/>
    </xf>
    <xf numFmtId="0" fontId="125" fillId="0" borderId="0" xfId="4496" applyFont="1" applyAlignment="1">
      <alignment vertical="top"/>
    </xf>
    <xf numFmtId="165" fontId="125" fillId="0" borderId="0" xfId="4496" applyNumberFormat="1" applyFont="1" applyAlignment="1">
      <alignment vertical="top" wrapText="1"/>
    </xf>
    <xf numFmtId="0" fontId="27" fillId="0" borderId="57" xfId="4495" applyFont="1" applyBorder="1"/>
    <xf numFmtId="0" fontId="27" fillId="0" borderId="58" xfId="4495" applyFont="1" applyBorder="1"/>
    <xf numFmtId="0" fontId="27" fillId="0" borderId="58" xfId="4495" applyFont="1" applyBorder="1" applyAlignment="1">
      <alignment horizontal="right"/>
    </xf>
    <xf numFmtId="0" fontId="27" fillId="0" borderId="59" xfId="4495" applyFont="1" applyBorder="1" applyAlignment="1">
      <alignment horizontal="right"/>
    </xf>
    <xf numFmtId="0" fontId="125" fillId="0" borderId="53" xfId="4496" applyFont="1" applyBorder="1" applyAlignment="1">
      <alignment horizontal="left" vertical="top" wrapText="1"/>
    </xf>
    <xf numFmtId="0" fontId="125" fillId="0" borderId="0" xfId="4496" applyFont="1" applyAlignment="1">
      <alignment horizontal="left" vertical="top"/>
    </xf>
    <xf numFmtId="0" fontId="30" fillId="0" borderId="57" xfId="4495" applyFont="1" applyBorder="1" applyAlignment="1">
      <alignment horizontal="center" vertical="center"/>
    </xf>
    <xf numFmtId="0" fontId="30" fillId="0" borderId="58" xfId="4495" applyFont="1" applyBorder="1" applyAlignment="1">
      <alignment horizontal="center" vertical="center"/>
    </xf>
    <xf numFmtId="0" fontId="30" fillId="0" borderId="59" xfId="4495" applyFont="1" applyBorder="1" applyAlignment="1">
      <alignment horizontal="center" vertical="center"/>
    </xf>
    <xf numFmtId="0" fontId="27" fillId="0" borderId="0" xfId="4495" applyFont="1" applyAlignment="1">
      <alignment horizontal="center"/>
    </xf>
    <xf numFmtId="0" fontId="27" fillId="0" borderId="8" xfId="4495" applyFont="1" applyBorder="1"/>
    <xf numFmtId="0" fontId="28" fillId="0" borderId="0" xfId="4495" applyFont="1" applyAlignment="1">
      <alignment horizontal="left"/>
    </xf>
    <xf numFmtId="0" fontId="27" fillId="0" borderId="0" xfId="4495" applyFont="1" applyAlignment="1">
      <alignment horizontal="center" vertical="top"/>
    </xf>
    <xf numFmtId="0" fontId="20" fillId="0" borderId="0" xfId="4495" applyFont="1" applyAlignment="1">
      <alignment horizontal="center"/>
    </xf>
    <xf numFmtId="0" fontId="36" fillId="0" borderId="0" xfId="4495" applyFont="1"/>
    <xf numFmtId="0" fontId="28" fillId="0" borderId="8" xfId="4495" applyFont="1" applyBorder="1"/>
    <xf numFmtId="0" fontId="56" fillId="0" borderId="8" xfId="4495" applyFont="1" applyBorder="1"/>
    <xf numFmtId="1" fontId="20" fillId="0" borderId="0" xfId="1192" applyNumberFormat="1"/>
    <xf numFmtId="0" fontId="20" fillId="0" borderId="3" xfId="4495" applyFont="1" applyBorder="1"/>
    <xf numFmtId="0" fontId="20" fillId="0" borderId="4" xfId="4495" applyFont="1" applyBorder="1"/>
    <xf numFmtId="0" fontId="20" fillId="0" borderId="0" xfId="1192" applyAlignment="1">
      <alignment wrapText="1"/>
    </xf>
    <xf numFmtId="0" fontId="28" fillId="0" borderId="0" xfId="4495" applyFont="1" applyAlignment="1">
      <alignment vertical="top" wrapText="1"/>
    </xf>
    <xf numFmtId="0" fontId="28" fillId="0" borderId="0" xfId="1192" applyFont="1"/>
    <xf numFmtId="0" fontId="20" fillId="0" borderId="0" xfId="4495" applyFont="1" applyAlignment="1">
      <alignment horizontal="left"/>
    </xf>
    <xf numFmtId="0" fontId="28" fillId="0" borderId="3" xfId="4495" applyFont="1" applyBorder="1"/>
    <xf numFmtId="0" fontId="20" fillId="0" borderId="4" xfId="4495" applyFont="1" applyBorder="1" applyAlignment="1">
      <alignment horizontal="right"/>
    </xf>
    <xf numFmtId="1" fontId="20" fillId="0" borderId="0" xfId="4495" applyNumberFormat="1" applyFont="1" applyAlignment="1">
      <alignment horizontal="center"/>
    </xf>
    <xf numFmtId="0" fontId="56" fillId="0" borderId="0" xfId="4495" applyFont="1"/>
    <xf numFmtId="0" fontId="20" fillId="0" borderId="0" xfId="4495" applyFont="1" applyAlignment="1">
      <alignment horizontal="right"/>
    </xf>
    <xf numFmtId="0" fontId="28" fillId="0" borderId="0" xfId="4495" applyFont="1" applyAlignment="1">
      <alignment vertical="top"/>
    </xf>
    <xf numFmtId="0" fontId="28" fillId="0" borderId="27" xfId="4495" applyFont="1" applyBorder="1"/>
    <xf numFmtId="0" fontId="27" fillId="0" borderId="0" xfId="4495" applyFont="1" applyAlignment="1">
      <alignment vertical="top"/>
    </xf>
    <xf numFmtId="0" fontId="38" fillId="0" borderId="0" xfId="4495" applyFont="1" applyAlignment="1">
      <alignment vertical="top" wrapText="1"/>
    </xf>
    <xf numFmtId="0" fontId="27" fillId="0" borderId="0" xfId="4495" applyFont="1" applyAlignment="1">
      <alignment horizontal="left" vertical="top" wrapText="1"/>
    </xf>
    <xf numFmtId="0" fontId="20" fillId="0" borderId="0" xfId="4495" applyFont="1" applyAlignment="1">
      <alignment horizontal="left" vertical="top"/>
    </xf>
    <xf numFmtId="0" fontId="38" fillId="0" borderId="0" xfId="4495" applyFont="1" applyAlignment="1">
      <alignment vertical="top"/>
    </xf>
    <xf numFmtId="0" fontId="20" fillId="0" borderId="10" xfId="4495" applyFont="1" applyBorder="1" applyAlignment="1">
      <alignment horizontal="center"/>
    </xf>
    <xf numFmtId="0" fontId="20" fillId="0" borderId="16" xfId="4495" applyFont="1" applyBorder="1" applyAlignment="1">
      <alignment horizontal="center"/>
    </xf>
    <xf numFmtId="0" fontId="36" fillId="0" borderId="16" xfId="4495" applyFont="1" applyBorder="1"/>
    <xf numFmtId="0" fontId="28" fillId="0" borderId="16" xfId="4495" applyFont="1" applyBorder="1"/>
    <xf numFmtId="0" fontId="20" fillId="0" borderId="0" xfId="4496" applyFont="1" applyAlignment="1">
      <alignment vertical="top" wrapText="1"/>
    </xf>
    <xf numFmtId="0" fontId="27" fillId="0" borderId="0" xfId="1192" applyFont="1" applyAlignment="1">
      <alignment horizontal="right"/>
    </xf>
    <xf numFmtId="0" fontId="20" fillId="0" borderId="0" xfId="4496" applyFont="1"/>
    <xf numFmtId="0" fontId="20" fillId="0" borderId="0" xfId="4496" applyFont="1" applyAlignment="1">
      <alignment horizontal="left"/>
    </xf>
    <xf numFmtId="0" fontId="20" fillId="0" borderId="0" xfId="4496" applyFont="1" applyAlignment="1">
      <alignment horizontal="right"/>
    </xf>
    <xf numFmtId="0" fontId="28" fillId="0" borderId="0" xfId="4496" applyFont="1" applyAlignment="1">
      <alignment vertical="top" wrapText="1"/>
    </xf>
    <xf numFmtId="0" fontId="20" fillId="0" borderId="4" xfId="4496" applyFont="1" applyBorder="1"/>
    <xf numFmtId="0" fontId="27" fillId="0" borderId="4" xfId="4496" applyFont="1" applyBorder="1" applyAlignment="1">
      <alignment horizontal="right"/>
    </xf>
    <xf numFmtId="0" fontId="28" fillId="0" borderId="27" xfId="4495" applyFont="1" applyBorder="1" applyAlignment="1">
      <alignment horizontal="left" vertical="top"/>
    </xf>
    <xf numFmtId="0" fontId="20" fillId="0" borderId="27" xfId="4495" applyFont="1" applyBorder="1" applyAlignment="1">
      <alignment horizontal="left" vertical="top"/>
    </xf>
    <xf numFmtId="0" fontId="27" fillId="0" borderId="27" xfId="4495" applyFont="1" applyBorder="1" applyAlignment="1">
      <alignment horizontal="right"/>
    </xf>
    <xf numFmtId="0" fontId="20" fillId="0" borderId="27" xfId="4495" applyFont="1" applyBorder="1" applyAlignment="1">
      <alignment horizontal="center"/>
    </xf>
    <xf numFmtId="0" fontId="20" fillId="0" borderId="46" xfId="4495" applyFont="1" applyBorder="1" applyAlignment="1">
      <alignment horizontal="center"/>
    </xf>
    <xf numFmtId="164" fontId="28" fillId="0" borderId="0" xfId="4495" applyNumberFormat="1" applyFont="1" applyAlignment="1">
      <alignment horizontal="left" vertical="top" wrapText="1"/>
    </xf>
    <xf numFmtId="0" fontId="31" fillId="0" borderId="0" xfId="4495" applyFont="1"/>
    <xf numFmtId="0" fontId="28" fillId="0" borderId="0" xfId="4495" applyFont="1" applyAlignment="1">
      <alignment horizontal="right"/>
    </xf>
    <xf numFmtId="0" fontId="20" fillId="0" borderId="27" xfId="543" applyBorder="1"/>
    <xf numFmtId="0" fontId="20" fillId="0" borderId="46" xfId="543" applyBorder="1"/>
    <xf numFmtId="0" fontId="27" fillId="0" borderId="0" xfId="4495" applyFont="1" applyAlignment="1">
      <alignment horizontal="left" vertical="top"/>
    </xf>
    <xf numFmtId="1" fontId="123" fillId="0" borderId="0" xfId="4495" applyNumberFormat="1"/>
    <xf numFmtId="0" fontId="20" fillId="0" borderId="0" xfId="4495" applyFont="1" applyAlignment="1">
      <alignment vertical="top" wrapText="1"/>
    </xf>
    <xf numFmtId="0" fontId="20" fillId="0" borderId="0" xfId="4495" applyFont="1" applyAlignment="1">
      <alignment horizontal="left" vertical="top" wrapText="1"/>
    </xf>
    <xf numFmtId="0" fontId="20" fillId="0" borderId="50" xfId="4495" applyFont="1" applyBorder="1" applyAlignment="1">
      <alignment vertical="top"/>
    </xf>
    <xf numFmtId="1" fontId="28" fillId="0" borderId="8" xfId="4495" applyNumberFormat="1" applyFont="1" applyBorder="1"/>
    <xf numFmtId="0" fontId="20" fillId="0" borderId="0" xfId="543" applyAlignment="1">
      <alignment vertical="top"/>
    </xf>
    <xf numFmtId="0" fontId="28" fillId="0" borderId="51" xfId="4495" applyFont="1" applyBorder="1" applyAlignment="1">
      <alignment horizontal="left" vertical="top"/>
    </xf>
    <xf numFmtId="0" fontId="28" fillId="0" borderId="52" xfId="4495" applyFont="1" applyBorder="1" applyAlignment="1">
      <alignment horizontal="left" vertical="top"/>
    </xf>
    <xf numFmtId="0" fontId="123" fillId="0" borderId="0" xfId="4495" applyAlignment="1" applyProtection="1">
      <alignment horizontal="center"/>
      <protection locked="0"/>
    </xf>
    <xf numFmtId="0" fontId="20" fillId="0" borderId="53" xfId="4495" applyFont="1" applyBorder="1" applyAlignment="1">
      <alignment vertical="top"/>
    </xf>
    <xf numFmtId="0" fontId="20" fillId="0" borderId="54" xfId="4495" applyFont="1" applyBorder="1" applyAlignment="1">
      <alignment vertical="top" wrapText="1"/>
    </xf>
    <xf numFmtId="0" fontId="64" fillId="0" borderId="53" xfId="4495" applyFont="1" applyBorder="1"/>
    <xf numFmtId="0" fontId="28" fillId="0" borderId="54" xfId="4495" applyFont="1" applyBorder="1" applyAlignment="1">
      <alignment horizontal="left" vertical="top"/>
    </xf>
    <xf numFmtId="0" fontId="20" fillId="0" borderId="53" xfId="4495" applyFont="1" applyBorder="1" applyAlignment="1">
      <alignment vertical="center" wrapText="1"/>
    </xf>
    <xf numFmtId="0" fontId="64" fillId="0" borderId="57" xfId="4495" applyFont="1" applyBorder="1"/>
    <xf numFmtId="0" fontId="28" fillId="0" borderId="58" xfId="4495" applyFont="1" applyBorder="1" applyAlignment="1">
      <alignment horizontal="left" vertical="top"/>
    </xf>
    <xf numFmtId="0" fontId="28" fillId="0" borderId="12" xfId="4495" applyFont="1" applyBorder="1"/>
    <xf numFmtId="0" fontId="20" fillId="0" borderId="57" xfId="4495" applyFont="1" applyBorder="1" applyAlignment="1">
      <alignment vertical="center"/>
    </xf>
    <xf numFmtId="0" fontId="20" fillId="0" borderId="58" xfId="4495" applyFont="1" applyBorder="1" applyAlignment="1">
      <alignment vertical="top"/>
    </xf>
    <xf numFmtId="0" fontId="20" fillId="0" borderId="59" xfId="4495" applyFont="1" applyBorder="1" applyAlignment="1">
      <alignment vertical="top"/>
    </xf>
    <xf numFmtId="0" fontId="20" fillId="0" borderId="0" xfId="4495" applyFont="1" applyAlignment="1">
      <alignment vertical="top"/>
    </xf>
    <xf numFmtId="0" fontId="28" fillId="0" borderId="4" xfId="4495" applyFont="1" applyBorder="1" applyAlignment="1">
      <alignment horizontal="left" vertical="top"/>
    </xf>
    <xf numFmtId="0" fontId="20" fillId="0" borderId="4" xfId="4495" applyFont="1" applyBorder="1" applyAlignment="1">
      <alignment horizontal="left" vertical="top"/>
    </xf>
    <xf numFmtId="0" fontId="20" fillId="0" borderId="2" xfId="4495" applyFont="1" applyBorder="1"/>
    <xf numFmtId="0" fontId="28" fillId="0" borderId="2" xfId="4495" applyFont="1" applyBorder="1"/>
    <xf numFmtId="0" fontId="20" fillId="0" borderId="2" xfId="4495" applyFont="1" applyBorder="1" applyAlignment="1">
      <alignment horizontal="center"/>
    </xf>
    <xf numFmtId="0" fontId="28" fillId="0" borderId="7" xfId="4495" applyFont="1" applyBorder="1"/>
    <xf numFmtId="0" fontId="36" fillId="0" borderId="0" xfId="4495" applyFont="1" applyAlignment="1">
      <alignment horizontal="right"/>
    </xf>
    <xf numFmtId="0" fontId="128" fillId="0" borderId="0" xfId="4495" applyFont="1" applyAlignment="1">
      <alignment horizontal="left" vertical="top" wrapText="1"/>
    </xf>
    <xf numFmtId="0" fontId="36" fillId="0" borderId="0" xfId="4495" applyFont="1" applyAlignment="1">
      <alignment horizontal="left" vertical="top"/>
    </xf>
    <xf numFmtId="0" fontId="28" fillId="0" borderId="0" xfId="4495" quotePrefix="1" applyFont="1" applyAlignment="1">
      <alignment horizontal="right"/>
    </xf>
    <xf numFmtId="0" fontId="20" fillId="0" borderId="0" xfId="4497"/>
    <xf numFmtId="0" fontId="28" fillId="0" borderId="0" xfId="4495" applyFont="1" applyAlignment="1">
      <alignment horizontal="left" vertical="top" wrapText="1" shrinkToFit="1"/>
    </xf>
    <xf numFmtId="0" fontId="123" fillId="0" borderId="0" xfId="4495" applyAlignment="1">
      <alignment vertical="top" wrapText="1"/>
    </xf>
    <xf numFmtId="0" fontId="28" fillId="0" borderId="4" xfId="4495" applyFont="1" applyBorder="1" applyAlignment="1">
      <alignment horizontal="left" vertical="top" wrapText="1" shrinkToFit="1"/>
    </xf>
    <xf numFmtId="0" fontId="36" fillId="0" borderId="8" xfId="4495" applyFont="1" applyBorder="1"/>
    <xf numFmtId="0" fontId="28" fillId="0" borderId="0" xfId="4495" applyFont="1" applyAlignment="1">
      <alignment horizontal="center"/>
    </xf>
    <xf numFmtId="0" fontId="28" fillId="0" borderId="0" xfId="4495" quotePrefix="1" applyFont="1"/>
    <xf numFmtId="0" fontId="28" fillId="0" borderId="0" xfId="4495" applyFont="1" applyAlignment="1">
      <alignment horizontal="left" vertical="top" shrinkToFit="1"/>
    </xf>
    <xf numFmtId="0" fontId="50" fillId="0" borderId="0" xfId="4495" applyFont="1"/>
    <xf numFmtId="0" fontId="28" fillId="0" borderId="3" xfId="4495" applyFont="1" applyBorder="1" applyAlignment="1">
      <alignment horizontal="center"/>
    </xf>
    <xf numFmtId="0" fontId="123" fillId="0" borderId="8" xfId="4495" applyBorder="1"/>
    <xf numFmtId="0" fontId="27" fillId="0" borderId="8" xfId="4495" applyFont="1" applyBorder="1" applyAlignment="1">
      <alignment vertical="top"/>
    </xf>
    <xf numFmtId="0" fontId="123" fillId="0" borderId="0" xfId="4495" applyAlignment="1">
      <alignment vertical="top"/>
    </xf>
    <xf numFmtId="0" fontId="27" fillId="0" borderId="4" xfId="4495" applyFont="1" applyBorder="1" applyAlignment="1">
      <alignment horizontal="center" vertical="top"/>
    </xf>
    <xf numFmtId="0" fontId="128" fillId="0" borderId="0" xfId="4495" applyFont="1" applyAlignment="1">
      <alignment horizontal="left" vertical="top"/>
    </xf>
    <xf numFmtId="0" fontId="128" fillId="0" borderId="4" xfId="4495" applyFont="1" applyBorder="1" applyAlignment="1">
      <alignment horizontal="left" vertical="top"/>
    </xf>
    <xf numFmtId="168" fontId="20" fillId="0" borderId="0" xfId="4497" applyNumberFormat="1"/>
    <xf numFmtId="1" fontId="28" fillId="0" borderId="0" xfId="4495" applyNumberFormat="1" applyFont="1" applyAlignment="1">
      <alignment horizontal="center" vertical="top"/>
    </xf>
    <xf numFmtId="0" fontId="132" fillId="0" borderId="0" xfId="4495" applyFont="1" applyAlignment="1">
      <alignment vertical="top" wrapText="1"/>
    </xf>
    <xf numFmtId="0" fontId="132" fillId="0" borderId="0" xfId="4495" applyFont="1" applyAlignment="1">
      <alignment horizontal="left" vertical="top" wrapText="1"/>
    </xf>
    <xf numFmtId="0" fontId="28" fillId="0" borderId="6" xfId="4495" applyFont="1" applyBorder="1"/>
    <xf numFmtId="1" fontId="28" fillId="0" borderId="8" xfId="4495" applyNumberFormat="1" applyFont="1" applyBorder="1" applyAlignment="1">
      <alignment horizontal="center" vertical="top"/>
    </xf>
    <xf numFmtId="0" fontId="123" fillId="0" borderId="12" xfId="4495" applyBorder="1"/>
    <xf numFmtId="0" fontId="28" fillId="0" borderId="9" xfId="4495" applyFont="1" applyBorder="1"/>
    <xf numFmtId="0" fontId="123" fillId="0" borderId="10" xfId="4495" applyBorder="1"/>
    <xf numFmtId="0" fontId="36" fillId="0" borderId="3" xfId="4495" applyFont="1" applyBorder="1"/>
    <xf numFmtId="0" fontId="27" fillId="0" borderId="4" xfId="4495" applyFont="1" applyBorder="1"/>
    <xf numFmtId="0" fontId="123" fillId="0" borderId="12" xfId="4495" applyBorder="1" applyAlignment="1">
      <alignment vertical="top"/>
    </xf>
    <xf numFmtId="0" fontId="36" fillId="0" borderId="1" xfId="4495" applyFont="1" applyBorder="1"/>
    <xf numFmtId="0" fontId="132" fillId="0" borderId="2" xfId="4495" applyFont="1" applyBorder="1" applyAlignment="1">
      <alignment horizontal="left" wrapText="1"/>
    </xf>
    <xf numFmtId="0" fontId="132" fillId="0" borderId="2" xfId="4495" applyFont="1" applyBorder="1" applyAlignment="1">
      <alignment horizontal="left"/>
    </xf>
    <xf numFmtId="0" fontId="132" fillId="0" borderId="7" xfId="4495" applyFont="1" applyBorder="1" applyAlignment="1">
      <alignment horizontal="left" wrapText="1"/>
    </xf>
    <xf numFmtId="0" fontId="132" fillId="0" borderId="0" xfId="4495" applyFont="1" applyAlignment="1">
      <alignment horizontal="left" wrapText="1"/>
    </xf>
    <xf numFmtId="0" fontId="36" fillId="0" borderId="9" xfId="4495" applyFont="1" applyBorder="1"/>
    <xf numFmtId="0" fontId="28" fillId="0" borderId="10" xfId="4495" applyFont="1" applyBorder="1"/>
    <xf numFmtId="0" fontId="132" fillId="0" borderId="0" xfId="4495" applyFont="1" applyAlignment="1">
      <alignment wrapText="1"/>
    </xf>
    <xf numFmtId="0" fontId="36" fillId="0" borderId="9" xfId="4495" applyFont="1" applyBorder="1" applyAlignment="1">
      <alignment horizontal="center"/>
    </xf>
    <xf numFmtId="0" fontId="27" fillId="0" borderId="10" xfId="4495" applyFont="1" applyBorder="1"/>
    <xf numFmtId="0" fontId="38" fillId="0" borderId="0" xfId="4495" applyFont="1"/>
    <xf numFmtId="0" fontId="28" fillId="0" borderId="50" xfId="4495" applyFont="1" applyBorder="1"/>
    <xf numFmtId="0" fontId="28" fillId="0" borderId="51" xfId="4495" applyFont="1" applyBorder="1"/>
    <xf numFmtId="1" fontId="28" fillId="0" borderId="51" xfId="4495" quotePrefix="1" applyNumberFormat="1" applyFont="1" applyBorder="1" applyAlignment="1">
      <alignment horizontal="center" vertical="top"/>
    </xf>
    <xf numFmtId="0" fontId="27" fillId="0" borderId="51" xfId="4495" applyFont="1" applyBorder="1"/>
    <xf numFmtId="0" fontId="27" fillId="0" borderId="52" xfId="4495" applyFont="1" applyBorder="1" applyAlignment="1">
      <alignment horizontal="center"/>
    </xf>
    <xf numFmtId="0" fontId="20" fillId="0" borderId="53" xfId="4495" applyFont="1" applyBorder="1"/>
    <xf numFmtId="1" fontId="28" fillId="0" borderId="0" xfId="4495" quotePrefix="1" applyNumberFormat="1" applyFont="1" applyAlignment="1">
      <alignment horizontal="center" vertical="top"/>
    </xf>
    <xf numFmtId="0" fontId="27" fillId="0" borderId="54" xfId="4495" applyFont="1" applyBorder="1" applyAlignment="1">
      <alignment horizontal="center"/>
    </xf>
    <xf numFmtId="0" fontId="36" fillId="0" borderId="0" xfId="4495" applyFont="1" applyAlignment="1">
      <alignment vertical="top"/>
    </xf>
    <xf numFmtId="0" fontId="28" fillId="0" borderId="61" xfId="4495" applyFont="1" applyBorder="1"/>
    <xf numFmtId="0" fontId="123" fillId="0" borderId="58" xfId="4495" applyBorder="1" applyAlignment="1">
      <alignment horizontal="center"/>
    </xf>
    <xf numFmtId="1" fontId="28" fillId="0" borderId="58" xfId="4495" quotePrefix="1" applyNumberFormat="1" applyFont="1" applyBorder="1" applyAlignment="1">
      <alignment horizontal="center" vertical="top"/>
    </xf>
    <xf numFmtId="0" fontId="36" fillId="0" borderId="58" xfId="4495" applyFont="1" applyBorder="1" applyAlignment="1">
      <alignment vertical="top"/>
    </xf>
    <xf numFmtId="0" fontId="28" fillId="0" borderId="58" xfId="4495" applyFont="1" applyBorder="1" applyAlignment="1">
      <alignment vertical="top" wrapText="1"/>
    </xf>
    <xf numFmtId="0" fontId="28" fillId="0" borderId="58" xfId="4495" applyFont="1" applyBorder="1"/>
    <xf numFmtId="0" fontId="27" fillId="0" borderId="58" xfId="4495" applyFont="1" applyBorder="1" applyAlignment="1">
      <alignment horizontal="center"/>
    </xf>
    <xf numFmtId="0" fontId="123" fillId="0" borderId="61" xfId="4495" applyBorder="1"/>
    <xf numFmtId="0" fontId="123" fillId="0" borderId="0" xfId="4495" applyAlignment="1">
      <alignment horizontal="center"/>
    </xf>
    <xf numFmtId="0" fontId="20" fillId="0" borderId="53" xfId="543" applyBorder="1"/>
    <xf numFmtId="0" fontId="28" fillId="0" borderId="54" xfId="4495" applyFont="1" applyBorder="1"/>
    <xf numFmtId="0" fontId="20" fillId="0" borderId="58" xfId="543" applyBorder="1"/>
    <xf numFmtId="1" fontId="28" fillId="0" borderId="58" xfId="4495" applyNumberFormat="1" applyFont="1" applyBorder="1" applyAlignment="1">
      <alignment horizontal="center" vertical="top"/>
    </xf>
    <xf numFmtId="0" fontId="36" fillId="0" borderId="58" xfId="4495" applyFont="1" applyBorder="1" applyAlignment="1">
      <alignment vertical="center"/>
    </xf>
    <xf numFmtId="0" fontId="123" fillId="0" borderId="58" xfId="4495" applyBorder="1" applyAlignment="1">
      <alignment vertical="top" wrapText="1"/>
    </xf>
    <xf numFmtId="0" fontId="20" fillId="0" borderId="58" xfId="4495" applyFont="1" applyBorder="1"/>
    <xf numFmtId="0" fontId="36" fillId="0" borderId="0" xfId="4495" applyFont="1" applyAlignment="1">
      <alignment vertical="center"/>
    </xf>
    <xf numFmtId="0" fontId="28" fillId="0" borderId="53" xfId="4495" applyFont="1" applyBorder="1"/>
    <xf numFmtId="0" fontId="20" fillId="0" borderId="57" xfId="543" applyBorder="1"/>
    <xf numFmtId="0" fontId="28" fillId="0" borderId="58" xfId="4495" applyFont="1" applyBorder="1" applyAlignment="1">
      <alignment vertical="top"/>
    </xf>
    <xf numFmtId="0" fontId="28" fillId="0" borderId="59" xfId="4495" applyFont="1" applyBorder="1"/>
    <xf numFmtId="0" fontId="28" fillId="0" borderId="57" xfId="4495" applyFont="1" applyBorder="1"/>
    <xf numFmtId="0" fontId="20" fillId="0" borderId="51" xfId="4495" applyFont="1" applyBorder="1"/>
    <xf numFmtId="0" fontId="28" fillId="0" borderId="52" xfId="4495" applyFont="1" applyBorder="1"/>
    <xf numFmtId="0" fontId="20" fillId="0" borderId="50" xfId="543" applyBorder="1"/>
    <xf numFmtId="0" fontId="20" fillId="0" borderId="51" xfId="543" applyBorder="1"/>
    <xf numFmtId="0" fontId="20" fillId="0" borderId="52" xfId="543" applyBorder="1"/>
    <xf numFmtId="0" fontId="28" fillId="0" borderId="0" xfId="4495" applyFont="1" applyAlignment="1">
      <alignment wrapText="1"/>
    </xf>
    <xf numFmtId="0" fontId="27" fillId="0" borderId="54" xfId="4495" applyFont="1" applyBorder="1" applyAlignment="1">
      <alignment horizontal="center" vertical="top"/>
    </xf>
    <xf numFmtId="0" fontId="123" fillId="0" borderId="53" xfId="4495" applyBorder="1" applyAlignment="1">
      <alignment horizontal="center"/>
    </xf>
    <xf numFmtId="2" fontId="28" fillId="0" borderId="0" xfId="4495" applyNumberFormat="1" applyFont="1" applyAlignment="1">
      <alignment horizontal="right"/>
    </xf>
    <xf numFmtId="2" fontId="28" fillId="0" borderId="8" xfId="4495" applyNumberFormat="1" applyFont="1" applyBorder="1" applyAlignment="1">
      <alignment horizontal="left"/>
    </xf>
    <xf numFmtId="0" fontId="28" fillId="0" borderId="8" xfId="4495" applyFont="1" applyBorder="1" applyAlignment="1">
      <alignment horizontal="right"/>
    </xf>
    <xf numFmtId="0" fontId="131" fillId="0" borderId="0" xfId="4495" applyFont="1"/>
    <xf numFmtId="0" fontId="123" fillId="0" borderId="57" xfId="4495" applyBorder="1" applyAlignment="1">
      <alignment horizontal="center"/>
    </xf>
    <xf numFmtId="0" fontId="27" fillId="0" borderId="59" xfId="4495" applyFont="1" applyBorder="1" applyAlignment="1">
      <alignment horizontal="center"/>
    </xf>
    <xf numFmtId="9" fontId="28" fillId="0" borderId="0" xfId="4495" applyNumberFormat="1" applyFont="1" applyAlignment="1">
      <alignment horizontal="left"/>
    </xf>
    <xf numFmtId="0" fontId="20" fillId="0" borderId="17" xfId="543" applyBorder="1"/>
    <xf numFmtId="0" fontId="20" fillId="0" borderId="16" xfId="543" applyBorder="1"/>
    <xf numFmtId="0" fontId="20" fillId="0" borderId="51" xfId="4495" quotePrefix="1" applyFont="1" applyBorder="1" applyAlignment="1">
      <alignment horizontal="center" vertical="top"/>
    </xf>
    <xf numFmtId="0" fontId="28" fillId="0" borderId="53" xfId="4495" applyFont="1" applyBorder="1" applyAlignment="1">
      <alignment horizontal="left" vertical="top"/>
    </xf>
    <xf numFmtId="0" fontId="28" fillId="0" borderId="0" xfId="4495" applyFont="1" applyAlignment="1">
      <alignment horizontal="center" vertical="top"/>
    </xf>
    <xf numFmtId="0" fontId="28" fillId="0" borderId="57" xfId="4495" applyFont="1" applyBorder="1" applyAlignment="1">
      <alignment horizontal="left" vertical="top"/>
    </xf>
    <xf numFmtId="0" fontId="28" fillId="0" borderId="58" xfId="4495" applyFont="1" applyBorder="1" applyAlignment="1">
      <alignment horizontal="center" vertical="top"/>
    </xf>
    <xf numFmtId="0" fontId="123" fillId="0" borderId="58" xfId="4495" applyBorder="1"/>
    <xf numFmtId="0" fontId="27" fillId="0" borderId="58" xfId="4495" applyFont="1" applyBorder="1" applyAlignment="1">
      <alignment vertical="top"/>
    </xf>
    <xf numFmtId="0" fontId="27" fillId="0" borderId="58" xfId="4495" applyFont="1" applyBorder="1" applyAlignment="1">
      <alignment horizontal="left" vertical="top"/>
    </xf>
    <xf numFmtId="0" fontId="27" fillId="0" borderId="51" xfId="4495" applyFont="1" applyBorder="1" applyAlignment="1">
      <alignment horizontal="left" vertical="top"/>
    </xf>
    <xf numFmtId="0" fontId="27" fillId="0" borderId="53" xfId="4495" applyFont="1" applyBorder="1" applyAlignment="1">
      <alignment horizontal="left" vertical="top"/>
    </xf>
    <xf numFmtId="0" fontId="56" fillId="0" borderId="0" xfId="4495" applyFont="1" applyAlignment="1">
      <alignment horizontal="left" vertical="top"/>
    </xf>
    <xf numFmtId="0" fontId="28" fillId="0" borderId="0" xfId="4495" quotePrefix="1" applyFont="1" applyAlignment="1">
      <alignment horizontal="center" vertical="top"/>
    </xf>
    <xf numFmtId="0" fontId="57" fillId="0" borderId="0" xfId="4495" applyFont="1" applyAlignment="1">
      <alignment horizontal="center"/>
    </xf>
    <xf numFmtId="0" fontId="57" fillId="0" borderId="0" xfId="4495" applyFont="1" applyAlignment="1">
      <alignment vertical="top"/>
    </xf>
    <xf numFmtId="0" fontId="110" fillId="0" borderId="0" xfId="4495" applyFont="1"/>
    <xf numFmtId="0" fontId="56" fillId="0" borderId="0" xfId="4495" applyFont="1" applyAlignment="1">
      <alignment vertical="top"/>
    </xf>
    <xf numFmtId="0" fontId="36" fillId="0" borderId="53" xfId="4495" applyFont="1" applyBorder="1"/>
    <xf numFmtId="2" fontId="28" fillId="0" borderId="8" xfId="4495" applyNumberFormat="1" applyFont="1" applyBorder="1" applyAlignment="1">
      <alignment horizontal="right"/>
    </xf>
    <xf numFmtId="0" fontId="27" fillId="0" borderId="50" xfId="4495" applyFont="1" applyBorder="1" applyAlignment="1">
      <alignment horizontal="left" vertical="top"/>
    </xf>
    <xf numFmtId="0" fontId="56" fillId="0" borderId="51" xfId="4495" applyFont="1" applyBorder="1" applyAlignment="1">
      <alignment horizontal="left" vertical="top"/>
    </xf>
    <xf numFmtId="0" fontId="123" fillId="0" borderId="53" xfId="4495" applyBorder="1"/>
    <xf numFmtId="0" fontId="110" fillId="0" borderId="0" xfId="4495" applyFont="1" applyAlignment="1">
      <alignment horizontal="left" vertical="top"/>
    </xf>
    <xf numFmtId="1" fontId="27" fillId="0" borderId="58" xfId="4495" applyNumberFormat="1" applyFont="1" applyBorder="1" applyAlignment="1">
      <alignment vertical="top"/>
    </xf>
    <xf numFmtId="172" fontId="27" fillId="0" borderId="8" xfId="543" applyNumberFormat="1" applyFont="1" applyBorder="1"/>
    <xf numFmtId="172" fontId="27" fillId="0" borderId="0" xfId="543" applyNumberFormat="1" applyFont="1"/>
    <xf numFmtId="0" fontId="36" fillId="0" borderId="0" xfId="4495" applyFont="1" applyAlignment="1">
      <alignment wrapText="1"/>
    </xf>
    <xf numFmtId="0" fontId="36" fillId="0" borderId="0" xfId="4495" applyFont="1" applyAlignment="1">
      <alignment horizontal="center"/>
    </xf>
    <xf numFmtId="0" fontId="36" fillId="0" borderId="0" xfId="4495" applyFont="1" applyAlignment="1">
      <alignment vertical="center" wrapText="1"/>
    </xf>
    <xf numFmtId="180" fontId="28" fillId="0" borderId="0" xfId="4495" applyNumberFormat="1" applyFont="1" applyAlignment="1">
      <alignment horizontal="center"/>
    </xf>
    <xf numFmtId="1" fontId="28" fillId="0" borderId="0" xfId="4495" applyNumberFormat="1" applyFont="1" applyAlignment="1">
      <alignment horizontal="center"/>
    </xf>
    <xf numFmtId="0" fontId="27" fillId="0" borderId="51" xfId="4495" applyFont="1" applyBorder="1" applyAlignment="1">
      <alignment horizontal="center"/>
    </xf>
    <xf numFmtId="0" fontId="27" fillId="0" borderId="51" xfId="4495" applyFont="1" applyBorder="1" applyAlignment="1">
      <alignment vertical="top"/>
    </xf>
    <xf numFmtId="0" fontId="27" fillId="0" borderId="53" xfId="4495" applyFont="1" applyBorder="1"/>
    <xf numFmtId="0" fontId="20" fillId="0" borderId="54" xfId="543" applyBorder="1"/>
    <xf numFmtId="49" fontId="28" fillId="0" borderId="0" xfId="4495" applyNumberFormat="1" applyFont="1" applyAlignment="1">
      <alignment horizontal="left" vertical="center" wrapText="1"/>
    </xf>
    <xf numFmtId="0" fontId="20" fillId="0" borderId="57" xfId="4495" applyFont="1" applyBorder="1"/>
    <xf numFmtId="1" fontId="20" fillId="0" borderId="0" xfId="4495" applyNumberFormat="1" applyFont="1" applyAlignment="1">
      <alignment vertical="center"/>
    </xf>
    <xf numFmtId="0" fontId="38" fillId="0" borderId="50" xfId="4495" applyFont="1" applyBorder="1"/>
    <xf numFmtId="0" fontId="28" fillId="0" borderId="51" xfId="4495" applyFont="1" applyBorder="1" applyAlignment="1">
      <alignment horizontal="center" vertical="top"/>
    </xf>
    <xf numFmtId="0" fontId="28" fillId="0" borderId="51" xfId="4495" applyFont="1" applyBorder="1" applyAlignment="1">
      <alignment vertical="top" wrapText="1"/>
    </xf>
    <xf numFmtId="0" fontId="28" fillId="0" borderId="51" xfId="4495" applyFont="1" applyBorder="1" applyAlignment="1">
      <alignment horizontal="left" vertical="top" wrapText="1"/>
    </xf>
    <xf numFmtId="0" fontId="20" fillId="0" borderId="0" xfId="4495" quotePrefix="1" applyFont="1" applyAlignment="1">
      <alignment horizontal="center" vertical="top"/>
    </xf>
    <xf numFmtId="1" fontId="28" fillId="0" borderId="0" xfId="4495" quotePrefix="1" applyNumberFormat="1" applyFont="1" applyAlignment="1">
      <alignment wrapText="1"/>
    </xf>
    <xf numFmtId="0" fontId="28" fillId="0" borderId="6" xfId="4495" applyFont="1" applyBorder="1" applyAlignment="1">
      <alignment horizontal="right"/>
    </xf>
    <xf numFmtId="0" fontId="125" fillId="0" borderId="0" xfId="4496" applyFont="1" applyAlignment="1">
      <alignment wrapText="1"/>
    </xf>
    <xf numFmtId="0" fontId="20" fillId="0" borderId="0" xfId="4496" applyFont="1" applyAlignment="1">
      <alignment wrapText="1"/>
    </xf>
    <xf numFmtId="0" fontId="36" fillId="0" borderId="51" xfId="4495" applyFont="1" applyBorder="1" applyAlignment="1">
      <alignment vertical="top"/>
    </xf>
    <xf numFmtId="0" fontId="20" fillId="0" borderId="51" xfId="4496" applyFont="1" applyBorder="1" applyAlignment="1">
      <alignment wrapText="1"/>
    </xf>
    <xf numFmtId="0" fontId="27" fillId="0" borderId="51" xfId="4495" applyFont="1" applyBorder="1" applyAlignment="1">
      <alignment horizontal="right"/>
    </xf>
    <xf numFmtId="0" fontId="20" fillId="0" borderId="52" xfId="4495" applyFont="1" applyBorder="1" applyAlignment="1">
      <alignment horizontal="center"/>
    </xf>
    <xf numFmtId="0" fontId="20" fillId="0" borderId="53" xfId="4495" applyFont="1" applyBorder="1" applyAlignment="1">
      <alignment horizontal="left" vertical="top"/>
    </xf>
    <xf numFmtId="0" fontId="20" fillId="0" borderId="54" xfId="4495" applyFont="1" applyBorder="1" applyAlignment="1">
      <alignment horizontal="left" vertical="top"/>
    </xf>
    <xf numFmtId="0" fontId="20" fillId="0" borderId="54" xfId="4495" applyFont="1" applyBorder="1" applyAlignment="1">
      <alignment horizontal="center"/>
    </xf>
    <xf numFmtId="0" fontId="20" fillId="0" borderId="59" xfId="4495" applyFont="1" applyBorder="1" applyAlignment="1">
      <alignment horizontal="center"/>
    </xf>
    <xf numFmtId="9" fontId="20" fillId="0" borderId="0" xfId="4496" applyNumberFormat="1" applyFont="1" applyAlignment="1">
      <alignment horizontal="center"/>
    </xf>
    <xf numFmtId="1" fontId="20" fillId="0" borderId="0" xfId="543" applyNumberFormat="1"/>
    <xf numFmtId="0" fontId="28" fillId="0" borderId="1" xfId="4495" applyFont="1" applyBorder="1"/>
    <xf numFmtId="0" fontId="27" fillId="0" borderId="0" xfId="4495" applyFont="1" applyAlignment="1">
      <alignment horizontal="center" wrapText="1"/>
    </xf>
    <xf numFmtId="0" fontId="27" fillId="0" borderId="9" xfId="4495" applyFont="1" applyBorder="1" applyAlignment="1">
      <alignment horizontal="left"/>
    </xf>
    <xf numFmtId="0" fontId="27" fillId="0" borderId="3" xfId="4495" applyFont="1" applyBorder="1" applyAlignment="1">
      <alignment horizontal="left"/>
    </xf>
    <xf numFmtId="0" fontId="27" fillId="0" borderId="4" xfId="4495" applyFont="1" applyBorder="1" applyAlignment="1">
      <alignment horizontal="left"/>
    </xf>
    <xf numFmtId="0" fontId="20" fillId="0" borderId="2" xfId="4495" applyFont="1" applyBorder="1" applyAlignment="1">
      <alignment horizontal="left"/>
    </xf>
    <xf numFmtId="0" fontId="27" fillId="0" borderId="2" xfId="4495" applyFont="1" applyBorder="1" applyAlignment="1">
      <alignment horizontal="left"/>
    </xf>
    <xf numFmtId="0" fontId="27" fillId="0" borderId="5" xfId="4495" applyFont="1" applyBorder="1" applyAlignment="1">
      <alignment horizontal="left"/>
    </xf>
    <xf numFmtId="180" fontId="67" fillId="0" borderId="0" xfId="4495" applyNumberFormat="1" applyFont="1" applyAlignment="1">
      <alignment horizontal="center" vertical="center"/>
    </xf>
    <xf numFmtId="0" fontId="20" fillId="0" borderId="12" xfId="4495" applyFont="1" applyBorder="1" applyAlignment="1">
      <alignment vertical="top"/>
    </xf>
    <xf numFmtId="0" fontId="50" fillId="0" borderId="0" xfId="4495" applyFont="1" applyAlignment="1">
      <alignment vertical="top" wrapText="1"/>
    </xf>
    <xf numFmtId="0" fontId="20" fillId="0" borderId="51" xfId="4495" applyFont="1" applyBorder="1" applyAlignment="1">
      <alignment horizontal="left" vertical="top" wrapText="1"/>
    </xf>
    <xf numFmtId="0" fontId="20" fillId="0" borderId="51" xfId="4495" applyFont="1" applyBorder="1" applyAlignment="1">
      <alignment horizontal="right"/>
    </xf>
    <xf numFmtId="0" fontId="20" fillId="0" borderId="52" xfId="4495" applyFont="1" applyBorder="1" applyAlignment="1">
      <alignment horizontal="right"/>
    </xf>
    <xf numFmtId="0" fontId="20" fillId="0" borderId="54" xfId="4495" applyFont="1" applyBorder="1" applyAlignment="1">
      <alignment horizontal="right"/>
    </xf>
    <xf numFmtId="0" fontId="20" fillId="0" borderId="58" xfId="4495" applyFont="1" applyBorder="1" applyAlignment="1">
      <alignment horizontal="left" vertical="top" wrapText="1"/>
    </xf>
    <xf numFmtId="0" fontId="20" fillId="0" borderId="58" xfId="4495" applyFont="1" applyBorder="1" applyAlignment="1">
      <alignment horizontal="right"/>
    </xf>
    <xf numFmtId="0" fontId="20" fillId="0" borderId="59" xfId="4495" applyFont="1" applyBorder="1" applyAlignment="1">
      <alignment horizontal="right"/>
    </xf>
    <xf numFmtId="0" fontId="50" fillId="0" borderId="0" xfId="4495" applyFont="1" applyAlignment="1">
      <alignment horizontal="left" vertical="top" wrapText="1"/>
    </xf>
    <xf numFmtId="0" fontId="20" fillId="0" borderId="0" xfId="1192" applyAlignment="1">
      <alignment horizontal="left" vertical="top"/>
    </xf>
    <xf numFmtId="0" fontId="38" fillId="0" borderId="0" xfId="1192" applyFont="1" applyAlignment="1">
      <alignment horizontal="left" vertical="top"/>
    </xf>
    <xf numFmtId="0" fontId="20" fillId="0" borderId="0" xfId="1192" applyAlignment="1">
      <alignment vertical="top"/>
    </xf>
    <xf numFmtId="168" fontId="20" fillId="0" borderId="0" xfId="1192" applyNumberFormat="1"/>
    <xf numFmtId="165" fontId="20" fillId="0" borderId="0" xfId="1192" applyNumberFormat="1"/>
    <xf numFmtId="165" fontId="20" fillId="0" borderId="0" xfId="1192" applyNumberFormat="1" applyAlignment="1">
      <alignment horizontal="right"/>
    </xf>
    <xf numFmtId="2" fontId="20" fillId="0" borderId="0" xfId="1192" applyNumberFormat="1"/>
    <xf numFmtId="6" fontId="20" fillId="0" borderId="0" xfId="1192" applyNumberFormat="1"/>
    <xf numFmtId="0" fontId="27" fillId="0" borderId="0" xfId="1192" applyFont="1"/>
    <xf numFmtId="0" fontId="50" fillId="0" borderId="0" xfId="1192" applyFont="1"/>
    <xf numFmtId="168" fontId="20" fillId="0" borderId="0" xfId="4495" applyNumberFormat="1" applyFont="1"/>
    <xf numFmtId="0" fontId="27" fillId="0" borderId="0" xfId="1192" applyFont="1" applyAlignment="1">
      <alignment vertical="center"/>
    </xf>
    <xf numFmtId="0" fontId="121" fillId="0" borderId="0" xfId="1192" applyFont="1" applyAlignment="1">
      <alignment horizontal="left"/>
    </xf>
    <xf numFmtId="0" fontId="118" fillId="0" borderId="0" xfId="1192" applyFont="1" applyAlignment="1">
      <alignment horizontal="left"/>
    </xf>
    <xf numFmtId="0" fontId="118" fillId="0" borderId="0" xfId="1192" applyFont="1" applyAlignment="1">
      <alignment horizontal="center"/>
    </xf>
    <xf numFmtId="168" fontId="20" fillId="0" borderId="0" xfId="1192" applyNumberFormat="1" applyAlignment="1">
      <alignment horizontal="center"/>
    </xf>
    <xf numFmtId="9" fontId="20" fillId="0" borderId="0" xfId="1192" applyNumberFormat="1"/>
    <xf numFmtId="0" fontId="20" fillId="0" borderId="0" xfId="1192" applyAlignment="1">
      <alignment horizontal="right"/>
    </xf>
    <xf numFmtId="0" fontId="20" fillId="0" borderId="53" xfId="4495" applyFont="1" applyBorder="1" applyAlignment="1">
      <alignment horizontal="left"/>
    </xf>
    <xf numFmtId="6" fontId="27" fillId="0" borderId="0" xfId="1192" applyNumberFormat="1" applyFont="1" applyAlignment="1">
      <alignment horizontal="right"/>
    </xf>
    <xf numFmtId="165" fontId="20" fillId="0" borderId="0" xfId="4495" applyNumberFormat="1" applyFont="1"/>
    <xf numFmtId="0" fontId="57" fillId="0" borderId="4" xfId="4495" applyFont="1" applyBorder="1"/>
    <xf numFmtId="0" fontId="40" fillId="0" borderId="0" xfId="543" applyFont="1" applyAlignment="1">
      <alignment vertical="center" wrapText="1"/>
    </xf>
    <xf numFmtId="1" fontId="27" fillId="0" borderId="13" xfId="271" applyNumberFormat="1" applyFont="1" applyBorder="1"/>
    <xf numFmtId="1" fontId="29" fillId="0" borderId="13" xfId="271" applyNumberFormat="1" applyBorder="1"/>
    <xf numFmtId="0" fontId="20" fillId="0" borderId="11" xfId="0" applyFont="1" applyBorder="1"/>
    <xf numFmtId="9" fontId="20" fillId="0" borderId="0" xfId="4495" applyNumberFormat="1" applyFont="1"/>
    <xf numFmtId="165" fontId="125" fillId="0" borderId="0" xfId="4496" applyNumberFormat="1" applyFont="1" applyAlignment="1">
      <alignment horizontal="center" vertical="top" wrapText="1"/>
    </xf>
    <xf numFmtId="168" fontId="125" fillId="0" borderId="0" xfId="4496" applyNumberFormat="1" applyFont="1" applyAlignment="1">
      <alignment vertical="top" wrapText="1"/>
    </xf>
    <xf numFmtId="165" fontId="125" fillId="0" borderId="64" xfId="4496" applyNumberFormat="1" applyFont="1" applyBorder="1" applyAlignment="1">
      <alignment horizontal="center" vertical="top" wrapText="1"/>
    </xf>
    <xf numFmtId="165" fontId="125" fillId="0" borderId="53" xfId="4496" applyNumberFormat="1" applyFont="1" applyBorder="1" applyAlignment="1">
      <alignment horizontal="left" vertical="top"/>
    </xf>
    <xf numFmtId="165" fontId="125" fillId="0" borderId="53" xfId="4496" applyNumberFormat="1" applyFont="1" applyBorder="1" applyAlignment="1">
      <alignment horizontal="center" vertical="top" wrapText="1"/>
    </xf>
    <xf numFmtId="168" fontId="125" fillId="0" borderId="0" xfId="4496" applyNumberFormat="1" applyFont="1" applyAlignment="1">
      <alignment vertical="top"/>
    </xf>
    <xf numFmtId="1" fontId="125" fillId="0" borderId="0" xfId="4496" applyNumberFormat="1" applyFont="1" applyAlignment="1">
      <alignment vertical="top" wrapText="1"/>
    </xf>
    <xf numFmtId="164" fontId="28" fillId="0" borderId="0" xfId="4495" applyNumberFormat="1" applyFont="1"/>
    <xf numFmtId="0" fontId="27" fillId="0" borderId="8" xfId="0" applyFont="1" applyBorder="1" applyAlignment="1">
      <alignment horizontal="center" vertical="center" wrapText="1"/>
    </xf>
    <xf numFmtId="0" fontId="27"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3" fillId="0" borderId="50" xfId="1192" applyFont="1" applyBorder="1" applyAlignment="1">
      <alignment horizontal="left"/>
    </xf>
    <xf numFmtId="0" fontId="144" fillId="0" borderId="51" xfId="4495" applyFont="1" applyBorder="1" applyAlignment="1">
      <alignment vertical="top"/>
    </xf>
    <xf numFmtId="0" fontId="143" fillId="0" borderId="51" xfId="4495" applyFont="1" applyBorder="1" applyAlignment="1">
      <alignment vertical="top" wrapText="1"/>
    </xf>
    <xf numFmtId="0" fontId="144" fillId="0" borderId="51" xfId="4495" applyFont="1" applyBorder="1"/>
    <xf numFmtId="0" fontId="144" fillId="0" borderId="53" xfId="1192" applyFont="1" applyBorder="1" applyAlignment="1">
      <alignment horizontal="left"/>
    </xf>
    <xf numFmtId="0" fontId="144" fillId="0" borderId="0" xfId="4495" applyFont="1" applyAlignment="1">
      <alignment vertical="top"/>
    </xf>
    <xf numFmtId="0" fontId="143" fillId="0" borderId="0" xfId="4495" applyFont="1" applyAlignment="1">
      <alignment vertical="top" wrapText="1"/>
    </xf>
    <xf numFmtId="0" fontId="144" fillId="0" borderId="0" xfId="4495" applyFont="1"/>
    <xf numFmtId="0" fontId="143" fillId="0" borderId="53" xfId="1192" applyFont="1" applyBorder="1" applyAlignment="1">
      <alignment horizontal="left"/>
    </xf>
    <xf numFmtId="0" fontId="143" fillId="0" borderId="57" xfId="1192" applyFont="1" applyBorder="1" applyAlignment="1">
      <alignment horizontal="left"/>
    </xf>
    <xf numFmtId="0" fontId="144" fillId="0" borderId="58" xfId="4495" applyFont="1" applyBorder="1" applyAlignment="1">
      <alignment vertical="top"/>
    </xf>
    <xf numFmtId="0" fontId="143" fillId="0" borderId="58" xfId="4495" applyFont="1" applyBorder="1" applyAlignment="1">
      <alignment vertical="top" wrapText="1"/>
    </xf>
    <xf numFmtId="0" fontId="144" fillId="0" borderId="58" xfId="4495" applyFont="1" applyBorder="1"/>
    <xf numFmtId="0" fontId="29" fillId="0" borderId="3" xfId="0" applyFont="1" applyBorder="1" applyAlignment="1">
      <alignment horizontal="center"/>
    </xf>
    <xf numFmtId="0" fontId="29" fillId="0" borderId="4" xfId="0" applyFont="1" applyBorder="1" applyAlignment="1">
      <alignment horizontal="center"/>
    </xf>
    <xf numFmtId="0" fontId="29" fillId="0" borderId="5" xfId="0" applyFont="1" applyBorder="1" applyAlignment="1">
      <alignment horizontal="center"/>
    </xf>
    <xf numFmtId="0" fontId="27" fillId="0" borderId="7" xfId="0" applyFont="1" applyBorder="1" applyAlignment="1">
      <alignment horizontal="right"/>
    </xf>
    <xf numFmtId="0" fontId="0" fillId="0" borderId="0" xfId="0" applyAlignment="1" applyProtection="1">
      <alignment horizontal="left" vertical="top" wrapText="1"/>
      <protection locked="0"/>
    </xf>
    <xf numFmtId="0" fontId="20" fillId="0" borderId="9" xfId="0" applyFont="1" applyBorder="1" applyAlignment="1">
      <alignment horizontal="left"/>
    </xf>
    <xf numFmtId="0" fontId="20" fillId="0" borderId="6" xfId="0" applyFont="1" applyBorder="1"/>
    <xf numFmtId="0" fontId="20" fillId="0" borderId="9" xfId="0" applyFont="1" applyBorder="1"/>
    <xf numFmtId="0" fontId="53" fillId="0" borderId="0" xfId="0" applyFont="1" applyAlignment="1">
      <alignment horizontal="center"/>
    </xf>
    <xf numFmtId="0" fontId="26" fillId="0" borderId="0" xfId="0" applyFont="1" applyAlignment="1">
      <alignment horizontal="center" vertical="center" wrapText="1"/>
    </xf>
    <xf numFmtId="0" fontId="35" fillId="0" borderId="0" xfId="0" applyFont="1" applyAlignment="1">
      <alignment horizontal="center"/>
    </xf>
    <xf numFmtId="0" fontId="28" fillId="0" borderId="0" xfId="0" applyFont="1" applyAlignment="1">
      <alignment horizontal="center"/>
    </xf>
    <xf numFmtId="0" fontId="27" fillId="0" borderId="3" xfId="0" applyFont="1" applyBorder="1"/>
    <xf numFmtId="0" fontId="27" fillId="0" borderId="4" xfId="271" applyFont="1" applyBorder="1"/>
    <xf numFmtId="0" fontId="27" fillId="0" borderId="3" xfId="271" applyFont="1" applyBorder="1"/>
    <xf numFmtId="0" fontId="27" fillId="0" borderId="5" xfId="271" applyFont="1" applyBorder="1"/>
    <xf numFmtId="0" fontId="20" fillId="0" borderId="58" xfId="4495" applyFont="1" applyBorder="1" applyAlignment="1">
      <alignment vertical="center" wrapText="1"/>
    </xf>
    <xf numFmtId="0" fontId="20" fillId="0" borderId="59" xfId="4495" applyFont="1" applyBorder="1" applyAlignment="1">
      <alignment vertical="center" wrapText="1"/>
    </xf>
    <xf numFmtId="0" fontId="20" fillId="0" borderId="0" xfId="4495" applyFont="1" applyAlignment="1">
      <alignment horizontal="left" vertical="center" wrapText="1"/>
    </xf>
    <xf numFmtId="0" fontId="27" fillId="0" borderId="5" xfId="0" applyFont="1" applyBorder="1"/>
    <xf numFmtId="168" fontId="25" fillId="43" borderId="0" xfId="0" applyNumberFormat="1" applyFont="1" applyFill="1"/>
    <xf numFmtId="9" fontId="28" fillId="0" borderId="0" xfId="543" applyNumberFormat="1" applyFont="1" applyAlignment="1">
      <alignment horizontal="center"/>
    </xf>
    <xf numFmtId="171" fontId="20" fillId="0" borderId="0" xfId="543" applyNumberFormat="1"/>
    <xf numFmtId="171" fontId="20" fillId="0" borderId="11" xfId="543" applyNumberFormat="1" applyBorder="1"/>
    <xf numFmtId="1" fontId="20" fillId="0" borderId="11" xfId="543" applyNumberFormat="1" applyBorder="1" applyAlignment="1">
      <alignment horizontal="center"/>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47" fillId="0" borderId="8" xfId="543" applyFont="1" applyBorder="1" applyAlignment="1">
      <alignment vertical="center" wrapText="1"/>
    </xf>
    <xf numFmtId="0" fontId="47" fillId="0" borderId="0" xfId="543" applyFont="1" applyAlignment="1">
      <alignment vertical="center" wrapText="1"/>
    </xf>
    <xf numFmtId="0" fontId="47" fillId="0" borderId="12" xfId="543" applyFont="1" applyBorder="1" applyAlignment="1">
      <alignment vertical="center" wrapText="1"/>
    </xf>
    <xf numFmtId="0" fontId="47" fillId="0" borderId="9" xfId="543" applyFont="1" applyBorder="1" applyAlignment="1">
      <alignment vertical="center" wrapText="1"/>
    </xf>
    <xf numFmtId="0" fontId="47" fillId="0" borderId="6" xfId="543" applyFont="1" applyBorder="1" applyAlignment="1">
      <alignment vertical="center" wrapText="1"/>
    </xf>
    <xf numFmtId="0" fontId="47" fillId="0" borderId="10" xfId="543" applyFont="1" applyBorder="1" applyAlignment="1">
      <alignment vertical="center" wrapText="1"/>
    </xf>
    <xf numFmtId="0" fontId="40" fillId="0" borderId="12" xfId="543" applyFont="1" applyBorder="1" applyAlignment="1">
      <alignment horizontal="center" vertical="top"/>
    </xf>
    <xf numFmtId="0" fontId="41" fillId="0" borderId="7" xfId="543" applyFont="1" applyBorder="1"/>
    <xf numFmtId="0" fontId="20" fillId="0" borderId="12" xfId="543" quotePrefix="1" applyBorder="1"/>
    <xf numFmtId="0" fontId="56" fillId="0" borderId="2" xfId="569" applyFont="1" applyBorder="1" applyAlignment="1">
      <alignment vertical="top"/>
    </xf>
    <xf numFmtId="0" fontId="30" fillId="0" borderId="0" xfId="4495" applyFont="1"/>
    <xf numFmtId="0" fontId="20" fillId="0" borderId="0" xfId="4495" applyFont="1" applyAlignment="1">
      <alignment vertical="top" wrapText="1" shrinkToFit="1"/>
    </xf>
    <xf numFmtId="0" fontId="148" fillId="0" borderId="0" xfId="4495" applyFont="1"/>
    <xf numFmtId="164" fontId="20" fillId="0" borderId="0" xfId="1192" applyNumberFormat="1" applyAlignment="1">
      <alignment horizontal="right"/>
    </xf>
    <xf numFmtId="164" fontId="20" fillId="0" borderId="0" xfId="4495" applyNumberFormat="1" applyFont="1" applyAlignment="1">
      <alignment horizontal="right"/>
    </xf>
    <xf numFmtId="0" fontId="20" fillId="0" borderId="0" xfId="4495" applyFont="1" applyAlignment="1">
      <alignment horizontal="left" vertical="top" wrapText="1" shrinkToFit="1"/>
    </xf>
    <xf numFmtId="0" fontId="20" fillId="0" borderId="6" xfId="4495" applyFont="1" applyBorder="1" applyAlignment="1">
      <alignment vertical="top" wrapText="1"/>
    </xf>
    <xf numFmtId="0" fontId="148" fillId="0" borderId="4" xfId="4495" applyFont="1" applyBorder="1"/>
    <xf numFmtId="0" fontId="20" fillId="0" borderId="4" xfId="4495" applyFont="1" applyBorder="1" applyAlignment="1">
      <alignment horizontal="left" vertical="top" wrapText="1" shrinkToFit="1"/>
    </xf>
    <xf numFmtId="0" fontId="30" fillId="0" borderId="0" xfId="4495" applyFont="1" applyAlignment="1">
      <alignment horizontal="left" vertical="top"/>
    </xf>
    <xf numFmtId="0" fontId="20" fillId="0" borderId="0" xfId="4495" applyFont="1" applyAlignment="1">
      <alignment vertical="center" wrapText="1" shrinkToFit="1"/>
    </xf>
    <xf numFmtId="0" fontId="20" fillId="0" borderId="0" xfId="4495" applyFont="1" applyAlignment="1">
      <alignment horizontal="left" vertical="top" shrinkToFit="1"/>
    </xf>
    <xf numFmtId="0" fontId="20" fillId="0" borderId="0" xfId="4495" applyFont="1" applyAlignment="1">
      <alignment horizontal="left" vertical="center" shrinkToFit="1"/>
    </xf>
    <xf numFmtId="0" fontId="30" fillId="0" borderId="4" xfId="4495" applyFont="1" applyBorder="1"/>
    <xf numFmtId="0" fontId="20" fillId="0" borderId="4" xfId="4495" applyFont="1" applyBorder="1" applyAlignment="1">
      <alignment horizontal="left" vertical="top" shrinkToFit="1"/>
    </xf>
    <xf numFmtId="0" fontId="20" fillId="0" borderId="0" xfId="4495" applyFont="1" applyAlignment="1">
      <alignment vertical="center"/>
    </xf>
    <xf numFmtId="0" fontId="26" fillId="0" borderId="0" xfId="4495" applyFont="1"/>
    <xf numFmtId="0" fontId="30" fillId="0" borderId="0" xfId="4495" applyFont="1" applyAlignment="1">
      <alignment horizontal="center"/>
    </xf>
    <xf numFmtId="0" fontId="20" fillId="0" borderId="4" xfId="4495" applyFont="1" applyBorder="1" applyAlignment="1">
      <alignment horizontal="left" vertical="top" wrapText="1"/>
    </xf>
    <xf numFmtId="44" fontId="20" fillId="0" borderId="0" xfId="707" applyFont="1" applyFill="1" applyBorder="1" applyAlignment="1" applyProtection="1">
      <alignment horizontal="left" vertical="top" wrapText="1"/>
    </xf>
    <xf numFmtId="44" fontId="20" fillId="0" borderId="4" xfId="707" applyFont="1" applyFill="1" applyBorder="1" applyAlignment="1" applyProtection="1">
      <alignment horizontal="left" vertical="top" wrapText="1"/>
    </xf>
    <xf numFmtId="164" fontId="38" fillId="0" borderId="0" xfId="4495" applyNumberFormat="1" applyFont="1" applyAlignment="1">
      <alignment horizontal="left"/>
    </xf>
    <xf numFmtId="0" fontId="30" fillId="0" borderId="0" xfId="4495" applyFont="1" applyAlignment="1">
      <alignment horizontal="left"/>
    </xf>
    <xf numFmtId="0" fontId="20" fillId="0" borderId="4" xfId="4495" applyFont="1" applyBorder="1" applyAlignment="1">
      <alignment vertical="top" wrapText="1"/>
    </xf>
    <xf numFmtId="0" fontId="30" fillId="0" borderId="4" xfId="4495" applyFont="1" applyBorder="1" applyAlignment="1">
      <alignment horizontal="left" vertical="top"/>
    </xf>
    <xf numFmtId="0" fontId="20" fillId="0" borderId="0" xfId="4495" applyFont="1" applyAlignment="1">
      <alignment horizontal="left" vertical="center" wrapText="1" shrinkToFit="1"/>
    </xf>
    <xf numFmtId="0" fontId="20" fillId="0" borderId="6" xfId="4495" applyFont="1" applyBorder="1" applyAlignment="1">
      <alignment horizontal="left" vertical="top" wrapText="1"/>
    </xf>
    <xf numFmtId="2" fontId="121" fillId="0" borderId="0" xfId="0" applyNumberFormat="1" applyFont="1" applyAlignment="1">
      <alignment horizontal="center"/>
    </xf>
    <xf numFmtId="9" fontId="20" fillId="0" borderId="0" xfId="4494" applyFont="1" applyAlignment="1">
      <alignment horizontal="center"/>
    </xf>
    <xf numFmtId="3" fontId="20" fillId="0" borderId="0" xfId="0" applyNumberFormat="1" applyFont="1"/>
    <xf numFmtId="10" fontId="20" fillId="0" borderId="0" xfId="0" applyNumberFormat="1" applyFont="1" applyAlignment="1">
      <alignment horizontal="center"/>
    </xf>
    <xf numFmtId="168" fontId="20" fillId="0" borderId="0" xfId="0" applyNumberFormat="1" applyFont="1"/>
    <xf numFmtId="172" fontId="20" fillId="0" borderId="11" xfId="0" applyNumberFormat="1" applyFont="1" applyBorder="1" applyAlignment="1">
      <alignment horizontal="center"/>
    </xf>
    <xf numFmtId="168" fontId="20" fillId="5" borderId="0" xfId="0" applyNumberFormat="1" applyFont="1" applyFill="1"/>
    <xf numFmtId="3" fontId="20" fillId="5" borderId="0" xfId="0" applyNumberFormat="1" applyFont="1" applyFill="1"/>
    <xf numFmtId="0" fontId="20" fillId="5" borderId="0" xfId="0" applyFont="1" applyFill="1"/>
    <xf numFmtId="3" fontId="20" fillId="5" borderId="6" xfId="0" applyNumberFormat="1" applyFont="1" applyFill="1" applyBorder="1"/>
    <xf numFmtId="3" fontId="20" fillId="0" borderId="6" xfId="0" applyNumberFormat="1" applyFont="1" applyBorder="1"/>
    <xf numFmtId="168" fontId="20" fillId="0" borderId="0" xfId="0" applyNumberFormat="1" applyFont="1" applyAlignment="1">
      <alignment horizontal="center"/>
    </xf>
    <xf numFmtId="3" fontId="20" fillId="0" borderId="0" xfId="0" applyNumberFormat="1" applyFont="1" applyAlignment="1">
      <alignment horizontal="center"/>
    </xf>
    <xf numFmtId="0" fontId="20" fillId="0" borderId="50" xfId="4495" applyFont="1" applyBorder="1" applyAlignment="1">
      <alignment vertical="center"/>
    </xf>
    <xf numFmtId="0" fontId="20" fillId="0" borderId="51" xfId="4495" applyFont="1" applyBorder="1" applyAlignment="1">
      <alignment vertical="center"/>
    </xf>
    <xf numFmtId="0" fontId="20" fillId="0" borderId="52" xfId="4495" applyFont="1" applyBorder="1" applyAlignment="1">
      <alignment vertical="center"/>
    </xf>
    <xf numFmtId="0" fontId="20" fillId="0" borderId="54" xfId="4495" applyFont="1" applyBorder="1" applyAlignment="1">
      <alignment vertical="center" wrapText="1"/>
    </xf>
    <xf numFmtId="0" fontId="20" fillId="0" borderId="53" xfId="4495" applyFont="1" applyBorder="1" applyAlignment="1">
      <alignment vertical="top" wrapText="1"/>
    </xf>
    <xf numFmtId="9" fontId="20" fillId="0" borderId="0" xfId="543" applyNumberFormat="1" applyAlignment="1">
      <alignment horizontal="center"/>
    </xf>
    <xf numFmtId="0" fontId="52" fillId="0" borderId="0" xfId="4496" applyFont="1"/>
    <xf numFmtId="168" fontId="56" fillId="5" borderId="11" xfId="0" applyNumberFormat="1" applyFont="1" applyFill="1" applyBorder="1" applyAlignment="1" applyProtection="1">
      <alignment vertical="top" wrapText="1"/>
      <protection locked="0"/>
    </xf>
    <xf numFmtId="0" fontId="20" fillId="0" borderId="0" xfId="0" applyFont="1" applyAlignment="1">
      <alignment horizontal="left" wrapText="1"/>
    </xf>
    <xf numFmtId="4" fontId="38" fillId="0" borderId="0" xfId="0" applyNumberFormat="1" applyFont="1" applyAlignment="1">
      <alignment horizontal="left"/>
    </xf>
    <xf numFmtId="4" fontId="20" fillId="0" borderId="0" xfId="0" applyNumberFormat="1" applyFont="1" applyAlignment="1">
      <alignment horizontal="left" vertical="top" wrapText="1"/>
    </xf>
    <xf numFmtId="0" fontId="27" fillId="0" borderId="4" xfId="0" applyFont="1" applyBorder="1" applyAlignment="1">
      <alignment horizontal="left"/>
    </xf>
    <xf numFmtId="4" fontId="20" fillId="0" borderId="0" xfId="0" applyNumberFormat="1" applyFont="1" applyAlignment="1">
      <alignment horizontal="left"/>
    </xf>
    <xf numFmtId="43" fontId="54" fillId="0" borderId="0" xfId="4503" applyFont="1" applyAlignment="1" applyProtection="1">
      <alignment horizontal="center"/>
    </xf>
    <xf numFmtId="43" fontId="20" fillId="0" borderId="0" xfId="4503" applyFont="1" applyAlignment="1" applyProtection="1">
      <alignment horizontal="center"/>
    </xf>
    <xf numFmtId="43" fontId="20" fillId="0" borderId="0" xfId="4503" applyFont="1" applyProtection="1"/>
    <xf numFmtId="49" fontId="20" fillId="0" borderId="0" xfId="0" applyNumberFormat="1" applyFont="1"/>
    <xf numFmtId="49" fontId="20" fillId="0" borderId="0" xfId="0" applyNumberFormat="1" applyFont="1" applyAlignment="1">
      <alignment horizontal="center"/>
    </xf>
    <xf numFmtId="4" fontId="20" fillId="0" borderId="0" xfId="0" applyNumberFormat="1" applyFont="1" applyAlignment="1">
      <alignment vertical="top" wrapText="1"/>
    </xf>
    <xf numFmtId="0" fontId="20" fillId="0" borderId="0" xfId="0" quotePrefix="1" applyFont="1"/>
    <xf numFmtId="0" fontId="50" fillId="0" borderId="0" xfId="0" applyFont="1" applyAlignment="1">
      <alignment horizontal="left"/>
    </xf>
    <xf numFmtId="0" fontId="20" fillId="0" borderId="4" xfId="0" applyFont="1" applyBorder="1" applyAlignment="1">
      <alignment horizontal="left"/>
    </xf>
    <xf numFmtId="0" fontId="20" fillId="0" borderId="0" xfId="0" quotePrefix="1" applyFont="1" applyAlignment="1">
      <alignment horizontal="left"/>
    </xf>
    <xf numFmtId="0" fontId="20" fillId="0" borderId="0" xfId="0" quotePrefix="1" applyFont="1" applyAlignment="1">
      <alignment horizontal="left" vertical="top"/>
    </xf>
    <xf numFmtId="0" fontId="50" fillId="0" borderId="0" xfId="1192" applyFont="1" applyAlignment="1">
      <alignment horizontal="left"/>
    </xf>
    <xf numFmtId="0" fontId="54" fillId="0" borderId="0" xfId="0" applyFont="1" applyAlignment="1">
      <alignment horizontal="center" vertical="center"/>
    </xf>
    <xf numFmtId="49" fontId="27" fillId="0" borderId="0" xfId="0" applyNumberFormat="1" applyFont="1" applyAlignment="1">
      <alignment horizontal="center" vertical="center"/>
    </xf>
    <xf numFmtId="49" fontId="20" fillId="0" borderId="0" xfId="0" applyNumberFormat="1" applyFont="1" applyAlignment="1">
      <alignment vertical="center"/>
    </xf>
    <xf numFmtId="4" fontId="20" fillId="0" borderId="0" xfId="0" applyNumberFormat="1" applyFont="1" applyAlignment="1">
      <alignment horizontal="center"/>
    </xf>
    <xf numFmtId="4" fontId="20" fillId="0" borderId="0" xfId="0" applyNumberFormat="1" applyFont="1"/>
    <xf numFmtId="10" fontId="20" fillId="0" borderId="0" xfId="4495" applyNumberFormat="1" applyFont="1"/>
    <xf numFmtId="10" fontId="125" fillId="0" borderId="0" xfId="4496" applyNumberFormat="1" applyFont="1" applyAlignment="1">
      <alignment horizontal="center" vertical="top" wrapText="1"/>
    </xf>
    <xf numFmtId="10" fontId="125" fillId="0" borderId="64" xfId="4496" applyNumberFormat="1" applyFont="1" applyBorder="1" applyAlignment="1">
      <alignment horizontal="center" vertical="top" wrapText="1"/>
    </xf>
    <xf numFmtId="10" fontId="125"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20" fillId="0" borderId="0" xfId="1192" quotePrefix="1" applyNumberFormat="1" applyAlignment="1">
      <alignment horizontal="center"/>
    </xf>
    <xf numFmtId="0" fontId="125" fillId="0" borderId="0" xfId="4495" applyFont="1"/>
    <xf numFmtId="10" fontId="125" fillId="0" borderId="0" xfId="4495" applyNumberFormat="1" applyFont="1"/>
    <xf numFmtId="172" fontId="20" fillId="0" borderId="0" xfId="4495" applyNumberFormat="1" applyFont="1"/>
    <xf numFmtId="0" fontId="43" fillId="0" borderId="0" xfId="0" applyFont="1" applyAlignment="1">
      <alignment horizontal="center"/>
    </xf>
    <xf numFmtId="0" fontId="39" fillId="0" borderId="0" xfId="0" applyFont="1" applyAlignment="1">
      <alignment horizontal="left"/>
    </xf>
    <xf numFmtId="0" fontId="0" fillId="0" borderId="10" xfId="0" applyBorder="1" applyAlignment="1">
      <alignment horizontal="left"/>
    </xf>
    <xf numFmtId="1" fontId="20" fillId="0" borderId="0" xfId="1192" applyNumberFormat="1" applyAlignment="1">
      <alignment horizontal="center"/>
    </xf>
    <xf numFmtId="0" fontId="123" fillId="0" borderId="63" xfId="4495" applyBorder="1"/>
    <xf numFmtId="0" fontId="56" fillId="0" borderId="0" xfId="271" applyFont="1" applyAlignment="1">
      <alignment vertical="top"/>
    </xf>
    <xf numFmtId="0" fontId="27" fillId="0" borderId="11" xfId="0" applyFont="1" applyBorder="1" applyAlignment="1">
      <alignment horizontal="right" vertical="top" wrapText="1"/>
    </xf>
    <xf numFmtId="0" fontId="29" fillId="0" borderId="11" xfId="271" applyBorder="1" applyAlignment="1" applyProtection="1">
      <alignment horizontal="right" vertical="top" wrapText="1"/>
      <protection locked="0"/>
    </xf>
    <xf numFmtId="0" fontId="20" fillId="0" borderId="54" xfId="4495" applyFont="1" applyBorder="1" applyAlignment="1">
      <alignment vertical="top"/>
    </xf>
    <xf numFmtId="9" fontId="29" fillId="0" borderId="0" xfId="0" applyNumberFormat="1" applyFont="1"/>
    <xf numFmtId="0" fontId="20" fillId="0" borderId="16" xfId="569" applyBorder="1" applyAlignment="1">
      <alignment horizontal="center"/>
    </xf>
    <xf numFmtId="164" fontId="20" fillId="0" borderId="57" xfId="4495" applyNumberFormat="1" applyFont="1" applyBorder="1" applyAlignment="1">
      <alignment vertical="top" wrapText="1"/>
    </xf>
    <xf numFmtId="164" fontId="20" fillId="0" borderId="58" xfId="4495" applyNumberFormat="1" applyFont="1" applyBorder="1" applyAlignment="1">
      <alignment vertical="top" wrapText="1"/>
    </xf>
    <xf numFmtId="164" fontId="20" fillId="0" borderId="59" xfId="4495" applyNumberFormat="1" applyFont="1" applyBorder="1" applyAlignment="1">
      <alignment vertical="top" wrapText="1"/>
    </xf>
    <xf numFmtId="0" fontId="27" fillId="0" borderId="0" xfId="1192" applyFont="1" applyAlignment="1">
      <alignment horizontal="left" vertical="top" wrapText="1"/>
    </xf>
    <xf numFmtId="0" fontId="20" fillId="0" borderId="16" xfId="569" applyBorder="1"/>
    <xf numFmtId="0" fontId="20" fillId="0" borderId="4" xfId="569" applyBorder="1"/>
    <xf numFmtId="0" fontId="27" fillId="0" borderId="4" xfId="569" applyFont="1" applyBorder="1"/>
    <xf numFmtId="49" fontId="20" fillId="0" borderId="4" xfId="569" applyNumberFormat="1" applyBorder="1"/>
    <xf numFmtId="0" fontId="151" fillId="0" borderId="0" xfId="0" applyFont="1"/>
    <xf numFmtId="0" fontId="20" fillId="0" borderId="0" xfId="0" applyFont="1" applyAlignment="1">
      <alignment horizontal="right"/>
    </xf>
    <xf numFmtId="1" fontId="20" fillId="0" borderId="0" xfId="0" applyNumberFormat="1" applyFont="1" applyAlignment="1">
      <alignment horizontal="center"/>
    </xf>
    <xf numFmtId="0" fontId="27" fillId="0" borderId="0" xfId="0" applyFont="1" applyAlignment="1">
      <alignment horizontal="left" vertical="center"/>
    </xf>
    <xf numFmtId="0" fontId="20" fillId="0" borderId="0" xfId="0" applyFont="1" applyAlignment="1">
      <alignment horizontal="left" vertical="center"/>
    </xf>
    <xf numFmtId="0" fontId="27" fillId="0" borderId="0" xfId="569" applyFont="1" applyAlignment="1">
      <alignment vertical="top"/>
    </xf>
    <xf numFmtId="0" fontId="21" fillId="0" borderId="0" xfId="244" applyAlignment="1"/>
    <xf numFmtId="0" fontId="27" fillId="0" borderId="0" xfId="0" applyFont="1" applyAlignment="1">
      <alignment vertical="top" wrapText="1"/>
    </xf>
    <xf numFmtId="49" fontId="27" fillId="0" borderId="0" xfId="0" applyNumberFormat="1" applyFont="1"/>
    <xf numFmtId="49" fontId="27" fillId="0" borderId="0" xfId="0" applyNumberFormat="1" applyFont="1" applyAlignment="1">
      <alignment vertical="top"/>
    </xf>
    <xf numFmtId="0" fontId="43" fillId="0" borderId="11" xfId="0" applyFont="1" applyBorder="1"/>
    <xf numFmtId="175" fontId="20" fillId="0" borderId="0" xfId="543" applyNumberFormat="1" applyAlignment="1">
      <alignment vertical="center"/>
    </xf>
    <xf numFmtId="0" fontId="101" fillId="43" borderId="6" xfId="4496" applyFont="1" applyFill="1" applyBorder="1" applyAlignment="1" applyProtection="1">
      <alignment horizontal="center"/>
      <protection locked="0"/>
    </xf>
    <xf numFmtId="0" fontId="101" fillId="0" borderId="0" xfId="4496" applyFont="1"/>
    <xf numFmtId="0" fontId="101" fillId="0" borderId="0" xfId="4496" applyFont="1" applyAlignment="1">
      <alignment wrapText="1"/>
    </xf>
    <xf numFmtId="0" fontId="139" fillId="0" borderId="0" xfId="4496" applyFont="1"/>
    <xf numFmtId="181" fontId="140" fillId="0" borderId="0" xfId="4498" applyNumberFormat="1" applyFont="1" applyBorder="1" applyProtection="1"/>
    <xf numFmtId="0" fontId="141" fillId="0" borderId="0" xfId="4496" applyFont="1" applyAlignment="1">
      <alignment vertical="center" wrapText="1"/>
    </xf>
    <xf numFmtId="49" fontId="101" fillId="0" borderId="0" xfId="4496" applyNumberFormat="1" applyFont="1" applyAlignment="1">
      <alignment horizontal="center"/>
    </xf>
    <xf numFmtId="182" fontId="101" fillId="0" borderId="6" xfId="4496" applyNumberFormat="1" applyFont="1" applyBorder="1"/>
    <xf numFmtId="0" fontId="101" fillId="0" borderId="0" xfId="4496" applyFont="1" applyAlignment="1">
      <alignment vertical="center"/>
    </xf>
    <xf numFmtId="182" fontId="101" fillId="0" borderId="0" xfId="4496" applyNumberFormat="1" applyFont="1" applyAlignment="1">
      <alignment vertical="center"/>
    </xf>
    <xf numFmtId="175" fontId="101" fillId="0" borderId="0" xfId="4499" applyNumberFormat="1" applyFont="1" applyFill="1" applyBorder="1" applyAlignment="1" applyProtection="1">
      <alignment horizontal="left" vertical="center"/>
    </xf>
    <xf numFmtId="9" fontId="101" fillId="0" borderId="0" xfId="4499" applyFont="1" applyFill="1" applyBorder="1" applyAlignment="1" applyProtection="1">
      <alignment vertical="center"/>
    </xf>
    <xf numFmtId="183" fontId="101" fillId="0" borderId="0" xfId="4496" applyNumberFormat="1" applyFont="1" applyAlignment="1">
      <alignment vertical="center" wrapText="1"/>
    </xf>
    <xf numFmtId="9" fontId="101" fillId="0" borderId="0" xfId="4499" applyFont="1" applyBorder="1" applyAlignment="1" applyProtection="1">
      <alignment vertical="center"/>
    </xf>
    <xf numFmtId="164" fontId="101" fillId="0" borderId="0" xfId="4496" applyNumberFormat="1" applyFont="1" applyAlignment="1">
      <alignment vertical="center" wrapText="1"/>
    </xf>
    <xf numFmtId="0" fontId="101" fillId="0" borderId="0" xfId="4496" applyFont="1" applyAlignment="1">
      <alignment horizontal="center" vertical="center"/>
    </xf>
    <xf numFmtId="182" fontId="101" fillId="0" borderId="11" xfId="8721" applyNumberFormat="1" applyFont="1" applyBorder="1" applyProtection="1"/>
    <xf numFmtId="182" fontId="101" fillId="0" borderId="11" xfId="4496" applyNumberFormat="1" applyFont="1" applyBorder="1"/>
    <xf numFmtId="164" fontId="101" fillId="0" borderId="0" xfId="4496" applyNumberFormat="1" applyFont="1" applyAlignment="1">
      <alignment wrapText="1"/>
    </xf>
    <xf numFmtId="49" fontId="101" fillId="0" borderId="0" xfId="4496" applyNumberFormat="1" applyFont="1" applyAlignment="1">
      <alignment horizontal="left"/>
    </xf>
    <xf numFmtId="0" fontId="142" fillId="0" borderId="0" xfId="4496" applyFont="1"/>
    <xf numFmtId="9" fontId="101" fillId="0" borderId="11" xfId="4494" applyFont="1" applyFill="1" applyBorder="1" applyAlignment="1" applyProtection="1">
      <alignment horizontal="right"/>
    </xf>
    <xf numFmtId="1" fontId="101" fillId="0" borderId="0" xfId="4496" applyNumberFormat="1" applyFont="1"/>
    <xf numFmtId="0" fontId="139" fillId="45" borderId="3" xfId="4496" applyFont="1" applyFill="1" applyBorder="1" applyAlignment="1">
      <alignment horizontal="left" indent="1"/>
    </xf>
    <xf numFmtId="0" fontId="101" fillId="45" borderId="4" xfId="4496" applyFont="1" applyFill="1" applyBorder="1"/>
    <xf numFmtId="2" fontId="101" fillId="45" borderId="5" xfId="4496" applyNumberFormat="1" applyFont="1" applyFill="1" applyBorder="1"/>
    <xf numFmtId="181" fontId="101" fillId="0" borderId="0" xfId="4496" applyNumberFormat="1" applyFont="1"/>
    <xf numFmtId="165" fontId="140" fillId="0" borderId="0" xfId="4499" applyNumberFormat="1" applyFont="1" applyFill="1" applyBorder="1" applyProtection="1"/>
    <xf numFmtId="9" fontId="101" fillId="0" borderId="0" xfId="4494" applyFont="1" applyFill="1" applyProtection="1"/>
    <xf numFmtId="0" fontId="101" fillId="0" borderId="11" xfId="4496" applyFont="1" applyBorder="1" applyAlignment="1">
      <alignment horizontal="center"/>
    </xf>
    <xf numFmtId="2" fontId="101" fillId="0" borderId="11" xfId="4496" applyNumberFormat="1" applyFont="1" applyBorder="1" applyAlignment="1">
      <alignment horizontal="center"/>
    </xf>
    <xf numFmtId="0" fontId="101" fillId="0" borderId="0" xfId="4496" applyFont="1" applyAlignment="1">
      <alignment vertical="top" wrapText="1"/>
    </xf>
    <xf numFmtId="0" fontId="101" fillId="0" borderId="11" xfId="4496" applyFont="1" applyBorder="1" applyAlignment="1">
      <alignment horizontal="center" vertical="top" wrapText="1"/>
    </xf>
    <xf numFmtId="182" fontId="101" fillId="0" borderId="0" xfId="8721" applyNumberFormat="1" applyFont="1" applyBorder="1" applyProtection="1"/>
    <xf numFmtId="0" fontId="101" fillId="0" borderId="0" xfId="4496" applyFont="1" applyAlignment="1">
      <alignment horizontal="left" indent="1"/>
    </xf>
    <xf numFmtId="182" fontId="101" fillId="0" borderId="0" xfId="4496" applyNumberFormat="1" applyFont="1"/>
    <xf numFmtId="184" fontId="101" fillId="0" borderId="0" xfId="4496" applyNumberFormat="1" applyFont="1"/>
    <xf numFmtId="0" fontId="101" fillId="0" borderId="0" xfId="4496" applyFont="1" applyAlignment="1">
      <alignment horizontal="left"/>
    </xf>
    <xf numFmtId="0" fontId="101" fillId="0" borderId="0" xfId="4496" applyFont="1" applyAlignment="1">
      <alignment horizontal="center"/>
    </xf>
    <xf numFmtId="3" fontId="25" fillId="0" borderId="11" xfId="271" applyNumberFormat="1" applyFont="1" applyBorder="1" applyAlignment="1">
      <alignment horizontal="center"/>
    </xf>
    <xf numFmtId="3" fontId="25" fillId="43" borderId="11" xfId="271" applyNumberFormat="1" applyFont="1" applyFill="1" applyBorder="1" applyProtection="1">
      <protection locked="0"/>
    </xf>
    <xf numFmtId="0" fontId="101" fillId="0" borderId="0" xfId="4496" applyFont="1" applyAlignment="1">
      <alignment horizontal="right"/>
    </xf>
    <xf numFmtId="168" fontId="29" fillId="0" borderId="0" xfId="0" applyNumberFormat="1" applyFont="1"/>
    <xf numFmtId="0" fontId="101" fillId="0" borderId="15" xfId="4496" applyFont="1" applyBorder="1" applyAlignment="1">
      <alignment horizontal="center" vertical="top" wrapText="1"/>
    </xf>
    <xf numFmtId="2" fontId="101" fillId="0" borderId="15" xfId="4496" applyNumberFormat="1" applyFont="1" applyBorder="1" applyAlignment="1">
      <alignment horizontal="center"/>
    </xf>
    <xf numFmtId="0" fontId="101" fillId="0" borderId="15" xfId="4496" applyFont="1" applyBorder="1" applyAlignment="1">
      <alignment horizontal="center"/>
    </xf>
    <xf numFmtId="0" fontId="139" fillId="0" borderId="68" xfId="4496" applyFont="1" applyBorder="1" applyAlignment="1">
      <alignment horizontal="center" vertical="top" wrapText="1"/>
    </xf>
    <xf numFmtId="0" fontId="139" fillId="0" borderId="68" xfId="4496" applyFont="1" applyBorder="1" applyAlignment="1">
      <alignment horizontal="center"/>
    </xf>
    <xf numFmtId="0" fontId="153" fillId="0" borderId="0" xfId="4496" applyFont="1" applyAlignment="1">
      <alignment horizontal="right" vertical="center"/>
    </xf>
    <xf numFmtId="175" fontId="101" fillId="0" borderId="0" xfId="4499" applyNumberFormat="1" applyFont="1" applyFill="1" applyBorder="1" applyAlignment="1" applyProtection="1">
      <alignment horizontal="right" vertical="center"/>
    </xf>
    <xf numFmtId="0" fontId="101" fillId="0" borderId="66" xfId="4496" applyFont="1" applyBorder="1" applyAlignment="1">
      <alignment vertical="center"/>
    </xf>
    <xf numFmtId="0" fontId="101" fillId="0" borderId="41" xfId="4496" applyFont="1" applyBorder="1" applyAlignment="1">
      <alignment vertical="center"/>
    </xf>
    <xf numFmtId="182" fontId="101" fillId="0" borderId="73" xfId="4496" applyNumberFormat="1" applyFont="1" applyBorder="1" applyAlignment="1">
      <alignment vertical="center"/>
    </xf>
    <xf numFmtId="175" fontId="101" fillId="0" borderId="42" xfId="4499" applyNumberFormat="1" applyFont="1" applyFill="1" applyBorder="1" applyAlignment="1" applyProtection="1">
      <alignment horizontal="left" vertical="center"/>
    </xf>
    <xf numFmtId="0" fontId="101" fillId="0" borderId="42" xfId="4496" applyFont="1" applyBorder="1" applyAlignment="1">
      <alignment vertical="center"/>
    </xf>
    <xf numFmtId="0" fontId="101" fillId="0" borderId="44" xfId="4496" applyFont="1" applyBorder="1" applyAlignment="1">
      <alignment vertical="center"/>
    </xf>
    <xf numFmtId="49" fontId="101" fillId="0" borderId="0" xfId="4496" applyNumberFormat="1" applyFont="1" applyAlignment="1">
      <alignment horizontal="center" vertical="center"/>
    </xf>
    <xf numFmtId="0" fontId="101" fillId="0" borderId="65" xfId="4496" applyFont="1" applyBorder="1" applyAlignment="1">
      <alignment vertical="center"/>
    </xf>
    <xf numFmtId="0" fontId="101" fillId="0" borderId="29" xfId="4496" applyFont="1" applyBorder="1" applyAlignment="1">
      <alignment vertical="center"/>
    </xf>
    <xf numFmtId="0" fontId="101" fillId="0" borderId="29" xfId="4496" applyFont="1" applyBorder="1" applyAlignment="1">
      <alignment horizontal="right" vertical="center"/>
    </xf>
    <xf numFmtId="5" fontId="101" fillId="0" borderId="29" xfId="4496" applyNumberFormat="1" applyFont="1" applyBorder="1" applyAlignment="1">
      <alignment vertical="center"/>
    </xf>
    <xf numFmtId="0" fontId="101" fillId="0" borderId="31" xfId="4496" applyFont="1" applyBorder="1" applyAlignment="1">
      <alignment vertical="center"/>
    </xf>
    <xf numFmtId="175" fontId="139" fillId="0" borderId="42" xfId="4494" applyNumberFormat="1" applyFont="1" applyFill="1" applyBorder="1" applyAlignment="1" applyProtection="1">
      <alignment horizontal="center" vertical="center"/>
    </xf>
    <xf numFmtId="0" fontId="139" fillId="0" borderId="29" xfId="4496" applyFont="1" applyBorder="1" applyAlignment="1">
      <alignment vertical="center"/>
    </xf>
    <xf numFmtId="0" fontId="139" fillId="0" borderId="0" xfId="4496" applyFont="1" applyAlignment="1">
      <alignment vertical="center"/>
    </xf>
    <xf numFmtId="0" fontId="139" fillId="0" borderId="42" xfId="4496" applyFont="1" applyBorder="1" applyAlignment="1">
      <alignment vertical="center"/>
    </xf>
    <xf numFmtId="9" fontId="139" fillId="0" borderId="42" xfId="4499" applyFont="1" applyFill="1" applyBorder="1" applyAlignment="1" applyProtection="1">
      <alignment vertical="center"/>
    </xf>
    <xf numFmtId="182" fontId="139" fillId="0" borderId="68" xfId="8721" applyNumberFormat="1" applyFont="1" applyBorder="1" applyProtection="1"/>
    <xf numFmtId="182" fontId="139" fillId="0" borderId="68" xfId="4496" applyNumberFormat="1" applyFont="1" applyBorder="1"/>
    <xf numFmtId="0" fontId="153" fillId="0" borderId="0" xfId="4496" applyFont="1" applyAlignment="1">
      <alignment horizontal="right"/>
    </xf>
    <xf numFmtId="0" fontId="101" fillId="0" borderId="0" xfId="4496" applyFont="1" applyAlignment="1">
      <alignment horizontal="right" vertical="top" wrapText="1" indent="1"/>
    </xf>
    <xf numFmtId="182" fontId="101" fillId="0" borderId="6" xfId="8721" applyNumberFormat="1" applyFont="1" applyBorder="1" applyAlignment="1" applyProtection="1">
      <alignment horizontal="center"/>
    </xf>
    <xf numFmtId="0" fontId="101" fillId="0" borderId="0" xfId="4496" applyFont="1" applyAlignment="1">
      <alignment horizontal="right" indent="1"/>
    </xf>
    <xf numFmtId="0" fontId="101" fillId="0" borderId="0" xfId="4496" applyFont="1" applyAlignment="1">
      <alignment horizontal="right" vertical="top"/>
    </xf>
    <xf numFmtId="0" fontId="139" fillId="0" borderId="0" xfId="4496" applyFont="1" applyAlignment="1">
      <alignment horizontal="right"/>
    </xf>
    <xf numFmtId="182" fontId="139" fillId="0" borderId="0" xfId="8721" applyNumberFormat="1" applyFont="1" applyBorder="1" applyAlignment="1" applyProtection="1">
      <alignment horizontal="center"/>
    </xf>
    <xf numFmtId="10" fontId="101" fillId="0" borderId="0" xfId="4494" applyNumberFormat="1" applyFont="1" applyBorder="1" applyAlignment="1" applyProtection="1">
      <alignment horizontal="center"/>
    </xf>
    <xf numFmtId="184" fontId="101" fillId="0" borderId="6" xfId="4496" applyNumberFormat="1" applyFont="1" applyBorder="1"/>
    <xf numFmtId="0" fontId="139" fillId="0" borderId="0" xfId="4496" applyFont="1" applyAlignment="1">
      <alignment horizontal="right" vertical="top"/>
    </xf>
    <xf numFmtId="182" fontId="139" fillId="0" borderId="0" xfId="4496" applyNumberFormat="1" applyFont="1"/>
    <xf numFmtId="182" fontId="101" fillId="0" borderId="6" xfId="8721" applyNumberFormat="1" applyFont="1" applyBorder="1" applyProtection="1"/>
    <xf numFmtId="184" fontId="101" fillId="0" borderId="0" xfId="4496" applyNumberFormat="1" applyFont="1" applyAlignment="1">
      <alignment horizontal="center"/>
    </xf>
    <xf numFmtId="0" fontId="101" fillId="0" borderId="6" xfId="4496" applyFont="1" applyBorder="1" applyAlignment="1">
      <alignment horizontal="right" vertical="top" wrapText="1" indent="1"/>
    </xf>
    <xf numFmtId="0" fontId="101" fillId="0" borderId="67" xfId="4496" applyFont="1" applyBorder="1" applyAlignment="1">
      <alignment horizontal="right" indent="1"/>
    </xf>
    <xf numFmtId="0" fontId="101" fillId="0" borderId="72" xfId="4496" applyFont="1" applyBorder="1" applyAlignment="1">
      <alignment horizontal="right" indent="1"/>
    </xf>
    <xf numFmtId="0" fontId="101" fillId="0" borderId="72" xfId="4496" quotePrefix="1" applyFont="1" applyBorder="1" applyAlignment="1">
      <alignment horizontal="right" indent="1"/>
    </xf>
    <xf numFmtId="0" fontId="101" fillId="0" borderId="69" xfId="4496" applyFont="1" applyBorder="1" applyAlignment="1">
      <alignment horizontal="right" indent="1"/>
    </xf>
    <xf numFmtId="182" fontId="101" fillId="0" borderId="71" xfId="4496" applyNumberFormat="1" applyFont="1" applyBorder="1"/>
    <xf numFmtId="182" fontId="101" fillId="0" borderId="76" xfId="4496" applyNumberFormat="1" applyFont="1" applyBorder="1"/>
    <xf numFmtId="182" fontId="101" fillId="0" borderId="77" xfId="4496" applyNumberFormat="1" applyFont="1" applyBorder="1"/>
    <xf numFmtId="175" fontId="27" fillId="0" borderId="0" xfId="543" applyNumberFormat="1" applyFont="1" applyAlignment="1">
      <alignment vertical="center"/>
    </xf>
    <xf numFmtId="10" fontId="139" fillId="0" borderId="0" xfId="4494" applyNumberFormat="1" applyFont="1" applyProtection="1"/>
    <xf numFmtId="0" fontId="27" fillId="0" borderId="0" xfId="1192" applyFont="1" applyAlignment="1">
      <alignment horizontal="left" indent="1"/>
    </xf>
    <xf numFmtId="168" fontId="101" fillId="0" borderId="11" xfId="4499" applyNumberFormat="1" applyFont="1" applyFill="1" applyBorder="1" applyAlignment="1" applyProtection="1">
      <alignment horizontal="left" vertical="center" indent="1"/>
    </xf>
    <xf numFmtId="168" fontId="139" fillId="0" borderId="68" xfId="4499" applyNumberFormat="1" applyFont="1" applyFill="1" applyBorder="1" applyAlignment="1" applyProtection="1">
      <alignment horizontal="left" vertical="center" indent="1"/>
    </xf>
    <xf numFmtId="182" fontId="101" fillId="0" borderId="13" xfId="4496" applyNumberFormat="1" applyFont="1" applyBorder="1"/>
    <xf numFmtId="182" fontId="101" fillId="0" borderId="70" xfId="4496" applyNumberFormat="1" applyFont="1" applyBorder="1"/>
    <xf numFmtId="0" fontId="38" fillId="0" borderId="0" xfId="4495" applyFont="1" applyAlignment="1">
      <alignment vertical="center"/>
    </xf>
    <xf numFmtId="0" fontId="125" fillId="0" borderId="0" xfId="4496" applyFont="1" applyAlignment="1">
      <alignment vertical="center" wrapText="1"/>
    </xf>
    <xf numFmtId="0" fontId="25" fillId="43" borderId="0" xfId="1192" applyFont="1" applyFill="1"/>
    <xf numFmtId="3" fontId="71" fillId="43" borderId="6" xfId="1192" applyNumberFormat="1" applyFont="1" applyFill="1" applyBorder="1"/>
    <xf numFmtId="0" fontId="155" fillId="0" borderId="0" xfId="0" applyFont="1"/>
    <xf numFmtId="0" fontId="25" fillId="0" borderId="11" xfId="253" applyFont="1" applyBorder="1" applyAlignment="1" applyProtection="1">
      <alignment horizontal="center" wrapText="1"/>
      <protection locked="0"/>
    </xf>
    <xf numFmtId="0" fontId="156" fillId="0" borderId="0" xfId="0" applyFont="1"/>
    <xf numFmtId="0" fontId="157" fillId="0" borderId="0" xfId="0" applyFont="1" applyAlignment="1">
      <alignment horizontal="center"/>
    </xf>
    <xf numFmtId="0" fontId="56" fillId="5" borderId="11" xfId="0" applyFont="1" applyFill="1" applyBorder="1" applyAlignment="1" applyProtection="1">
      <alignment horizontal="right" vertical="top" wrapText="1"/>
      <protection locked="0"/>
    </xf>
    <xf numFmtId="0" fontId="20" fillId="43" borderId="3" xfId="569" applyFill="1" applyBorder="1"/>
    <xf numFmtId="0" fontId="160" fillId="0" borderId="0" xfId="0" applyFont="1" applyAlignment="1">
      <alignment horizontal="right"/>
    </xf>
    <xf numFmtId="1" fontId="28" fillId="0" borderId="0" xfId="4495" applyNumberFormat="1" applyFont="1"/>
    <xf numFmtId="0" fontId="27" fillId="0" borderId="4" xfId="569" applyFont="1" applyBorder="1" applyAlignment="1">
      <alignment horizontal="center"/>
    </xf>
    <xf numFmtId="43" fontId="27" fillId="0" borderId="0" xfId="4503" applyFont="1" applyAlignment="1" applyProtection="1">
      <alignment horizontal="center"/>
    </xf>
    <xf numFmtId="0" fontId="27" fillId="0" borderId="0" xfId="569" applyFont="1" applyAlignment="1">
      <alignment horizontal="center" vertical="center"/>
    </xf>
    <xf numFmtId="0" fontId="27" fillId="0" borderId="16" xfId="569" applyFont="1" applyBorder="1" applyAlignment="1">
      <alignment horizontal="center"/>
    </xf>
    <xf numFmtId="49" fontId="27" fillId="0" borderId="4" xfId="569" applyNumberFormat="1" applyFont="1" applyBorder="1" applyAlignment="1">
      <alignment horizontal="center"/>
    </xf>
    <xf numFmtId="4" fontId="27" fillId="0" borderId="0" xfId="569" applyNumberFormat="1" applyFont="1" applyAlignment="1">
      <alignment horizontal="center"/>
    </xf>
    <xf numFmtId="0" fontId="20" fillId="0" borderId="0" xfId="569" applyAlignment="1">
      <alignment horizontal="center" wrapText="1"/>
    </xf>
    <xf numFmtId="0" fontId="20" fillId="0" borderId="0" xfId="0" applyFont="1" applyAlignment="1">
      <alignment vertical="center" wrapText="1"/>
    </xf>
    <xf numFmtId="3" fontId="25" fillId="43" borderId="11" xfId="271" applyNumberFormat="1" applyFont="1" applyFill="1" applyBorder="1" applyAlignment="1" applyProtection="1">
      <alignment horizontal="left"/>
      <protection locked="0"/>
    </xf>
    <xf numFmtId="0" fontId="101" fillId="43" borderId="6" xfId="4496" applyFont="1" applyFill="1" applyBorder="1" applyProtection="1">
      <protection locked="0"/>
    </xf>
    <xf numFmtId="1" fontId="101" fillId="0" borderId="0" xfId="4496" applyNumberFormat="1" applyFont="1" applyProtection="1">
      <protection locked="0"/>
    </xf>
    <xf numFmtId="182" fontId="165" fillId="0" borderId="11" xfId="4496" applyNumberFormat="1" applyFont="1" applyBorder="1"/>
    <xf numFmtId="44" fontId="101" fillId="0" borderId="0" xfId="4496" applyNumberFormat="1" applyFont="1"/>
    <xf numFmtId="182" fontId="25" fillId="0" borderId="11" xfId="4496" applyNumberFormat="1" applyFont="1" applyBorder="1"/>
    <xf numFmtId="9" fontId="101" fillId="0" borderId="0" xfId="4494" applyFont="1"/>
    <xf numFmtId="182" fontId="101" fillId="43" borderId="6" xfId="8721" applyNumberFormat="1" applyFont="1" applyFill="1" applyBorder="1" applyProtection="1">
      <protection locked="0"/>
    </xf>
    <xf numFmtId="0" fontId="20" fillId="0" borderId="0" xfId="4495" applyFont="1" applyAlignment="1">
      <alignment wrapText="1"/>
    </xf>
    <xf numFmtId="168" fontId="177" fillId="48" borderId="79" xfId="700" applyNumberFormat="1" applyFont="1" applyFill="1" applyBorder="1" applyAlignment="1" applyProtection="1">
      <protection locked="0"/>
    </xf>
    <xf numFmtId="3" fontId="48" fillId="10" borderId="0" xfId="543" applyNumberFormat="1" applyFont="1" applyFill="1" applyAlignment="1">
      <alignment vertical="center" wrapText="1"/>
    </xf>
    <xf numFmtId="0" fontId="184" fillId="0" borderId="0" xfId="543" applyFont="1" applyAlignment="1">
      <alignment horizontal="left" vertical="center"/>
    </xf>
    <xf numFmtId="0" fontId="185" fillId="0" borderId="0" xfId="543" applyFont="1" applyAlignment="1">
      <alignment horizontal="right" vertical="top" wrapText="1"/>
    </xf>
    <xf numFmtId="168" fontId="185" fillId="0" borderId="0" xfId="543" applyNumberFormat="1" applyFont="1" applyAlignment="1">
      <alignment horizontal="center" vertical="center"/>
    </xf>
    <xf numFmtId="0" fontId="186" fillId="0" borderId="0" xfId="543" applyFont="1" applyAlignment="1">
      <alignment horizontal="left" vertical="center"/>
    </xf>
    <xf numFmtId="0" fontId="186" fillId="0" borderId="0" xfId="543" applyFont="1" applyAlignment="1">
      <alignment horizontal="right" vertical="top" wrapText="1"/>
    </xf>
    <xf numFmtId="168" fontId="185" fillId="0" borderId="104" xfId="543" applyNumberFormat="1" applyFont="1" applyBorder="1" applyAlignment="1">
      <alignment horizontal="center" vertical="center"/>
    </xf>
    <xf numFmtId="0" fontId="186" fillId="0" borderId="106" xfId="543" applyFont="1" applyBorder="1" applyAlignment="1">
      <alignment horizontal="right" vertical="top" wrapText="1"/>
    </xf>
    <xf numFmtId="0" fontId="27" fillId="0" borderId="0" xfId="4495" applyFont="1" applyAlignment="1">
      <alignment wrapText="1"/>
    </xf>
    <xf numFmtId="182" fontId="20" fillId="0" borderId="0" xfId="700" applyNumberFormat="1" applyFont="1"/>
    <xf numFmtId="9" fontId="20" fillId="0" borderId="0" xfId="1022" applyFont="1"/>
    <xf numFmtId="168" fontId="20"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5" fillId="52" borderId="113" xfId="0" applyFont="1" applyFill="1" applyBorder="1"/>
    <xf numFmtId="0" fontId="125" fillId="53" borderId="113" xfId="0" applyFont="1" applyFill="1" applyBorder="1"/>
    <xf numFmtId="1" fontId="0" fillId="0" borderId="0" xfId="0" applyNumberFormat="1"/>
    <xf numFmtId="0" fontId="21"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1" fillId="0" borderId="0" xfId="244" applyAlignment="1">
      <alignment horizontal="left" vertical="top"/>
    </xf>
    <xf numFmtId="9" fontId="20" fillId="0" borderId="0" xfId="0" applyNumberFormat="1" applyFont="1"/>
    <xf numFmtId="185" fontId="171" fillId="0" borderId="0" xfId="698" applyNumberFormat="1" applyFont="1"/>
    <xf numFmtId="0" fontId="188" fillId="0" borderId="0" xfId="0" applyFont="1" applyAlignment="1">
      <alignment horizontal="center"/>
    </xf>
    <xf numFmtId="0" fontId="20" fillId="0" borderId="0" xfId="569" quotePrefix="1"/>
    <xf numFmtId="168" fontId="158" fillId="0" borderId="0" xfId="0" applyNumberFormat="1" applyFont="1" applyAlignment="1">
      <alignment vertical="center" wrapText="1"/>
    </xf>
    <xf numFmtId="168" fontId="189" fillId="0" borderId="0" xfId="0" applyNumberFormat="1" applyFont="1" applyAlignment="1">
      <alignment horizontal="center" vertical="center" wrapText="1"/>
    </xf>
    <xf numFmtId="0" fontId="0" fillId="0" borderId="0" xfId="0" applyAlignment="1">
      <alignment vertical="center"/>
    </xf>
    <xf numFmtId="0" fontId="27" fillId="0" borderId="0" xfId="4495" quotePrefix="1" applyFont="1"/>
    <xf numFmtId="0" fontId="27" fillId="0" borderId="0" xfId="4495" applyFont="1" applyAlignment="1">
      <alignment horizontal="left" vertical="center"/>
    </xf>
    <xf numFmtId="0" fontId="27" fillId="0" borderId="0" xfId="4495" applyFont="1" applyAlignment="1">
      <alignment vertical="center"/>
    </xf>
    <xf numFmtId="0" fontId="125" fillId="0" borderId="58" xfId="4496" applyFont="1" applyBorder="1" applyAlignment="1">
      <alignment vertical="center"/>
    </xf>
    <xf numFmtId="0" fontId="27" fillId="0" borderId="5" xfId="4495" applyFont="1" applyBorder="1"/>
    <xf numFmtId="182" fontId="101" fillId="0" borderId="6" xfId="4496" applyNumberFormat="1" applyFont="1" applyBorder="1" applyAlignment="1">
      <alignment vertical="center"/>
    </xf>
    <xf numFmtId="1" fontId="101" fillId="0" borderId="0" xfId="4496" applyNumberFormat="1" applyFont="1" applyAlignment="1">
      <alignment horizontal="right" vertical="top" wrapText="1" indent="1"/>
    </xf>
    <xf numFmtId="3" fontId="101" fillId="43" borderId="6" xfId="4496" applyNumberFormat="1" applyFont="1" applyFill="1" applyBorder="1" applyAlignment="1" applyProtection="1">
      <alignment horizontal="center"/>
      <protection locked="0"/>
    </xf>
    <xf numFmtId="0" fontId="4" fillId="0" borderId="0" xfId="8736"/>
    <xf numFmtId="0" fontId="171" fillId="0" borderId="0" xfId="8736" applyFont="1"/>
    <xf numFmtId="0" fontId="106" fillId="0" borderId="0" xfId="8736" applyFont="1"/>
    <xf numFmtId="0" fontId="4" fillId="47" borderId="66" xfId="8736" applyFill="1" applyBorder="1"/>
    <xf numFmtId="0" fontId="4" fillId="47" borderId="0" xfId="8736" applyFill="1"/>
    <xf numFmtId="0" fontId="105" fillId="47" borderId="0" xfId="8736" applyFont="1" applyFill="1"/>
    <xf numFmtId="9" fontId="4" fillId="44" borderId="3" xfId="1022" applyFont="1" applyFill="1" applyBorder="1" applyAlignment="1">
      <alignment horizontal="centerContinuous"/>
    </xf>
    <xf numFmtId="9" fontId="4" fillId="44" borderId="4" xfId="1022" applyFont="1" applyFill="1" applyBorder="1" applyAlignment="1">
      <alignment horizontal="centerContinuous"/>
    </xf>
    <xf numFmtId="9" fontId="4" fillId="44" borderId="5" xfId="1022" applyFont="1" applyFill="1" applyBorder="1" applyAlignment="1">
      <alignment horizontal="centerContinuous"/>
    </xf>
    <xf numFmtId="0" fontId="105" fillId="47" borderId="41" xfId="8736" applyFont="1" applyFill="1" applyBorder="1" applyAlignment="1">
      <alignment horizontal="center"/>
    </xf>
    <xf numFmtId="182" fontId="176" fillId="47" borderId="0" xfId="8737" applyNumberFormat="1" applyFont="1" applyFill="1" applyBorder="1" applyAlignment="1"/>
    <xf numFmtId="0" fontId="4" fillId="47" borderId="41" xfId="8736" applyFill="1" applyBorder="1"/>
    <xf numFmtId="0" fontId="106" fillId="47" borderId="0" xfId="8736" applyFont="1" applyFill="1"/>
    <xf numFmtId="0" fontId="180" fillId="47" borderId="0" xfId="8736" applyFont="1" applyFill="1"/>
    <xf numFmtId="0" fontId="105" fillId="47" borderId="41" xfId="8736" applyFont="1" applyFill="1" applyBorder="1"/>
    <xf numFmtId="0" fontId="105" fillId="0" borderId="0" xfId="8736" applyFont="1"/>
    <xf numFmtId="0" fontId="168" fillId="0" borderId="0" xfId="8736" applyFont="1"/>
    <xf numFmtId="0" fontId="105" fillId="54" borderId="100" xfId="8736" applyFont="1" applyFill="1" applyBorder="1"/>
    <xf numFmtId="0" fontId="4" fillId="53" borderId="99" xfId="8736" applyFill="1" applyBorder="1"/>
    <xf numFmtId="0" fontId="4" fillId="52" borderId="99" xfId="8736" applyFill="1" applyBorder="1"/>
    <xf numFmtId="0" fontId="105" fillId="45" borderId="65" xfId="8736" applyFont="1" applyFill="1" applyBorder="1"/>
    <xf numFmtId="0" fontId="4" fillId="45" borderId="80" xfId="8736" applyFill="1" applyBorder="1"/>
    <xf numFmtId="0" fontId="4" fillId="45" borderId="79" xfId="8736" applyFill="1" applyBorder="1"/>
    <xf numFmtId="0" fontId="4" fillId="45" borderId="78" xfId="8736" applyFill="1" applyBorder="1"/>
    <xf numFmtId="0" fontId="105" fillId="45" borderId="0" xfId="8736" applyFont="1" applyFill="1"/>
    <xf numFmtId="0" fontId="105" fillId="45" borderId="12" xfId="8736" applyFont="1" applyFill="1" applyBorder="1"/>
    <xf numFmtId="0" fontId="105" fillId="45" borderId="29" xfId="8736" applyFont="1" applyFill="1" applyBorder="1"/>
    <xf numFmtId="0" fontId="105" fillId="45" borderId="80" xfId="8736" applyFont="1" applyFill="1" applyBorder="1"/>
    <xf numFmtId="0" fontId="105" fillId="45" borderId="79" xfId="8736" applyFont="1" applyFill="1" applyBorder="1"/>
    <xf numFmtId="0" fontId="105" fillId="45" borderId="78" xfId="8736" applyFont="1" applyFill="1" applyBorder="1"/>
    <xf numFmtId="0" fontId="105" fillId="45" borderId="93" xfId="8736" applyFont="1" applyFill="1" applyBorder="1"/>
    <xf numFmtId="0" fontId="105" fillId="45" borderId="6" xfId="8736" applyFont="1" applyFill="1" applyBorder="1"/>
    <xf numFmtId="0" fontId="105" fillId="45" borderId="10" xfId="8736" applyFont="1" applyFill="1" applyBorder="1"/>
    <xf numFmtId="0" fontId="171" fillId="44" borderId="0" xfId="8736" applyFont="1" applyFill="1"/>
    <xf numFmtId="10" fontId="171" fillId="44" borderId="0" xfId="1022" applyNumberFormat="1" applyFont="1" applyFill="1"/>
    <xf numFmtId="0" fontId="4" fillId="45" borderId="29" xfId="8736" applyFill="1" applyBorder="1"/>
    <xf numFmtId="0" fontId="4" fillId="45" borderId="31" xfId="8736" applyFill="1" applyBorder="1"/>
    <xf numFmtId="0" fontId="105" fillId="45" borderId="92" xfId="8736" applyFont="1" applyFill="1" applyBorder="1"/>
    <xf numFmtId="0" fontId="105" fillId="45" borderId="74" xfId="8736" applyFont="1" applyFill="1" applyBorder="1"/>
    <xf numFmtId="0" fontId="182" fillId="47" borderId="0" xfId="8736" applyFont="1" applyFill="1"/>
    <xf numFmtId="0" fontId="105" fillId="45" borderId="31" xfId="8736" applyFont="1" applyFill="1" applyBorder="1"/>
    <xf numFmtId="0" fontId="4" fillId="47" borderId="0" xfId="8736" applyFill="1" applyAlignment="1">
      <alignment horizontal="left"/>
    </xf>
    <xf numFmtId="0" fontId="174" fillId="51" borderId="11" xfId="8736" applyFont="1" applyFill="1" applyBorder="1"/>
    <xf numFmtId="0" fontId="174" fillId="51" borderId="76" xfId="8736" applyFont="1" applyFill="1" applyBorder="1"/>
    <xf numFmtId="0" fontId="175" fillId="51" borderId="11" xfId="8736" applyFont="1" applyFill="1" applyBorder="1" applyAlignment="1">
      <alignment horizontal="center"/>
    </xf>
    <xf numFmtId="0" fontId="175" fillId="51" borderId="76" xfId="8736" applyFont="1" applyFill="1" applyBorder="1" applyAlignment="1">
      <alignment horizontal="center"/>
    </xf>
    <xf numFmtId="0" fontId="4" fillId="48" borderId="66" xfId="8736" applyFill="1" applyBorder="1"/>
    <xf numFmtId="0" fontId="4" fillId="48" borderId="0" xfId="8736" applyFill="1"/>
    <xf numFmtId="0" fontId="4" fillId="48" borderId="78" xfId="8736" applyFill="1" applyBorder="1"/>
    <xf numFmtId="0" fontId="105" fillId="47" borderId="66" xfId="8736" applyFont="1" applyFill="1" applyBorder="1"/>
    <xf numFmtId="49" fontId="105" fillId="47" borderId="66" xfId="8736" applyNumberFormat="1" applyFont="1" applyFill="1" applyBorder="1" applyAlignment="1">
      <alignment horizontal="right" vertical="top"/>
    </xf>
    <xf numFmtId="0" fontId="4" fillId="47" borderId="73" xfId="8736" applyFill="1" applyBorder="1"/>
    <xf numFmtId="0" fontId="4" fillId="47" borderId="42" xfId="8736" applyFill="1" applyBorder="1"/>
    <xf numFmtId="0" fontId="4" fillId="47" borderId="44" xfId="8736" applyFill="1" applyBorder="1"/>
    <xf numFmtId="0" fontId="4" fillId="44" borderId="66" xfId="8736" applyFill="1" applyBorder="1"/>
    <xf numFmtId="0" fontId="4" fillId="44" borderId="0" xfId="8736" applyFill="1"/>
    <xf numFmtId="0" fontId="4" fillId="44" borderId="41" xfId="8736" applyFill="1" applyBorder="1"/>
    <xf numFmtId="0" fontId="4" fillId="44" borderId="0" xfId="8736" applyFill="1" applyAlignment="1">
      <alignment horizontal="left"/>
    </xf>
    <xf numFmtId="0" fontId="4" fillId="44" borderId="73" xfId="8736" applyFill="1" applyBorder="1"/>
    <xf numFmtId="0" fontId="4" fillId="44" borderId="42" xfId="8736" applyFill="1" applyBorder="1"/>
    <xf numFmtId="0" fontId="4" fillId="44" borderId="44" xfId="8736" applyFill="1" applyBorder="1"/>
    <xf numFmtId="0" fontId="166" fillId="0" borderId="0" xfId="8736" applyFont="1"/>
    <xf numFmtId="0" fontId="29" fillId="45" borderId="3" xfId="0" applyFont="1" applyFill="1" applyBorder="1" applyAlignment="1">
      <alignment horizontal="center"/>
    </xf>
    <xf numFmtId="0" fontId="29" fillId="45" borderId="4" xfId="0" applyFont="1" applyFill="1" applyBorder="1" applyAlignment="1">
      <alignment horizontal="center"/>
    </xf>
    <xf numFmtId="0" fontId="29" fillId="45" borderId="5" xfId="0" applyFont="1" applyFill="1" applyBorder="1" applyAlignment="1">
      <alignment horizontal="center"/>
    </xf>
    <xf numFmtId="0" fontId="29" fillId="0" borderId="3" xfId="0" applyFont="1" applyBorder="1" applyAlignment="1">
      <alignment horizontal="center"/>
    </xf>
    <xf numFmtId="0" fontId="29" fillId="0" borderId="4" xfId="0" applyFont="1" applyBorder="1" applyAlignment="1">
      <alignment horizontal="center"/>
    </xf>
    <xf numFmtId="0" fontId="29"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6" fillId="0" borderId="105" xfId="543" applyNumberFormat="1" applyFont="1" applyBorder="1" applyAlignment="1">
      <alignment horizontal="right" vertical="center" wrapText="1"/>
    </xf>
    <xf numFmtId="175" fontId="186" fillId="0" borderId="107" xfId="543" applyNumberFormat="1" applyFont="1" applyBorder="1" applyAlignment="1">
      <alignment horizontal="center" vertical="center" wrapText="1"/>
    </xf>
    <xf numFmtId="175" fontId="186" fillId="0" borderId="108" xfId="543" applyNumberFormat="1" applyFont="1" applyBorder="1" applyAlignment="1">
      <alignment horizontal="center" vertical="center" wrapText="1"/>
    </xf>
    <xf numFmtId="175" fontId="186" fillId="0" borderId="109" xfId="543" applyNumberFormat="1" applyFont="1" applyBorder="1" applyAlignment="1">
      <alignment horizontal="center" vertical="center" wrapText="1"/>
    </xf>
    <xf numFmtId="0" fontId="185"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3" fillId="0" borderId="3" xfId="0" applyFont="1" applyBorder="1" applyAlignment="1">
      <alignment horizontal="center"/>
    </xf>
    <xf numFmtId="0" fontId="43" fillId="0" borderId="4" xfId="0" applyFont="1" applyBorder="1" applyAlignment="1">
      <alignment horizontal="center"/>
    </xf>
    <xf numFmtId="0" fontId="43" fillId="0" borderId="5" xfId="0"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9" fillId="45" borderId="11" xfId="0" applyFont="1" applyFill="1" applyBorder="1" applyAlignment="1">
      <alignment horizontal="center"/>
    </xf>
    <xf numFmtId="0" fontId="29" fillId="5" borderId="3" xfId="0" applyFont="1" applyFill="1" applyBorder="1" applyAlignment="1" applyProtection="1">
      <alignment horizontal="center"/>
      <protection locked="0"/>
    </xf>
    <xf numFmtId="0" fontId="29" fillId="5" borderId="4" xfId="0" applyFont="1" applyFill="1" applyBorder="1" applyAlignment="1" applyProtection="1">
      <alignment horizontal="center"/>
      <protection locked="0"/>
    </xf>
    <xf numFmtId="0" fontId="29" fillId="5" borderId="5" xfId="0" applyFont="1" applyFill="1" applyBorder="1" applyAlignment="1" applyProtection="1">
      <alignment horizontal="center"/>
      <protection locked="0"/>
    </xf>
    <xf numFmtId="0" fontId="20" fillId="0" borderId="11" xfId="0" applyFont="1" applyBorder="1" applyAlignment="1">
      <alignment horizontal="center"/>
    </xf>
    <xf numFmtId="0" fontId="29"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0" fillId="0" borderId="6" xfId="0" applyBorder="1" applyAlignment="1">
      <alignment horizontal="left"/>
    </xf>
    <xf numFmtId="0" fontId="20" fillId="0" borderId="1" xfId="0" applyFont="1" applyBorder="1" applyAlignment="1">
      <alignment horizontal="center" vertical="top" wrapText="1"/>
    </xf>
    <xf numFmtId="0" fontId="29" fillId="0" borderId="2" xfId="0" applyFont="1" applyBorder="1" applyAlignment="1">
      <alignment horizontal="center" vertical="top" wrapText="1"/>
    </xf>
    <xf numFmtId="0" fontId="29" fillId="0" borderId="7" xfId="0" applyFont="1" applyBorder="1" applyAlignment="1">
      <alignment horizontal="center" vertical="top" wrapText="1"/>
    </xf>
    <xf numFmtId="0" fontId="29" fillId="0" borderId="8" xfId="0" applyFont="1" applyBorder="1" applyAlignment="1">
      <alignment horizontal="center" vertical="top" wrapText="1"/>
    </xf>
    <xf numFmtId="0" fontId="29" fillId="0" borderId="0" xfId="0" applyFont="1" applyAlignment="1">
      <alignment horizontal="center" vertical="top" wrapText="1"/>
    </xf>
    <xf numFmtId="0" fontId="29" fillId="0" borderId="12" xfId="0" applyFont="1" applyBorder="1" applyAlignment="1">
      <alignment horizontal="center" vertical="top" wrapText="1"/>
    </xf>
    <xf numFmtId="0" fontId="29" fillId="0" borderId="9" xfId="0" applyFont="1" applyBorder="1" applyAlignment="1">
      <alignment horizontal="center" vertical="top" wrapText="1"/>
    </xf>
    <xf numFmtId="0" fontId="29" fillId="0" borderId="6" xfId="0" applyFont="1" applyBorder="1" applyAlignment="1">
      <alignment horizontal="center" vertical="top" wrapText="1"/>
    </xf>
    <xf numFmtId="0" fontId="29"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20" fillId="43" borderId="3" xfId="0" applyNumberFormat="1" applyFont="1" applyFill="1" applyBorder="1" applyAlignment="1" applyProtection="1">
      <alignment horizontal="center"/>
      <protection locked="0"/>
    </xf>
    <xf numFmtId="175" fontId="20" fillId="43" borderId="4" xfId="0" applyNumberFormat="1" applyFont="1" applyFill="1" applyBorder="1" applyAlignment="1" applyProtection="1">
      <alignment horizontal="center"/>
      <protection locked="0"/>
    </xf>
    <xf numFmtId="175" fontId="20" fillId="43" borderId="5" xfId="0" applyNumberFormat="1"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166" fontId="29" fillId="5" borderId="4" xfId="0" applyNumberFormat="1" applyFont="1" applyFill="1" applyBorder="1" applyAlignment="1" applyProtection="1">
      <alignment horizontal="left"/>
      <protection locked="0"/>
    </xf>
    <xf numFmtId="165" fontId="29" fillId="0" borderId="1" xfId="0" applyNumberFormat="1" applyFont="1" applyBorder="1" applyAlignment="1">
      <alignment horizontal="right"/>
    </xf>
    <xf numFmtId="165" fontId="29" fillId="0" borderId="2" xfId="0" applyNumberFormat="1" applyFont="1" applyBorder="1" applyAlignment="1">
      <alignment horizontal="right"/>
    </xf>
    <xf numFmtId="165" fontId="29" fillId="0" borderId="7" xfId="0" applyNumberFormat="1" applyFont="1" applyBorder="1" applyAlignment="1">
      <alignment horizontal="right"/>
    </xf>
    <xf numFmtId="10" fontId="29" fillId="0" borderId="11" xfId="0" applyNumberFormat="1" applyFont="1" applyBorder="1" applyAlignment="1">
      <alignment horizontal="center"/>
    </xf>
    <xf numFmtId="0" fontId="29" fillId="5" borderId="9" xfId="0" applyFont="1" applyFill="1" applyBorder="1" applyAlignment="1" applyProtection="1">
      <alignment horizontal="center"/>
      <protection locked="0"/>
    </xf>
    <xf numFmtId="0" fontId="29"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9" fillId="5" borderId="3" xfId="0" applyNumberFormat="1" applyFont="1" applyFill="1" applyBorder="1" applyAlignment="1" applyProtection="1">
      <alignment horizontal="right" vertical="top"/>
      <protection locked="0"/>
    </xf>
    <xf numFmtId="1" fontId="29" fillId="5" borderId="4" xfId="0" applyNumberFormat="1" applyFont="1" applyFill="1" applyBorder="1" applyAlignment="1" applyProtection="1">
      <alignment horizontal="right" vertical="top"/>
      <protection locked="0"/>
    </xf>
    <xf numFmtId="1" fontId="29" fillId="5" borderId="5" xfId="0" applyNumberFormat="1" applyFont="1" applyFill="1" applyBorder="1" applyAlignment="1" applyProtection="1">
      <alignment horizontal="right" vertical="top"/>
      <protection locked="0"/>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29" fillId="0" borderId="3" xfId="0" applyNumberFormat="1" applyFont="1" applyBorder="1" applyAlignment="1">
      <alignment horizontal="center"/>
    </xf>
    <xf numFmtId="168" fontId="29" fillId="0" borderId="4" xfId="0" applyNumberFormat="1" applyFont="1" applyBorder="1" applyAlignment="1">
      <alignment horizontal="center"/>
    </xf>
    <xf numFmtId="168" fontId="29" fillId="0" borderId="5" xfId="0" applyNumberFormat="1" applyFont="1" applyBorder="1" applyAlignment="1">
      <alignment horizontal="center"/>
    </xf>
    <xf numFmtId="168" fontId="20" fillId="0" borderId="3" xfId="0" applyNumberFormat="1" applyFont="1" applyBorder="1" applyAlignment="1">
      <alignment horizontal="left" vertical="top"/>
    </xf>
    <xf numFmtId="168" fontId="20" fillId="0" borderId="4" xfId="0" applyNumberFormat="1" applyFont="1" applyBorder="1" applyAlignment="1">
      <alignment horizontal="left" vertical="top"/>
    </xf>
    <xf numFmtId="168" fontId="20" fillId="0" borderId="5" xfId="0" applyNumberFormat="1" applyFont="1" applyBorder="1" applyAlignment="1">
      <alignment horizontal="left" vertical="top"/>
    </xf>
    <xf numFmtId="0" fontId="27" fillId="0" borderId="1"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0" xfId="0" applyFont="1" applyAlignment="1">
      <alignment horizontal="center" vertical="center" wrapText="1"/>
    </xf>
    <xf numFmtId="0" fontId="27" fillId="0" borderId="12"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7" fillId="0" borderId="3" xfId="0" applyFont="1" applyBorder="1" applyAlignment="1">
      <alignment horizontal="right"/>
    </xf>
    <xf numFmtId="0" fontId="27" fillId="0" borderId="4" xfId="0" applyFont="1" applyBorder="1" applyAlignment="1">
      <alignment horizontal="right"/>
    </xf>
    <xf numFmtId="0" fontId="27" fillId="0" borderId="6" xfId="0" applyFont="1" applyBorder="1" applyAlignment="1">
      <alignment horizontal="right"/>
    </xf>
    <xf numFmtId="0" fontId="27" fillId="0" borderId="5" xfId="0" applyFont="1" applyBorder="1" applyAlignment="1">
      <alignment horizontal="right"/>
    </xf>
    <xf numFmtId="180" fontId="28" fillId="43" borderId="3" xfId="0" applyNumberFormat="1" applyFont="1" applyFill="1" applyBorder="1" applyAlignment="1" applyProtection="1">
      <alignment horizontal="center" vertical="center"/>
      <protection locked="0"/>
    </xf>
    <xf numFmtId="180" fontId="28" fillId="43" borderId="4" xfId="0" applyNumberFormat="1" applyFont="1" applyFill="1" applyBorder="1" applyAlignment="1" applyProtection="1">
      <alignment horizontal="center" vertical="center"/>
      <protection locked="0"/>
    </xf>
    <xf numFmtId="180" fontId="28" fillId="43" borderId="5" xfId="0" applyNumberFormat="1" applyFont="1" applyFill="1" applyBorder="1" applyAlignment="1" applyProtection="1">
      <alignment horizontal="center" vertical="center"/>
      <protection locked="0"/>
    </xf>
    <xf numFmtId="0" fontId="27" fillId="0" borderId="6" xfId="0" applyFont="1" applyBorder="1" applyAlignment="1">
      <alignment horizontal="center"/>
    </xf>
    <xf numFmtId="0" fontId="27" fillId="0" borderId="10" xfId="0" applyFont="1" applyBorder="1" applyAlignment="1">
      <alignment horizontal="center"/>
    </xf>
    <xf numFmtId="3" fontId="29" fillId="0" borderId="11" xfId="0" applyNumberFormat="1" applyFont="1" applyBorder="1" applyAlignment="1">
      <alignment horizontal="center"/>
    </xf>
    <xf numFmtId="168" fontId="29" fillId="0" borderId="3" xfId="0" applyNumberFormat="1" applyFont="1" applyBorder="1" applyAlignment="1">
      <alignment horizontal="left" vertical="top"/>
    </xf>
    <xf numFmtId="168" fontId="29" fillId="0" borderId="4" xfId="0" applyNumberFormat="1" applyFont="1" applyBorder="1" applyAlignment="1">
      <alignment horizontal="left" vertical="top"/>
    </xf>
    <xf numFmtId="168" fontId="29"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0" fillId="5" borderId="11" xfId="0" applyFont="1" applyFill="1" applyBorder="1" applyAlignment="1" applyProtection="1">
      <alignment vertical="center" wrapText="1"/>
      <protection locked="0"/>
    </xf>
    <xf numFmtId="0" fontId="20" fillId="5" borderId="11" xfId="0" applyFont="1" applyFill="1" applyBorder="1" applyAlignment="1" applyProtection="1">
      <alignment horizontal="left" vertical="center" wrapText="1"/>
      <protection locked="0"/>
    </xf>
    <xf numFmtId="175" fontId="20" fillId="43" borderId="3" xfId="0" applyNumberFormat="1" applyFont="1" applyFill="1" applyBorder="1" applyAlignment="1" applyProtection="1">
      <alignment horizontal="center" vertical="center"/>
      <protection locked="0"/>
    </xf>
    <xf numFmtId="175" fontId="20" fillId="43" borderId="4" xfId="0" applyNumberFormat="1" applyFont="1" applyFill="1" applyBorder="1" applyAlignment="1" applyProtection="1">
      <alignment horizontal="center" vertical="center"/>
      <protection locked="0"/>
    </xf>
    <xf numFmtId="175" fontId="20"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9" fillId="5" borderId="4" xfId="0" applyFont="1" applyFill="1" applyBorder="1" applyAlignment="1" applyProtection="1">
      <alignment horizontal="right"/>
      <protection locked="0"/>
    </xf>
    <xf numFmtId="168" fontId="29" fillId="5" borderId="6" xfId="0" applyNumberFormat="1" applyFont="1" applyFill="1" applyBorder="1" applyAlignment="1" applyProtection="1">
      <alignment horizontal="right"/>
      <protection locked="0"/>
    </xf>
    <xf numFmtId="168" fontId="29" fillId="5" borderId="4" xfId="0" applyNumberFormat="1" applyFont="1" applyFill="1" applyBorder="1" applyAlignment="1" applyProtection="1">
      <alignment horizontal="right"/>
      <protection locked="0"/>
    </xf>
    <xf numFmtId="165" fontId="29" fillId="5" borderId="3" xfId="0" applyNumberFormat="1" applyFont="1" applyFill="1" applyBorder="1" applyAlignment="1" applyProtection="1">
      <alignment horizontal="center"/>
      <protection locked="0"/>
    </xf>
    <xf numFmtId="165" fontId="29" fillId="5" borderId="4" xfId="0" applyNumberFormat="1" applyFont="1" applyFill="1" applyBorder="1" applyAlignment="1" applyProtection="1">
      <alignment horizontal="center"/>
      <protection locked="0"/>
    </xf>
    <xf numFmtId="165" fontId="29"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9" fillId="0" borderId="11" xfId="0" applyNumberFormat="1" applyFont="1" applyBorder="1" applyAlignment="1">
      <alignment horizontal="center"/>
    </xf>
    <xf numFmtId="0" fontId="2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9" fillId="5" borderId="11" xfId="0" applyFont="1" applyFill="1" applyBorder="1" applyAlignment="1" applyProtection="1">
      <alignment horizontal="center"/>
      <protection locked="0"/>
    </xf>
    <xf numFmtId="168" fontId="20" fillId="43" borderId="3" xfId="0" applyNumberFormat="1" applyFont="1" applyFill="1" applyBorder="1" applyAlignment="1" applyProtection="1">
      <alignment horizontal="center" vertical="center"/>
      <protection locked="0"/>
    </xf>
    <xf numFmtId="168" fontId="20" fillId="43" borderId="4" xfId="0" applyNumberFormat="1" applyFont="1" applyFill="1" applyBorder="1" applyAlignment="1" applyProtection="1">
      <alignment horizontal="center" vertical="center"/>
      <protection locked="0"/>
    </xf>
    <xf numFmtId="168" fontId="20" fillId="43" borderId="5" xfId="0" applyNumberFormat="1" applyFont="1" applyFill="1" applyBorder="1" applyAlignment="1" applyProtection="1">
      <alignment horizontal="center" vertical="center"/>
      <protection locked="0"/>
    </xf>
    <xf numFmtId="168" fontId="29" fillId="5" borderId="3" xfId="0" applyNumberFormat="1" applyFont="1" applyFill="1" applyBorder="1" applyAlignment="1" applyProtection="1">
      <alignment horizontal="center"/>
      <protection locked="0"/>
    </xf>
    <xf numFmtId="168" fontId="29" fillId="5" borderId="4" xfId="0" applyNumberFormat="1" applyFont="1" applyFill="1" applyBorder="1" applyAlignment="1" applyProtection="1">
      <alignment horizontal="center"/>
      <protection locked="0"/>
    </xf>
    <xf numFmtId="168" fontId="29"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0" fontId="20" fillId="0" borderId="11" xfId="543" applyBorder="1" applyAlignment="1">
      <alignment horizontal="center"/>
    </xf>
    <xf numFmtId="3" fontId="29" fillId="5" borderId="11" xfId="0" applyNumberFormat="1" applyFont="1" applyFill="1" applyBorder="1" applyAlignment="1" applyProtection="1">
      <alignment horizontal="center"/>
      <protection locked="0"/>
    </xf>
    <xf numFmtId="10" fontId="29" fillId="5" borderId="4" xfId="0" applyNumberFormat="1" applyFont="1" applyFill="1" applyBorder="1" applyAlignment="1" applyProtection="1">
      <alignment horizontal="right"/>
      <protection locked="0"/>
    </xf>
    <xf numFmtId="0" fontId="28"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7" fillId="0" borderId="9" xfId="0" applyFont="1" applyBorder="1" applyAlignment="1">
      <alignment horizontal="center"/>
    </xf>
    <xf numFmtId="0" fontId="0" fillId="5" borderId="3" xfId="0" applyFill="1" applyBorder="1" applyAlignment="1" applyProtection="1">
      <alignment horizontal="left"/>
      <protection locked="0"/>
    </xf>
    <xf numFmtId="0" fontId="39" fillId="5" borderId="6" xfId="0" applyFont="1" applyFill="1" applyBorder="1" applyAlignment="1" applyProtection="1">
      <alignment horizontal="left"/>
      <protection locked="0"/>
    </xf>
    <xf numFmtId="0" fontId="20" fillId="0" borderId="3" xfId="0" applyFont="1" applyBorder="1" applyAlignment="1">
      <alignment horizontal="left"/>
    </xf>
    <xf numFmtId="0" fontId="20" fillId="0" borderId="4" xfId="0" applyFont="1" applyBorder="1" applyAlignment="1">
      <alignment horizontal="left"/>
    </xf>
    <xf numFmtId="0" fontId="20"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0"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20" fillId="43" borderId="4" xfId="0" applyFont="1" applyFill="1" applyBorder="1" applyAlignment="1" applyProtection="1">
      <alignment horizontal="left" wrapText="1"/>
      <protection locked="0"/>
    </xf>
    <xf numFmtId="0" fontId="20"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9" fillId="5" borderId="11" xfId="0" quotePrefix="1" applyNumberFormat="1" applyFont="1" applyFill="1" applyBorder="1" applyAlignment="1" applyProtection="1">
      <alignment horizontal="center"/>
      <protection locked="0"/>
    </xf>
    <xf numFmtId="1" fontId="29" fillId="5" borderId="11" xfId="0" applyNumberFormat="1" applyFon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29" fillId="5" borderId="6" xfId="0" applyFont="1" applyFill="1" applyBorder="1" applyAlignment="1" applyProtection="1">
      <alignment horizontal="left"/>
      <protection locked="0"/>
    </xf>
    <xf numFmtId="0" fontId="29" fillId="5" borderId="0" xfId="0" applyFont="1" applyFill="1" applyAlignment="1" applyProtection="1">
      <alignment horizontal="left" vertical="top" wrapText="1"/>
      <protection locked="0"/>
    </xf>
    <xf numFmtId="0" fontId="29"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0" fillId="5" borderId="4" xfId="0" applyFont="1" applyFill="1" applyBorder="1" applyAlignment="1" applyProtection="1">
      <alignment horizontal="left"/>
      <protection locked="0"/>
    </xf>
    <xf numFmtId="0" fontId="20" fillId="5" borderId="6" xfId="244" applyFont="1" applyFill="1" applyBorder="1" applyAlignment="1" applyProtection="1">
      <alignment horizontal="left"/>
      <protection locked="0"/>
    </xf>
    <xf numFmtId="0" fontId="0" fillId="5" borderId="6" xfId="0" applyFill="1" applyBorder="1" applyProtection="1">
      <protection locked="0"/>
    </xf>
    <xf numFmtId="0" fontId="29" fillId="0" borderId="4" xfId="0" applyFont="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20" fillId="5" borderId="0" xfId="0" applyFont="1" applyFill="1" applyAlignment="1" applyProtection="1">
      <alignment horizontal="left" vertical="top" wrapText="1"/>
      <protection locked="0"/>
    </xf>
    <xf numFmtId="0" fontId="20" fillId="43" borderId="6" xfId="0" applyFont="1" applyFill="1" applyBorder="1" applyAlignment="1" applyProtection="1">
      <alignment vertical="center"/>
      <protection locked="0"/>
    </xf>
    <xf numFmtId="0" fontId="26" fillId="3" borderId="0" xfId="0" applyFont="1" applyFill="1" applyAlignment="1">
      <alignment horizontal="center" vertical="center"/>
    </xf>
    <xf numFmtId="0" fontId="20" fillId="0" borderId="0" xfId="0" applyFont="1" applyAlignment="1">
      <alignment wrapText="1"/>
    </xf>
    <xf numFmtId="0" fontId="29" fillId="43" borderId="6" xfId="0" applyFont="1" applyFill="1" applyBorder="1" applyAlignment="1" applyProtection="1">
      <alignment horizontal="left"/>
      <protection locked="0"/>
    </xf>
    <xf numFmtId="0" fontId="20" fillId="0" borderId="6" xfId="0" applyFont="1" applyBorder="1" applyAlignment="1">
      <alignment horizontal="left"/>
    </xf>
    <xf numFmtId="0" fontId="20" fillId="0" borderId="6" xfId="0" applyFont="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20" fillId="5" borderId="0" xfId="244" applyFont="1" applyFill="1" applyBorder="1" applyAlignment="1" applyProtection="1">
      <alignment horizontal="left"/>
      <protection locked="0"/>
    </xf>
    <xf numFmtId="0" fontId="29" fillId="5" borderId="6" xfId="0" applyFont="1" applyFill="1" applyBorder="1" applyAlignment="1" applyProtection="1">
      <alignment horizontal="left" wrapText="1"/>
      <protection locked="0"/>
    </xf>
    <xf numFmtId="9" fontId="28" fillId="0" borderId="3" xfId="4494" applyFont="1" applyBorder="1" applyAlignment="1" applyProtection="1">
      <alignment horizontal="center"/>
    </xf>
    <xf numFmtId="9" fontId="28" fillId="0" borderId="5" xfId="4494" applyFont="1" applyBorder="1" applyAlignment="1" applyProtection="1">
      <alignment horizontal="center"/>
    </xf>
    <xf numFmtId="0" fontId="0" fillId="0" borderId="0" xfId="0" applyAlignment="1">
      <alignment wrapText="1"/>
    </xf>
    <xf numFmtId="0" fontId="29" fillId="0" borderId="0" xfId="0" applyFont="1" applyAlignment="1">
      <alignment horizontal="left" vertical="top" wrapText="1"/>
    </xf>
    <xf numFmtId="0" fontId="28" fillId="43" borderId="6" xfId="0" applyFont="1" applyFill="1" applyBorder="1" applyAlignment="1" applyProtection="1">
      <alignment horizontal="left"/>
      <protection locked="0"/>
    </xf>
    <xf numFmtId="0" fontId="155" fillId="0" borderId="0" xfId="0" applyFont="1" applyAlignment="1" applyProtection="1">
      <alignment horizontal="left" vertical="top" wrapText="1"/>
      <protection locked="0"/>
    </xf>
    <xf numFmtId="0" fontId="20" fillId="0" borderId="6" xfId="0" applyFont="1" applyBorder="1" applyAlignment="1" applyProtection="1">
      <alignment horizontal="left"/>
      <protection locked="0"/>
    </xf>
    <xf numFmtId="0" fontId="21" fillId="0" borderId="0" xfId="244" applyFill="1" applyAlignment="1" applyProtection="1">
      <alignment horizontal="left"/>
      <protection locked="0"/>
    </xf>
    <xf numFmtId="168" fontId="20"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20" fillId="0" borderId="0" xfId="0" applyFont="1" applyAlignment="1">
      <alignment horizontal="left" vertical="top" wrapText="1"/>
    </xf>
    <xf numFmtId="0" fontId="0" fillId="0" borderId="0" xfId="0" applyAlignment="1">
      <alignment vertical="top" wrapText="1"/>
    </xf>
    <xf numFmtId="0" fontId="20"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9"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9" fillId="5" borderId="6" xfId="271" applyNumberFormat="1" applyFill="1" applyBorder="1" applyAlignment="1" applyProtection="1">
      <alignment horizontal="left"/>
      <protection locked="0"/>
    </xf>
    <xf numFmtId="0" fontId="20"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9" fillId="0" borderId="6" xfId="0" applyFont="1" applyBorder="1" applyAlignment="1">
      <alignment horizontal="left"/>
    </xf>
    <xf numFmtId="166" fontId="29" fillId="5" borderId="6" xfId="0" applyNumberFormat="1" applyFont="1" applyFill="1" applyBorder="1" applyAlignment="1" applyProtection="1">
      <alignment horizontal="left"/>
      <protection locked="0"/>
    </xf>
    <xf numFmtId="166" fontId="29"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20" fillId="0" borderId="3" xfId="271" applyFont="1" applyBorder="1" applyAlignment="1">
      <alignment horizontal="left"/>
    </xf>
    <xf numFmtId="0" fontId="20" fillId="0" borderId="4" xfId="271" applyFont="1" applyBorder="1" applyAlignment="1">
      <alignment horizontal="left"/>
    </xf>
    <xf numFmtId="0" fontId="20" fillId="0" borderId="5" xfId="271" applyFont="1" applyBorder="1" applyAlignment="1">
      <alignment horizontal="left"/>
    </xf>
    <xf numFmtId="1" fontId="29" fillId="5" borderId="6" xfId="0" applyNumberFormat="1" applyFont="1" applyFill="1" applyBorder="1" applyAlignment="1" applyProtection="1">
      <alignment horizontal="right"/>
      <protection locked="0"/>
    </xf>
    <xf numFmtId="0" fontId="20" fillId="0" borderId="0" xfId="0" applyFont="1" applyAlignment="1">
      <alignment horizontal="left" wrapText="1"/>
    </xf>
    <xf numFmtId="168" fontId="56" fillId="0" borderId="2" xfId="0" applyNumberFormat="1" applyFont="1" applyBorder="1" applyAlignment="1">
      <alignment horizontal="left" vertical="top" wrapText="1"/>
    </xf>
    <xf numFmtId="168" fontId="56"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9" fillId="5" borderId="4" xfId="0" applyNumberFormat="1" applyFont="1" applyFill="1" applyBorder="1" applyAlignment="1" applyProtection="1">
      <alignment horizontal="right"/>
      <protection locked="0"/>
    </xf>
    <xf numFmtId="0" fontId="20"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5" borderId="11" xfId="0" applyFont="1" applyFill="1" applyBorder="1" applyAlignment="1" applyProtection="1">
      <alignment horizontal="left" wrapText="1"/>
      <protection locked="0"/>
    </xf>
    <xf numFmtId="1" fontId="29" fillId="5" borderId="3" xfId="0" applyNumberFormat="1" applyFont="1" applyFill="1" applyBorder="1" applyAlignment="1" applyProtection="1">
      <alignment horizontal="center"/>
      <protection locked="0"/>
    </xf>
    <xf numFmtId="1" fontId="29" fillId="5" borderId="4" xfId="0" applyNumberFormat="1" applyFont="1" applyFill="1" applyBorder="1" applyAlignment="1" applyProtection="1">
      <alignment horizontal="center"/>
      <protection locked="0"/>
    </xf>
    <xf numFmtId="1" fontId="29" fillId="5" borderId="5" xfId="0" applyNumberFormat="1" applyFont="1" applyFill="1" applyBorder="1" applyAlignment="1" applyProtection="1">
      <alignment horizontal="center"/>
      <protection locked="0"/>
    </xf>
    <xf numFmtId="14" fontId="20" fillId="5" borderId="6" xfId="0" applyNumberFormat="1" applyFont="1" applyFill="1" applyBorder="1" applyAlignment="1" applyProtection="1">
      <alignment horizontal="center"/>
      <protection locked="0"/>
    </xf>
    <xf numFmtId="0" fontId="29"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9" fillId="5" borderId="3" xfId="0" applyNumberFormat="1" applyFont="1" applyFill="1" applyBorder="1" applyAlignment="1" applyProtection="1">
      <alignment horizontal="center"/>
      <protection locked="0"/>
    </xf>
    <xf numFmtId="9" fontId="29" fillId="5" borderId="4" xfId="0" applyNumberFormat="1" applyFont="1" applyFill="1" applyBorder="1" applyAlignment="1" applyProtection="1">
      <alignment horizontal="center"/>
      <protection locked="0"/>
    </xf>
    <xf numFmtId="9" fontId="29"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29" fillId="0" borderId="1" xfId="0" applyFont="1" applyBorder="1" applyAlignment="1">
      <alignment horizontal="center" vertical="top" wrapText="1"/>
    </xf>
    <xf numFmtId="0" fontId="20"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9" fillId="0" borderId="11" xfId="0" applyFont="1" applyBorder="1" applyAlignment="1">
      <alignment horizontal="center"/>
    </xf>
    <xf numFmtId="0" fontId="29"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7" fillId="0" borderId="11" xfId="0" applyFont="1" applyBorder="1" applyAlignment="1">
      <alignment horizontal="center"/>
    </xf>
    <xf numFmtId="0" fontId="27" fillId="5" borderId="11" xfId="0" applyFont="1" applyFill="1" applyBorder="1" applyAlignment="1" applyProtection="1">
      <alignment horizontal="center"/>
      <protection locked="0"/>
    </xf>
    <xf numFmtId="165" fontId="27" fillId="0" borderId="3" xfId="271" applyNumberFormat="1" applyFont="1" applyBorder="1" applyAlignment="1">
      <alignment horizontal="center"/>
    </xf>
    <xf numFmtId="165" fontId="27" fillId="0" borderId="4" xfId="271" applyNumberFormat="1" applyFont="1" applyBorder="1" applyAlignment="1">
      <alignment horizontal="center"/>
    </xf>
    <xf numFmtId="165" fontId="27"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9" fillId="0" borderId="3" xfId="0" applyFont="1" applyBorder="1" applyAlignment="1">
      <alignment horizontal="left"/>
    </xf>
    <xf numFmtId="164" fontId="28" fillId="5" borderId="3" xfId="0" applyNumberFormat="1" applyFont="1" applyFill="1" applyBorder="1" applyAlignment="1" applyProtection="1">
      <alignment horizontal="left"/>
      <protection locked="0"/>
    </xf>
    <xf numFmtId="164" fontId="28" fillId="5" borderId="4" xfId="0" applyNumberFormat="1" applyFont="1" applyFill="1" applyBorder="1" applyAlignment="1" applyProtection="1">
      <alignment horizontal="left"/>
      <protection locked="0"/>
    </xf>
    <xf numFmtId="2" fontId="20" fillId="0" borderId="0" xfId="543" applyNumberFormat="1" applyAlignment="1">
      <alignment horizontal="center"/>
    </xf>
    <xf numFmtId="0" fontId="20" fillId="0" borderId="0" xfId="543" applyAlignment="1">
      <alignment horizontal="center"/>
    </xf>
    <xf numFmtId="171" fontId="20" fillId="0" borderId="0" xfId="543" applyNumberFormat="1" applyAlignment="1">
      <alignment horizontal="center"/>
    </xf>
    <xf numFmtId="171" fontId="20" fillId="0" borderId="0" xfId="543" applyNumberFormat="1" applyAlignment="1">
      <alignment horizontal="right"/>
    </xf>
    <xf numFmtId="0" fontId="27" fillId="0" borderId="2" xfId="0" applyFont="1" applyBorder="1" applyAlignment="1">
      <alignment horizontal="right"/>
    </xf>
    <xf numFmtId="0" fontId="27" fillId="0" borderId="7" xfId="0" applyFont="1" applyBorder="1" applyAlignment="1">
      <alignment horizontal="right"/>
    </xf>
    <xf numFmtId="9" fontId="20" fillId="0" borderId="0" xfId="543" applyNumberFormat="1" applyAlignment="1">
      <alignment horizontal="center" vertical="center"/>
    </xf>
    <xf numFmtId="0" fontId="27"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8"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20" fillId="5" borderId="10" xfId="0" applyNumberFormat="1" applyFont="1" applyFill="1" applyBorder="1" applyAlignment="1" applyProtection="1">
      <alignment horizontal="right"/>
      <protection locked="0"/>
    </xf>
    <xf numFmtId="168" fontId="20" fillId="5" borderId="13" xfId="0" applyNumberFormat="1" applyFont="1" applyFill="1" applyBorder="1" applyAlignment="1" applyProtection="1">
      <alignment horizontal="right"/>
      <protection locked="0"/>
    </xf>
    <xf numFmtId="0" fontId="20" fillId="5" borderId="3" xfId="0" applyFont="1" applyFill="1" applyBorder="1" applyProtection="1">
      <protection locked="0"/>
    </xf>
    <xf numFmtId="0" fontId="29" fillId="0" borderId="4" xfId="0" applyFont="1" applyBorder="1" applyProtection="1">
      <protection locked="0"/>
    </xf>
    <xf numFmtId="0" fontId="29"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8"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172" fontId="27" fillId="0" borderId="11" xfId="0" applyNumberFormat="1" applyFont="1" applyBorder="1" applyAlignment="1">
      <alignment horizontal="center" vertical="center" wrapText="1"/>
    </xf>
    <xf numFmtId="0" fontId="36" fillId="0" borderId="1"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7" xfId="0" applyFont="1" applyBorder="1" applyAlignment="1">
      <alignment horizontal="center" vertical="center" wrapText="1"/>
    </xf>
    <xf numFmtId="0" fontId="36" fillId="0" borderId="8" xfId="0" applyFont="1" applyBorder="1" applyAlignment="1">
      <alignment horizontal="center" vertical="center" wrapText="1"/>
    </xf>
    <xf numFmtId="0" fontId="36" fillId="0" borderId="0" xfId="0" applyFont="1" applyAlignment="1">
      <alignment horizontal="center" vertical="center" wrapText="1"/>
    </xf>
    <xf numFmtId="0" fontId="36" fillId="0" borderId="12"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10" xfId="0" applyFont="1" applyBorder="1" applyAlignment="1">
      <alignment horizontal="center" vertical="center" wrapText="1"/>
    </xf>
    <xf numFmtId="0" fontId="20" fillId="5" borderId="4" xfId="0" applyFont="1" applyFill="1" applyBorder="1" applyAlignment="1" applyProtection="1">
      <alignment wrapText="1"/>
      <protection locked="0"/>
    </xf>
    <xf numFmtId="10" fontId="20" fillId="5" borderId="4" xfId="0" applyNumberFormat="1" applyFont="1" applyFill="1" applyBorder="1" applyAlignment="1" applyProtection="1">
      <alignment wrapText="1"/>
      <protection locked="0"/>
    </xf>
    <xf numFmtId="0" fontId="27" fillId="0" borderId="11" xfId="0" applyFont="1" applyBorder="1" applyAlignment="1">
      <alignment horizontal="center" vertical="center" wrapText="1"/>
    </xf>
    <xf numFmtId="0" fontId="27" fillId="0" borderId="9" xfId="0" applyFont="1" applyBorder="1" applyAlignment="1">
      <alignment horizontal="right"/>
    </xf>
    <xf numFmtId="0" fontId="27" fillId="0" borderId="10" xfId="0" applyFont="1" applyBorder="1" applyAlignment="1">
      <alignment horizontal="right"/>
    </xf>
    <xf numFmtId="0" fontId="26" fillId="3" borderId="0" xfId="0" applyFont="1" applyFill="1" applyAlignment="1">
      <alignment horizontal="center" vertical="center" wrapText="1"/>
    </xf>
    <xf numFmtId="0" fontId="20" fillId="0" borderId="3" xfId="543" applyBorder="1" applyAlignment="1">
      <alignment horizontal="center"/>
    </xf>
    <xf numFmtId="0" fontId="20" fillId="0" borderId="4" xfId="543" applyBorder="1" applyAlignment="1">
      <alignment horizontal="center"/>
    </xf>
    <xf numFmtId="0" fontId="20" fillId="0" borderId="5" xfId="543" applyBorder="1" applyAlignment="1">
      <alignment horizontal="center"/>
    </xf>
    <xf numFmtId="0" fontId="39" fillId="5" borderId="3" xfId="543" applyFont="1" applyFill="1" applyBorder="1" applyAlignment="1">
      <alignment horizontal="center"/>
    </xf>
    <xf numFmtId="0" fontId="39" fillId="5" borderId="4" xfId="543" applyFont="1" applyFill="1" applyBorder="1" applyAlignment="1">
      <alignment horizontal="center"/>
    </xf>
    <xf numFmtId="0" fontId="39" fillId="5" borderId="5" xfId="543" applyFont="1" applyFill="1" applyBorder="1" applyAlignment="1">
      <alignment horizontal="center"/>
    </xf>
    <xf numFmtId="49" fontId="20" fillId="5" borderId="3" xfId="543" applyNumberFormat="1" applyFill="1" applyBorder="1" applyAlignment="1">
      <alignment horizontal="center"/>
    </xf>
    <xf numFmtId="49" fontId="20" fillId="5" borderId="5" xfId="543" applyNumberFormat="1" applyFill="1" applyBorder="1" applyAlignment="1">
      <alignment horizontal="center"/>
    </xf>
    <xf numFmtId="168" fontId="0" fillId="0" borderId="11" xfId="0" applyNumberFormat="1" applyBorder="1" applyAlignment="1">
      <alignment horizontal="center"/>
    </xf>
    <xf numFmtId="164" fontId="39" fillId="5" borderId="3" xfId="0" applyNumberFormat="1" applyFont="1" applyFill="1" applyBorder="1" applyAlignment="1" applyProtection="1">
      <alignment horizontal="left"/>
      <protection locked="0"/>
    </xf>
    <xf numFmtId="164" fontId="39" fillId="5" borderId="4" xfId="0" applyNumberFormat="1" applyFont="1" applyFill="1" applyBorder="1" applyAlignment="1" applyProtection="1">
      <alignment horizontal="left"/>
      <protection locked="0"/>
    </xf>
    <xf numFmtId="164" fontId="39"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20" fillId="0" borderId="3" xfId="0" applyFont="1" applyBorder="1"/>
    <xf numFmtId="0" fontId="20" fillId="0" borderId="4" xfId="0" applyFont="1" applyBorder="1"/>
    <xf numFmtId="0" fontId="20" fillId="0" borderId="5" xfId="0" applyFont="1" applyBorder="1"/>
    <xf numFmtId="0" fontId="27" fillId="0" borderId="1" xfId="0" applyFont="1" applyBorder="1" applyAlignment="1">
      <alignment horizontal="center"/>
    </xf>
    <xf numFmtId="0" fontId="27" fillId="0" borderId="2" xfId="0" applyFont="1" applyBorder="1" applyAlignment="1">
      <alignment horizontal="center"/>
    </xf>
    <xf numFmtId="0" fontId="27" fillId="0" borderId="7" xfId="0" applyFont="1" applyBorder="1" applyAlignment="1">
      <alignment horizontal="center"/>
    </xf>
    <xf numFmtId="168" fontId="20" fillId="5" borderId="3"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68" fontId="2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7" fillId="5" borderId="3" xfId="0" applyFont="1" applyFill="1" applyBorder="1" applyAlignment="1" applyProtection="1">
      <alignment horizontal="right"/>
      <protection locked="0"/>
    </xf>
    <xf numFmtId="0" fontId="27" fillId="5" borderId="4" xfId="0" applyFont="1" applyFill="1" applyBorder="1" applyAlignment="1" applyProtection="1">
      <alignment horizontal="right"/>
      <protection locked="0"/>
    </xf>
    <xf numFmtId="0" fontId="27" fillId="5" borderId="5" xfId="0" applyFont="1" applyFill="1" applyBorder="1" applyAlignment="1" applyProtection="1">
      <alignment horizontal="right"/>
      <protection locked="0"/>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68" fontId="20" fillId="10" borderId="3" xfId="543" applyNumberFormat="1" applyFill="1" applyBorder="1" applyAlignment="1">
      <alignment horizontal="center"/>
    </xf>
    <xf numFmtId="168" fontId="20" fillId="10" borderId="4" xfId="543" applyNumberFormat="1" applyFill="1" applyBorder="1" applyAlignment="1">
      <alignment horizontal="center"/>
    </xf>
    <xf numFmtId="168" fontId="20" fillId="10" borderId="5" xfId="543" applyNumberFormat="1" applyFill="1" applyBorder="1" applyAlignment="1">
      <alignment horizontal="center"/>
    </xf>
    <xf numFmtId="9" fontId="2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left"/>
      <protection locked="0"/>
    </xf>
    <xf numFmtId="168" fontId="20" fillId="5" borderId="4" xfId="0" applyNumberFormat="1" applyFont="1" applyFill="1" applyBorder="1" applyAlignment="1" applyProtection="1">
      <alignment horizontal="left"/>
      <protection locked="0"/>
    </xf>
    <xf numFmtId="168" fontId="20" fillId="5" borderId="5" xfId="0" applyNumberFormat="1" applyFont="1" applyFill="1" applyBorder="1" applyAlignment="1" applyProtection="1">
      <alignment horizontal="left"/>
      <protection locked="0"/>
    </xf>
    <xf numFmtId="1" fontId="20" fillId="0" borderId="3" xfId="0" applyNumberFormat="1" applyFont="1" applyBorder="1" applyAlignment="1">
      <alignment horizontal="center"/>
    </xf>
    <xf numFmtId="1" fontId="29" fillId="0" borderId="4" xfId="0" applyNumberFormat="1" applyFont="1" applyBorder="1" applyAlignment="1">
      <alignment horizontal="center"/>
    </xf>
    <xf numFmtId="1" fontId="29" fillId="0" borderId="5" xfId="0" applyNumberFormat="1" applyFont="1" applyBorder="1" applyAlignment="1">
      <alignment horizontal="center"/>
    </xf>
    <xf numFmtId="0" fontId="29"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5" borderId="5" xfId="0" applyFont="1" applyFill="1" applyBorder="1" applyAlignment="1" applyProtection="1">
      <alignment horizontal="left"/>
      <protection locked="0"/>
    </xf>
    <xf numFmtId="0" fontId="27" fillId="0" borderId="8" xfId="543" applyFont="1" applyBorder="1" applyAlignment="1">
      <alignment horizontal="left" vertical="center" wrapText="1"/>
    </xf>
    <xf numFmtId="0" fontId="27" fillId="0" borderId="0" xfId="543" applyFont="1" applyAlignment="1">
      <alignment horizontal="left" vertical="center" wrapText="1"/>
    </xf>
    <xf numFmtId="0" fontId="27"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1" fontId="20" fillId="0" borderId="3" xfId="543" applyNumberFormat="1" applyBorder="1" applyAlignment="1">
      <alignment horizontal="center"/>
    </xf>
    <xf numFmtId="1" fontId="20" fillId="0" borderId="4" xfId="543" applyNumberFormat="1" applyBorder="1" applyAlignment="1">
      <alignment horizontal="center"/>
    </xf>
    <xf numFmtId="1" fontId="20" fillId="0" borderId="5" xfId="543" applyNumberFormat="1" applyBorder="1" applyAlignment="1">
      <alignment horizontal="center"/>
    </xf>
    <xf numFmtId="168" fontId="20" fillId="0" borderId="11" xfId="543" applyNumberFormat="1" applyBorder="1" applyAlignment="1">
      <alignment horizontal="center"/>
    </xf>
    <xf numFmtId="0" fontId="56" fillId="5" borderId="3" xfId="0" applyFont="1" applyFill="1" applyBorder="1" applyAlignment="1" applyProtection="1">
      <alignment horizontal="right"/>
      <protection locked="0"/>
    </xf>
    <xf numFmtId="0" fontId="56" fillId="5" borderId="4" xfId="0" applyFont="1" applyFill="1" applyBorder="1" applyAlignment="1" applyProtection="1">
      <alignment horizontal="right"/>
      <protection locked="0"/>
    </xf>
    <xf numFmtId="0" fontId="56" fillId="5" borderId="5" xfId="0" applyFont="1" applyFill="1" applyBorder="1" applyAlignment="1" applyProtection="1">
      <alignment horizontal="right"/>
      <protection locked="0"/>
    </xf>
    <xf numFmtId="168" fontId="20" fillId="0" borderId="1" xfId="543" applyNumberFormat="1" applyBorder="1" applyAlignment="1">
      <alignment horizontal="center" vertical="center"/>
    </xf>
    <xf numFmtId="168" fontId="20" fillId="0" borderId="2" xfId="543" applyNumberFormat="1" applyBorder="1" applyAlignment="1">
      <alignment horizontal="center" vertical="center"/>
    </xf>
    <xf numFmtId="168" fontId="20" fillId="0" borderId="7" xfId="543" applyNumberFormat="1" applyBorder="1" applyAlignment="1">
      <alignment horizontal="center" vertical="center"/>
    </xf>
    <xf numFmtId="168" fontId="20" fillId="0" borderId="8" xfId="543" applyNumberFormat="1" applyBorder="1" applyAlignment="1">
      <alignment horizontal="center" vertical="center"/>
    </xf>
    <xf numFmtId="168" fontId="20" fillId="0" borderId="0" xfId="543" applyNumberFormat="1" applyAlignment="1">
      <alignment horizontal="center" vertical="center"/>
    </xf>
    <xf numFmtId="168" fontId="20" fillId="0" borderId="12" xfId="543" applyNumberFormat="1" applyBorder="1" applyAlignment="1">
      <alignment horizontal="center" vertical="center"/>
    </xf>
    <xf numFmtId="0" fontId="20" fillId="0" borderId="8" xfId="543" applyBorder="1" applyAlignment="1">
      <alignment horizontal="left" vertical="top" wrapText="1"/>
    </xf>
    <xf numFmtId="0" fontId="20" fillId="0" borderId="0" xfId="543" applyAlignment="1">
      <alignment horizontal="left" vertical="top" wrapText="1"/>
    </xf>
    <xf numFmtId="0" fontId="20" fillId="0" borderId="12" xfId="543" applyBorder="1" applyAlignment="1">
      <alignment horizontal="left" vertical="top" wrapText="1"/>
    </xf>
    <xf numFmtId="0" fontId="20" fillId="0" borderId="9" xfId="543" applyBorder="1" applyAlignment="1">
      <alignment horizontal="left" vertical="top" wrapText="1"/>
    </xf>
    <xf numFmtId="0" fontId="20" fillId="0" borderId="6" xfId="543" applyBorder="1" applyAlignment="1">
      <alignment horizontal="left" vertical="top" wrapText="1"/>
    </xf>
    <xf numFmtId="0" fontId="20" fillId="0" borderId="10" xfId="543" applyBorder="1" applyAlignment="1">
      <alignment horizontal="left" vertical="top" wrapText="1"/>
    </xf>
    <xf numFmtId="168" fontId="20" fillId="0" borderId="9" xfId="543" applyNumberFormat="1" applyBorder="1" applyAlignment="1">
      <alignment horizontal="center" vertical="center"/>
    </xf>
    <xf numFmtId="168" fontId="20" fillId="0" borderId="6" xfId="543" applyNumberFormat="1" applyBorder="1" applyAlignment="1">
      <alignment horizontal="center" vertical="center"/>
    </xf>
    <xf numFmtId="168" fontId="20" fillId="0" borderId="10" xfId="543" applyNumberFormat="1" applyBorder="1" applyAlignment="1">
      <alignment horizontal="center" vertical="center"/>
    </xf>
    <xf numFmtId="0" fontId="20" fillId="2" borderId="3" xfId="543" applyFill="1" applyBorder="1" applyAlignment="1">
      <alignment horizontal="center"/>
    </xf>
    <xf numFmtId="0" fontId="20" fillId="2" borderId="4" xfId="543" applyFill="1" applyBorder="1" applyAlignment="1">
      <alignment horizontal="center"/>
    </xf>
    <xf numFmtId="0" fontId="20" fillId="2" borderId="5" xfId="543" applyFill="1" applyBorder="1" applyAlignment="1">
      <alignment horizontal="center"/>
    </xf>
    <xf numFmtId="0" fontId="40" fillId="0" borderId="1" xfId="543" applyFont="1" applyBorder="1" applyAlignment="1">
      <alignment horizontal="right"/>
    </xf>
    <xf numFmtId="0" fontId="40" fillId="0" borderId="2" xfId="543" applyFont="1" applyBorder="1" applyAlignment="1">
      <alignment horizontal="right"/>
    </xf>
    <xf numFmtId="0" fontId="40" fillId="0" borderId="7" xfId="543" applyFont="1" applyBorder="1" applyAlignment="1">
      <alignment horizontal="right"/>
    </xf>
    <xf numFmtId="0" fontId="27" fillId="0" borderId="1" xfId="543" applyFont="1" applyBorder="1" applyAlignment="1">
      <alignment horizontal="left" vertical="center" wrapText="1"/>
    </xf>
    <xf numFmtId="0" fontId="27" fillId="0" borderId="2" xfId="543" applyFont="1" applyBorder="1" applyAlignment="1">
      <alignment horizontal="left" vertical="center" wrapText="1"/>
    </xf>
    <xf numFmtId="0" fontId="27" fillId="0" borderId="7" xfId="543" applyFont="1" applyBorder="1" applyAlignment="1">
      <alignment horizontal="left" vertical="center" wrapText="1"/>
    </xf>
    <xf numFmtId="0" fontId="27" fillId="0" borderId="3" xfId="543" applyFont="1" applyBorder="1" applyAlignment="1">
      <alignment horizontal="right"/>
    </xf>
    <xf numFmtId="0" fontId="27" fillId="0" borderId="4" xfId="543" applyFont="1" applyBorder="1" applyAlignment="1">
      <alignment horizontal="right"/>
    </xf>
    <xf numFmtId="0" fontId="27" fillId="0" borderId="5" xfId="543" applyFont="1" applyBorder="1" applyAlignment="1">
      <alignment horizontal="right"/>
    </xf>
    <xf numFmtId="0" fontId="39" fillId="5" borderId="3" xfId="543" applyFont="1" applyFill="1" applyBorder="1" applyAlignment="1" applyProtection="1">
      <alignment horizontal="center"/>
      <protection locked="0"/>
    </xf>
    <xf numFmtId="0" fontId="39" fillId="5" borderId="5" xfId="543" applyFont="1" applyFill="1" applyBorder="1" applyAlignment="1" applyProtection="1">
      <alignment horizontal="center"/>
      <protection locked="0"/>
    </xf>
    <xf numFmtId="0" fontId="20" fillId="0" borderId="8" xfId="0" applyFont="1" applyBorder="1" applyAlignment="1">
      <alignment horizontal="left" wrapText="1"/>
    </xf>
    <xf numFmtId="0" fontId="20" fillId="0" borderId="12" xfId="0" applyFont="1" applyBorder="1" applyAlignment="1">
      <alignment horizontal="left" wrapText="1"/>
    </xf>
    <xf numFmtId="0" fontId="20" fillId="0" borderId="9" xfId="0" applyFont="1" applyBorder="1" applyAlignment="1">
      <alignment horizontal="left" wrapText="1"/>
    </xf>
    <xf numFmtId="0" fontId="20" fillId="0" borderId="6" xfId="0" applyFont="1" applyBorder="1" applyAlignment="1">
      <alignment horizontal="left" wrapText="1"/>
    </xf>
    <xf numFmtId="0" fontId="20" fillId="0" borderId="10" xfId="0" applyFont="1" applyBorder="1" applyAlignment="1">
      <alignment horizontal="left" wrapText="1"/>
    </xf>
    <xf numFmtId="0" fontId="39" fillId="0" borderId="3" xfId="543" applyFont="1" applyBorder="1" applyAlignment="1">
      <alignment horizontal="center"/>
    </xf>
    <xf numFmtId="0" fontId="39" fillId="0" borderId="5" xfId="543" applyFont="1" applyBorder="1" applyAlignment="1">
      <alignment horizontal="center"/>
    </xf>
    <xf numFmtId="0" fontId="39" fillId="5" borderId="9" xfId="543" applyFont="1" applyFill="1" applyBorder="1" applyAlignment="1" applyProtection="1">
      <alignment horizontal="center"/>
      <protection locked="0"/>
    </xf>
    <xf numFmtId="0" fontId="39" fillId="5" borderId="10" xfId="543" applyFont="1" applyFill="1" applyBorder="1" applyAlignment="1" applyProtection="1">
      <alignment horizontal="center"/>
      <protection locked="0"/>
    </xf>
    <xf numFmtId="0" fontId="27" fillId="0" borderId="1" xfId="0" applyFont="1" applyBorder="1" applyAlignment="1">
      <alignment horizontal="center" wrapText="1"/>
    </xf>
    <xf numFmtId="168" fontId="2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7" fillId="10" borderId="3" xfId="543" applyFont="1" applyFill="1" applyBorder="1" applyAlignment="1">
      <alignment horizontal="center"/>
    </xf>
    <xf numFmtId="0" fontId="27" fillId="10" borderId="4" xfId="543" applyFont="1" applyFill="1" applyBorder="1" applyAlignment="1">
      <alignment horizontal="center"/>
    </xf>
    <xf numFmtId="0" fontId="27" fillId="10" borderId="5" xfId="543" applyFont="1" applyFill="1" applyBorder="1" applyAlignment="1">
      <alignment horizontal="center"/>
    </xf>
    <xf numFmtId="0" fontId="39" fillId="5" borderId="3" xfId="543" applyFont="1" applyFill="1" applyBorder="1" applyAlignment="1" applyProtection="1">
      <alignment horizontal="center" vertical="top"/>
      <protection locked="0"/>
    </xf>
    <xf numFmtId="0" fontId="39" fillId="5" borderId="5" xfId="543" applyFont="1" applyFill="1" applyBorder="1" applyAlignment="1" applyProtection="1">
      <alignment horizontal="center" vertical="top"/>
      <protection locked="0"/>
    </xf>
    <xf numFmtId="0" fontId="27" fillId="0" borderId="1" xfId="543" applyFont="1" applyBorder="1" applyAlignment="1">
      <alignment horizontal="left" vertical="top" wrapText="1"/>
    </xf>
    <xf numFmtId="0" fontId="27" fillId="0" borderId="2" xfId="543" applyFont="1" applyBorder="1" applyAlignment="1">
      <alignment horizontal="left" vertical="top" wrapText="1"/>
    </xf>
    <xf numFmtId="0" fontId="27" fillId="0" borderId="7" xfId="543" applyFont="1" applyBorder="1" applyAlignment="1">
      <alignment horizontal="left" vertical="top" wrapText="1"/>
    </xf>
    <xf numFmtId="0" fontId="27" fillId="0" borderId="8" xfId="543" applyFont="1" applyBorder="1" applyAlignment="1">
      <alignment horizontal="left" vertical="top" wrapText="1"/>
    </xf>
    <xf numFmtId="0" fontId="27" fillId="0" borderId="0" xfId="543" applyFont="1" applyAlignment="1">
      <alignment horizontal="left" vertical="top" wrapText="1"/>
    </xf>
    <xf numFmtId="0" fontId="27" fillId="0" borderId="12" xfId="543" applyFont="1" applyBorder="1" applyAlignment="1">
      <alignment horizontal="left" vertical="top" wrapText="1"/>
    </xf>
    <xf numFmtId="0" fontId="154" fillId="0" borderId="8" xfId="543" applyFont="1" applyBorder="1" applyAlignment="1">
      <alignment horizontal="center" vertical="center" wrapText="1"/>
    </xf>
    <xf numFmtId="0" fontId="154" fillId="0" borderId="0" xfId="543" applyFont="1" applyAlignment="1">
      <alignment horizontal="center" vertical="center" wrapText="1"/>
    </xf>
    <xf numFmtId="0" fontId="154" fillId="0" borderId="12" xfId="543" applyFont="1" applyBorder="1" applyAlignment="1">
      <alignment horizontal="center" vertical="center" wrapText="1"/>
    </xf>
    <xf numFmtId="0" fontId="20" fillId="0" borderId="8" xfId="543" applyBorder="1" applyAlignment="1">
      <alignment horizontal="left" vertical="center" wrapText="1"/>
    </xf>
    <xf numFmtId="0" fontId="20" fillId="0" borderId="0" xfId="543" applyAlignment="1">
      <alignment horizontal="left" vertical="center" wrapText="1"/>
    </xf>
    <xf numFmtId="0" fontId="20" fillId="0" borderId="12" xfId="543" applyBorder="1" applyAlignment="1">
      <alignment horizontal="left" vertical="center" wrapText="1"/>
    </xf>
    <xf numFmtId="0" fontId="40" fillId="0" borderId="4" xfId="543" applyFont="1" applyBorder="1" applyAlignment="1">
      <alignment horizontal="right" vertical="top" wrapText="1"/>
    </xf>
    <xf numFmtId="0" fontId="40" fillId="0" borderId="5" xfId="543" applyFont="1" applyBorder="1" applyAlignment="1">
      <alignment horizontal="right" vertical="top" wrapText="1"/>
    </xf>
    <xf numFmtId="0" fontId="28" fillId="0" borderId="3" xfId="543" applyFont="1" applyBorder="1" applyAlignment="1">
      <alignment horizontal="center"/>
    </xf>
    <xf numFmtId="0" fontId="28" fillId="0" borderId="5" xfId="543" applyFont="1" applyBorder="1" applyAlignment="1">
      <alignment horizontal="center"/>
    </xf>
    <xf numFmtId="1" fontId="28" fillId="0" borderId="3" xfId="543" applyNumberFormat="1" applyFont="1" applyBorder="1" applyAlignment="1">
      <alignment horizontal="center"/>
    </xf>
    <xf numFmtId="1" fontId="28" fillId="0" borderId="5" xfId="543" applyNumberFormat="1" applyFont="1" applyBorder="1" applyAlignment="1">
      <alignment horizontal="center"/>
    </xf>
    <xf numFmtId="0" fontId="41" fillId="0" borderId="3" xfId="543" applyFont="1" applyBorder="1" applyAlignment="1">
      <alignment horizontal="center"/>
    </xf>
    <xf numFmtId="0" fontId="41" fillId="0" borderId="4" xfId="543" applyFont="1" applyBorder="1" applyAlignment="1">
      <alignment horizontal="center"/>
    </xf>
    <xf numFmtId="0" fontId="41" fillId="0" borderId="5" xfId="543" applyFont="1" applyBorder="1" applyAlignment="1">
      <alignment horizontal="center"/>
    </xf>
    <xf numFmtId="182" fontId="28" fillId="43" borderId="11" xfId="8721" applyNumberFormat="1" applyFont="1" applyFill="1" applyBorder="1" applyAlignment="1" applyProtection="1">
      <alignment horizontal="center" vertical="center" wrapText="1"/>
      <protection locked="0"/>
    </xf>
    <xf numFmtId="0" fontId="28" fillId="5" borderId="3" xfId="0" applyFont="1" applyFill="1" applyBorder="1" applyAlignment="1" applyProtection="1">
      <alignment horizontal="left"/>
      <protection locked="0"/>
    </xf>
    <xf numFmtId="0" fontId="28" fillId="5" borderId="4" xfId="0" applyFont="1" applyFill="1" applyBorder="1" applyAlignment="1" applyProtection="1">
      <alignment horizontal="left"/>
      <protection locked="0"/>
    </xf>
    <xf numFmtId="0" fontId="28" fillId="5" borderId="5" xfId="0" applyFont="1" applyFill="1" applyBorder="1" applyAlignment="1" applyProtection="1">
      <alignment horizontal="left"/>
      <protection locked="0"/>
    </xf>
    <xf numFmtId="0" fontId="47" fillId="0" borderId="8" xfId="543" applyFont="1" applyBorder="1" applyAlignment="1">
      <alignment horizontal="center" vertical="center" wrapText="1"/>
    </xf>
    <xf numFmtId="0" fontId="47" fillId="0" borderId="0" xfId="543" applyFont="1" applyAlignment="1">
      <alignment horizontal="center" vertical="center" wrapText="1"/>
    </xf>
    <xf numFmtId="0" fontId="47" fillId="0" borderId="12" xfId="543" applyFont="1" applyBorder="1" applyAlignment="1">
      <alignment horizontal="center" vertical="center" wrapText="1"/>
    </xf>
    <xf numFmtId="168" fontId="27" fillId="0" borderId="3" xfId="543" applyNumberFormat="1" applyFont="1" applyBorder="1" applyAlignment="1">
      <alignment horizontal="center" vertical="center"/>
    </xf>
    <xf numFmtId="168" fontId="27" fillId="0" borderId="4" xfId="543" applyNumberFormat="1" applyFont="1" applyBorder="1" applyAlignment="1">
      <alignment horizontal="center" vertical="center"/>
    </xf>
    <xf numFmtId="168" fontId="27" fillId="0" borderId="5" xfId="543" applyNumberFormat="1" applyFont="1" applyBorder="1" applyAlignment="1">
      <alignment horizontal="center" vertical="center"/>
    </xf>
    <xf numFmtId="0" fontId="20" fillId="5" borderId="3" xfId="543" applyFill="1" applyBorder="1" applyAlignment="1" applyProtection="1">
      <alignment horizontal="left" vertical="top" wrapText="1"/>
      <protection locked="0"/>
    </xf>
    <xf numFmtId="0" fontId="29" fillId="5" borderId="4" xfId="543" applyFont="1" applyFill="1" applyBorder="1" applyAlignment="1" applyProtection="1">
      <alignment horizontal="left" vertical="top" wrapText="1"/>
      <protection locked="0"/>
    </xf>
    <xf numFmtId="0" fontId="29" fillId="5" borderId="5" xfId="543" applyFont="1" applyFill="1" applyBorder="1" applyAlignment="1" applyProtection="1">
      <alignment horizontal="left" vertical="top" wrapText="1"/>
      <protection locked="0"/>
    </xf>
    <xf numFmtId="0" fontId="20" fillId="0" borderId="9" xfId="543" applyBorder="1" applyAlignment="1">
      <alignment horizontal="left" vertical="center" wrapText="1"/>
    </xf>
    <xf numFmtId="0" fontId="20" fillId="0" borderId="6" xfId="543" applyBorder="1" applyAlignment="1">
      <alignment horizontal="left" vertical="center" wrapText="1"/>
    </xf>
    <xf numFmtId="0" fontId="20" fillId="0" borderId="10" xfId="543" applyBorder="1" applyAlignment="1">
      <alignment horizontal="left" vertical="center" wrapText="1"/>
    </xf>
    <xf numFmtId="180" fontId="0" fillId="0" borderId="6" xfId="0" applyNumberFormat="1" applyBorder="1" applyAlignment="1">
      <alignment horizontal="center"/>
    </xf>
    <xf numFmtId="14" fontId="20" fillId="5" borderId="4" xfId="0" applyNumberFormat="1" applyFont="1" applyFill="1" applyBorder="1" applyAlignment="1" applyProtection="1">
      <alignment horizontal="right"/>
      <protection locked="0"/>
    </xf>
    <xf numFmtId="14" fontId="29" fillId="5" borderId="4" xfId="0" applyNumberFormat="1" applyFont="1" applyFill="1" applyBorder="1" applyAlignment="1" applyProtection="1">
      <alignment horizontal="right"/>
      <protection locked="0"/>
    </xf>
    <xf numFmtId="0" fontId="53" fillId="0" borderId="0" xfId="0" applyFont="1" applyAlignment="1">
      <alignment horizontal="center"/>
    </xf>
    <xf numFmtId="0" fontId="27" fillId="0" borderId="0" xfId="0" applyFont="1" applyAlignment="1">
      <alignment horizontal="center"/>
    </xf>
    <xf numFmtId="0" fontId="20" fillId="0" borderId="0" xfId="0" applyFont="1" applyAlignment="1">
      <alignment horizontal="center"/>
    </xf>
    <xf numFmtId="0" fontId="35" fillId="0" borderId="0" xfId="0" applyFont="1" applyAlignment="1">
      <alignment horizontal="center"/>
    </xf>
    <xf numFmtId="0" fontId="20" fillId="0" borderId="0" xfId="0" applyFont="1" applyAlignment="1">
      <alignment vertical="top" wrapText="1"/>
    </xf>
    <xf numFmtId="0" fontId="20" fillId="0" borderId="0" xfId="0" applyFont="1" applyAlignment="1">
      <alignment horizontal="center" vertical="top"/>
    </xf>
    <xf numFmtId="168" fontId="29" fillId="0" borderId="6" xfId="0" applyNumberFormat="1" applyFont="1" applyBorder="1" applyAlignment="1">
      <alignment horizontal="center"/>
    </xf>
    <xf numFmtId="168" fontId="29" fillId="5" borderId="3" xfId="0" applyNumberFormat="1" applyFont="1" applyFill="1" applyBorder="1" applyAlignment="1" applyProtection="1">
      <alignment horizontal="left" vertical="top"/>
      <protection locked="0"/>
    </xf>
    <xf numFmtId="168" fontId="29" fillId="5" borderId="4" xfId="0" applyNumberFormat="1" applyFont="1" applyFill="1" applyBorder="1" applyAlignment="1" applyProtection="1">
      <alignment horizontal="left" vertical="top"/>
      <protection locked="0"/>
    </xf>
    <xf numFmtId="168" fontId="29" fillId="5" borderId="5" xfId="0" applyNumberFormat="1" applyFont="1" applyFill="1" applyBorder="1" applyAlignment="1" applyProtection="1">
      <alignment horizontal="left" vertical="top"/>
      <protection locked="0"/>
    </xf>
    <xf numFmtId="0" fontId="27" fillId="0" borderId="11" xfId="0" applyFont="1" applyBorder="1" applyAlignment="1">
      <alignment horizontal="center" vertical="center"/>
    </xf>
    <xf numFmtId="0" fontId="57" fillId="0" borderId="1" xfId="0" applyFont="1" applyBorder="1" applyAlignment="1">
      <alignment horizontal="center" vertical="center" wrapText="1"/>
    </xf>
    <xf numFmtId="0" fontId="57" fillId="0" borderId="2" xfId="0" applyFont="1" applyBorder="1" applyAlignment="1">
      <alignment horizontal="center" vertical="center" wrapText="1"/>
    </xf>
    <xf numFmtId="0" fontId="57" fillId="0" borderId="7" xfId="0" applyFont="1" applyBorder="1" applyAlignment="1">
      <alignment horizontal="center" vertical="center" wrapText="1"/>
    </xf>
    <xf numFmtId="0" fontId="57" fillId="0" borderId="8" xfId="0" applyFont="1" applyBorder="1" applyAlignment="1">
      <alignment horizontal="center" vertical="center" wrapText="1"/>
    </xf>
    <xf numFmtId="0" fontId="57" fillId="0" borderId="0" xfId="0" applyFont="1" applyAlignment="1">
      <alignment horizontal="center" vertical="center" wrapText="1"/>
    </xf>
    <xf numFmtId="0" fontId="57" fillId="0" borderId="12" xfId="0" applyFont="1" applyBorder="1" applyAlignment="1">
      <alignment horizontal="center" vertical="center" wrapText="1"/>
    </xf>
    <xf numFmtId="0" fontId="57" fillId="0" borderId="9"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0" xfId="0" applyFont="1" applyBorder="1" applyAlignment="1">
      <alignment horizontal="center" vertical="center" wrapText="1"/>
    </xf>
    <xf numFmtId="0" fontId="20"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8" fillId="5" borderId="3" xfId="543" applyFont="1"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28" fillId="0" borderId="0" xfId="0" applyFont="1" applyAlignment="1">
      <alignment horizontal="center"/>
    </xf>
    <xf numFmtId="0" fontId="161" fillId="0" borderId="8" xfId="543" applyFont="1" applyBorder="1" applyAlignment="1">
      <alignment horizontal="center" wrapText="1"/>
    </xf>
    <xf numFmtId="0" fontId="161" fillId="0" borderId="0" xfId="543" applyFont="1" applyAlignment="1">
      <alignment horizontal="center" wrapText="1"/>
    </xf>
    <xf numFmtId="0" fontId="161" fillId="0" borderId="12" xfId="543" applyFont="1" applyBorder="1" applyAlignment="1">
      <alignment horizontal="center" wrapText="1"/>
    </xf>
    <xf numFmtId="0" fontId="161" fillId="0" borderId="9" xfId="543" applyFont="1" applyBorder="1" applyAlignment="1">
      <alignment horizontal="center" wrapText="1"/>
    </xf>
    <xf numFmtId="0" fontId="161" fillId="0" borderId="6" xfId="543" applyFont="1" applyBorder="1" applyAlignment="1">
      <alignment horizontal="center" wrapText="1"/>
    </xf>
    <xf numFmtId="0" fontId="161" fillId="0" borderId="10" xfId="543" applyFont="1" applyBorder="1" applyAlignment="1">
      <alignment horizontal="center" wrapText="1"/>
    </xf>
    <xf numFmtId="0" fontId="161" fillId="0" borderId="8" xfId="543" applyFont="1" applyBorder="1" applyAlignment="1">
      <alignment horizontal="center" vertical="top" wrapText="1"/>
    </xf>
    <xf numFmtId="0" fontId="161" fillId="0" borderId="0" xfId="543" applyFont="1" applyAlignment="1">
      <alignment horizontal="center" vertical="top" wrapText="1"/>
    </xf>
    <xf numFmtId="0" fontId="161" fillId="0" borderId="12" xfId="543" applyFont="1" applyBorder="1" applyAlignment="1">
      <alignment horizontal="center" vertical="top" wrapText="1"/>
    </xf>
    <xf numFmtId="0" fontId="161" fillId="0" borderId="9" xfId="543" applyFont="1" applyBorder="1" applyAlignment="1">
      <alignment horizontal="center" vertical="top" wrapText="1"/>
    </xf>
    <xf numFmtId="0" fontId="161" fillId="0" borderId="6" xfId="543" applyFont="1" applyBorder="1" applyAlignment="1">
      <alignment horizontal="center" vertical="top" wrapText="1"/>
    </xf>
    <xf numFmtId="0" fontId="161" fillId="0" borderId="10" xfId="543" applyFont="1" applyBorder="1" applyAlignment="1">
      <alignment horizontal="center" vertical="top" wrapText="1"/>
    </xf>
    <xf numFmtId="0" fontId="158" fillId="0" borderId="0" xfId="0" applyFont="1" applyAlignment="1">
      <alignment horizontal="center" vertical="center" wrapText="1"/>
    </xf>
    <xf numFmtId="0" fontId="29" fillId="0" borderId="0" xfId="543" applyFont="1" applyAlignment="1">
      <alignment horizontal="center"/>
    </xf>
    <xf numFmtId="0" fontId="20" fillId="0" borderId="0" xfId="0" applyFont="1" applyAlignment="1">
      <alignment vertical="center" wrapText="1"/>
    </xf>
    <xf numFmtId="0" fontId="20" fillId="0" borderId="0" xfId="543" applyAlignment="1">
      <alignment wrapText="1"/>
    </xf>
    <xf numFmtId="0" fontId="21" fillId="0" borderId="0" xfId="244"/>
    <xf numFmtId="0" fontId="0" fillId="0" borderId="0" xfId="0"/>
    <xf numFmtId="0" fontId="20" fillId="0" borderId="0" xfId="1192" applyAlignment="1">
      <alignment horizontal="left" vertical="top" wrapText="1"/>
    </xf>
    <xf numFmtId="0" fontId="27" fillId="0" borderId="0" xfId="0" applyFont="1" applyAlignment="1">
      <alignment horizontal="left" vertical="top" wrapText="1"/>
    </xf>
    <xf numFmtId="0" fontId="49" fillId="0" borderId="0" xfId="0" applyFont="1" applyAlignment="1">
      <alignment horizontal="left" vertical="top" wrapText="1"/>
    </xf>
    <xf numFmtId="0" fontId="21" fillId="0" borderId="0" xfId="244" applyAlignment="1" applyProtection="1">
      <alignment horizontal="left"/>
    </xf>
    <xf numFmtId="0" fontId="116" fillId="0" borderId="0" xfId="0" applyFont="1" applyAlignment="1">
      <alignment horizontal="left" wrapText="1"/>
    </xf>
    <xf numFmtId="0" fontId="29" fillId="0" borderId="0" xfId="0" applyFont="1" applyAlignment="1">
      <alignment horizontal="left" wrapText="1"/>
    </xf>
    <xf numFmtId="0" fontId="26" fillId="3" borderId="16" xfId="0" applyFont="1" applyFill="1" applyBorder="1" applyAlignment="1">
      <alignment horizontal="center" vertical="center" wrapText="1"/>
    </xf>
    <xf numFmtId="0" fontId="108" fillId="0" borderId="0" xfId="0" applyFont="1" applyAlignment="1">
      <alignment horizontal="left" vertical="top" wrapText="1"/>
    </xf>
    <xf numFmtId="0" fontId="21" fillId="0" borderId="0" xfId="244" applyAlignment="1">
      <alignment horizontal="left" vertical="top"/>
    </xf>
    <xf numFmtId="0" fontId="117" fillId="0" borderId="0" xfId="569" applyFont="1" applyAlignment="1">
      <alignment horizontal="center"/>
    </xf>
    <xf numFmtId="0" fontId="118" fillId="0" borderId="0" xfId="569" applyFont="1"/>
    <xf numFmtId="0" fontId="20" fillId="0" borderId="0" xfId="569" applyAlignment="1">
      <alignment wrapText="1"/>
    </xf>
    <xf numFmtId="0" fontId="27" fillId="0" borderId="0" xfId="569" applyFont="1" applyAlignment="1">
      <alignment wrapText="1"/>
    </xf>
    <xf numFmtId="0" fontId="35" fillId="0" borderId="0" xfId="569" applyFont="1" applyAlignment="1">
      <alignment horizontal="center"/>
    </xf>
    <xf numFmtId="0" fontId="20" fillId="0" borderId="0" xfId="569"/>
    <xf numFmtId="0" fontId="20" fillId="0" borderId="0" xfId="1192" applyAlignment="1">
      <alignment vertical="top" wrapText="1"/>
    </xf>
    <xf numFmtId="0" fontId="20" fillId="0" borderId="0" xfId="569" applyAlignment="1">
      <alignment horizontal="left" wrapText="1"/>
    </xf>
    <xf numFmtId="0" fontId="38" fillId="0" borderId="0" xfId="569" applyFont="1" applyAlignment="1">
      <alignment horizontal="center"/>
    </xf>
    <xf numFmtId="0" fontId="27" fillId="0" borderId="0" xfId="569" applyFont="1" applyAlignment="1">
      <alignment horizontal="center"/>
    </xf>
    <xf numFmtId="0" fontId="20" fillId="0" borderId="0" xfId="569" applyAlignment="1">
      <alignment horizontal="left" vertical="top" wrapText="1"/>
    </xf>
    <xf numFmtId="0" fontId="20" fillId="0" borderId="0" xfId="569" applyAlignment="1">
      <alignment horizontal="left"/>
    </xf>
    <xf numFmtId="0" fontId="38" fillId="0" borderId="0" xfId="569" applyFont="1" applyAlignment="1">
      <alignment horizontal="left" vertical="top" wrapText="1"/>
    </xf>
    <xf numFmtId="0" fontId="27" fillId="0" borderId="4" xfId="569" applyFont="1" applyBorder="1" applyAlignment="1">
      <alignment horizontal="left"/>
    </xf>
    <xf numFmtId="4" fontId="20" fillId="0" borderId="0" xfId="1192" applyNumberFormat="1" applyAlignment="1">
      <alignment horizontal="left" vertical="top" wrapText="1"/>
    </xf>
    <xf numFmtId="49" fontId="20" fillId="0" borderId="0" xfId="0" applyNumberFormat="1" applyFont="1" applyAlignment="1">
      <alignment horizontal="left" vertical="top" wrapText="1"/>
    </xf>
    <xf numFmtId="0" fontId="21" fillId="0" borderId="0" xfId="244" applyAlignment="1" applyProtection="1">
      <alignment horizontal="left" vertical="top" wrapText="1"/>
    </xf>
    <xf numFmtId="0" fontId="20" fillId="0" borderId="0" xfId="569" applyAlignment="1">
      <alignment horizontal="left" vertical="top"/>
    </xf>
    <xf numFmtId="0" fontId="27" fillId="0" borderId="4" xfId="569" applyFont="1" applyBorder="1" applyAlignment="1">
      <alignment horizontal="left" vertical="top"/>
    </xf>
    <xf numFmtId="0" fontId="38" fillId="0" borderId="0" xfId="569" applyFont="1" applyAlignment="1">
      <alignment horizontal="left"/>
    </xf>
    <xf numFmtId="4" fontId="20" fillId="0" borderId="0" xfId="569" applyNumberFormat="1" applyAlignment="1">
      <alignment horizontal="left"/>
    </xf>
    <xf numFmtId="4" fontId="20" fillId="0" borderId="0" xfId="569" applyNumberFormat="1" applyAlignment="1">
      <alignment horizontal="left" vertical="top" wrapText="1"/>
    </xf>
    <xf numFmtId="0" fontId="27" fillId="0" borderId="0" xfId="569" applyFont="1" applyAlignment="1">
      <alignment horizontal="left"/>
    </xf>
    <xf numFmtId="0" fontId="38" fillId="0" borderId="0" xfId="1192" applyFont="1" applyAlignment="1">
      <alignment horizontal="left"/>
    </xf>
    <xf numFmtId="0" fontId="20" fillId="0" borderId="0" xfId="1192" applyAlignment="1">
      <alignment horizontal="left"/>
    </xf>
    <xf numFmtId="0" fontId="20" fillId="0" borderId="0" xfId="0" applyFont="1" applyAlignment="1">
      <alignment horizontal="left"/>
    </xf>
    <xf numFmtId="0" fontId="20" fillId="0" borderId="0" xfId="0" applyFont="1" applyAlignment="1">
      <alignment horizontal="left" vertical="top"/>
    </xf>
    <xf numFmtId="0" fontId="27" fillId="0" borderId="0" xfId="0" applyFont="1" applyAlignment="1">
      <alignment horizontal="left" vertical="top"/>
    </xf>
    <xf numFmtId="49" fontId="20" fillId="0" borderId="0" xfId="1192" applyNumberFormat="1" applyAlignment="1">
      <alignment horizontal="left" vertical="top" wrapText="1"/>
    </xf>
    <xf numFmtId="0" fontId="21" fillId="0" borderId="0" xfId="244" applyNumberFormat="1" applyFill="1" applyAlignment="1" applyProtection="1">
      <alignment horizontal="left"/>
    </xf>
    <xf numFmtId="0" fontId="38" fillId="0" borderId="0" xfId="569" applyFont="1" applyAlignment="1">
      <alignment horizontal="left" wrapText="1"/>
    </xf>
    <xf numFmtId="0" fontId="38" fillId="0" borderId="0" xfId="569" applyFont="1" applyAlignment="1">
      <alignment horizontal="center" wrapText="1"/>
    </xf>
    <xf numFmtId="0" fontId="20" fillId="0" borderId="0" xfId="569" applyAlignment="1">
      <alignment horizontal="left" vertical="center" wrapText="1"/>
    </xf>
    <xf numFmtId="0" fontId="27" fillId="0" borderId="4" xfId="0" applyFont="1" applyBorder="1" applyAlignment="1">
      <alignment horizontal="left"/>
    </xf>
    <xf numFmtId="0" fontId="20" fillId="0" borderId="0" xfId="1192" applyAlignment="1" applyProtection="1">
      <alignment horizontal="left" vertical="top" wrapText="1"/>
      <protection locked="0"/>
    </xf>
    <xf numFmtId="0" fontId="0" fillId="0" borderId="0" xfId="0" applyAlignment="1">
      <alignment horizontal="left" vertical="top" wrapText="1"/>
    </xf>
    <xf numFmtId="0" fontId="38" fillId="0" borderId="0" xfId="1192" applyFont="1" applyAlignment="1">
      <alignment horizontal="left" vertical="top" wrapText="1"/>
    </xf>
    <xf numFmtId="0" fontId="20" fillId="0" borderId="0" xfId="569" applyAlignment="1">
      <alignment vertical="top" wrapText="1"/>
    </xf>
    <xf numFmtId="0" fontId="38" fillId="0" borderId="0" xfId="0" applyFont="1" applyAlignment="1">
      <alignment horizontal="left" vertical="top" wrapText="1"/>
    </xf>
    <xf numFmtId="4" fontId="38" fillId="0" borderId="0" xfId="0" applyNumberFormat="1" applyFont="1" applyAlignment="1">
      <alignment horizontal="left" vertical="top" wrapText="1"/>
    </xf>
    <xf numFmtId="0" fontId="27" fillId="0" borderId="4" xfId="0" applyFont="1" applyBorder="1" applyAlignment="1">
      <alignment horizontal="left" vertical="top"/>
    </xf>
    <xf numFmtId="4" fontId="20" fillId="0" borderId="0" xfId="0" applyNumberFormat="1" applyFont="1" applyAlignment="1">
      <alignment horizontal="left" vertical="top" wrapText="1"/>
    </xf>
    <xf numFmtId="0" fontId="20" fillId="0" borderId="27" xfId="569" applyBorder="1" applyAlignment="1">
      <alignment horizontal="left"/>
    </xf>
    <xf numFmtId="0" fontId="27" fillId="0" borderId="16" xfId="569" applyFont="1" applyBorder="1" applyAlignment="1">
      <alignment horizontal="left"/>
    </xf>
    <xf numFmtId="4" fontId="38" fillId="0" borderId="0" xfId="569" applyNumberFormat="1" applyFont="1" applyAlignment="1">
      <alignment horizontal="left" vertical="top" wrapText="1"/>
    </xf>
    <xf numFmtId="0" fontId="38" fillId="0" borderId="0" xfId="0" applyFont="1" applyAlignment="1">
      <alignment horizontal="left"/>
    </xf>
    <xf numFmtId="0" fontId="20" fillId="0" borderId="0" xfId="0" quotePrefix="1" applyFont="1" applyAlignment="1">
      <alignment horizontal="left" vertical="top"/>
    </xf>
    <xf numFmtId="0" fontId="20" fillId="0" borderId="0" xfId="0" quotePrefix="1" applyFont="1" applyAlignment="1">
      <alignment horizontal="left" vertical="top" wrapText="1"/>
    </xf>
    <xf numFmtId="0" fontId="21" fillId="0" borderId="0" xfId="244" quotePrefix="1" applyAlignment="1" applyProtection="1">
      <alignment horizontal="left"/>
    </xf>
    <xf numFmtId="4" fontId="38" fillId="0" borderId="0" xfId="0" applyNumberFormat="1" applyFont="1" applyAlignment="1">
      <alignment horizontal="left"/>
    </xf>
    <xf numFmtId="0" fontId="27" fillId="0" borderId="0" xfId="1192" applyFont="1" applyAlignment="1">
      <alignment horizontal="left" vertical="top" wrapText="1"/>
    </xf>
    <xf numFmtId="0" fontId="20" fillId="0" borderId="0" xfId="0" applyFont="1" applyAlignment="1">
      <alignment horizontal="left" vertical="center" wrapText="1"/>
    </xf>
    <xf numFmtId="0" fontId="21" fillId="0" borderId="0" xfId="244" applyFill="1" applyBorder="1" applyAlignment="1">
      <alignment horizontal="left" vertical="top" wrapText="1"/>
    </xf>
    <xf numFmtId="0" fontId="27" fillId="0" borderId="0" xfId="0" applyFont="1" applyAlignment="1">
      <alignment vertical="top" wrapText="1"/>
    </xf>
    <xf numFmtId="4" fontId="20" fillId="0" borderId="0" xfId="0" applyNumberFormat="1" applyFont="1" applyAlignment="1">
      <alignment horizontal="left"/>
    </xf>
    <xf numFmtId="0" fontId="38" fillId="0" borderId="0" xfId="569" applyFont="1" applyAlignment="1">
      <alignment horizontal="left" vertical="top"/>
    </xf>
    <xf numFmtId="0" fontId="38" fillId="0" borderId="0" xfId="0" applyFont="1" applyAlignment="1">
      <alignment horizontal="left" vertical="top"/>
    </xf>
    <xf numFmtId="0" fontId="29" fillId="0" borderId="2" xfId="0" applyFont="1" applyBorder="1" applyAlignment="1">
      <alignment horizontal="left" vertical="top" wrapText="1"/>
    </xf>
    <xf numFmtId="177" fontId="29" fillId="5" borderId="6" xfId="0" applyNumberFormat="1" applyFont="1" applyFill="1" applyBorder="1" applyAlignment="1" applyProtection="1">
      <alignment horizontal="left" vertical="top" wrapText="1"/>
      <protection locked="0"/>
    </xf>
    <xf numFmtId="0" fontId="57" fillId="0" borderId="0" xfId="0" applyFont="1" applyAlignment="1">
      <alignment vertical="top" wrapText="1"/>
    </xf>
    <xf numFmtId="0" fontId="29" fillId="0" borderId="0" xfId="0" applyFont="1" applyAlignment="1">
      <alignment vertical="top" wrapText="1"/>
    </xf>
    <xf numFmtId="0" fontId="29" fillId="0" borderId="6" xfId="0" applyFont="1" applyBorder="1" applyAlignment="1">
      <alignment horizontal="right" vertical="top" wrapText="1"/>
    </xf>
    <xf numFmtId="0" fontId="29" fillId="0" borderId="6" xfId="0" applyFont="1" applyBorder="1" applyAlignment="1">
      <alignment vertical="top" wrapText="1"/>
    </xf>
    <xf numFmtId="0" fontId="61" fillId="2" borderId="3" xfId="0" applyFont="1" applyFill="1" applyBorder="1" applyAlignment="1">
      <alignment horizontal="center" vertical="top"/>
    </xf>
    <xf numFmtId="0" fontId="61" fillId="2" borderId="4" xfId="0" applyFont="1" applyFill="1" applyBorder="1" applyAlignment="1">
      <alignment horizontal="center" vertical="top"/>
    </xf>
    <xf numFmtId="0" fontId="61" fillId="2" borderId="5" xfId="0" applyFont="1" applyFill="1" applyBorder="1" applyAlignment="1">
      <alignment horizontal="center" vertical="top"/>
    </xf>
    <xf numFmtId="0" fontId="29" fillId="0" borderId="2" xfId="0" applyFont="1" applyBorder="1" applyAlignment="1">
      <alignment vertical="top" wrapText="1"/>
    </xf>
    <xf numFmtId="0" fontId="56" fillId="0" borderId="0" xfId="0" applyFont="1" applyAlignment="1">
      <alignment vertical="top" wrapText="1"/>
    </xf>
    <xf numFmtId="0" fontId="57" fillId="0" borderId="0" xfId="569" applyFont="1" applyAlignment="1">
      <alignment vertical="top" wrapText="1"/>
    </xf>
    <xf numFmtId="0" fontId="20" fillId="0" borderId="0" xfId="569" applyAlignment="1">
      <alignment horizontal="right" vertical="top" wrapText="1"/>
    </xf>
    <xf numFmtId="0" fontId="26" fillId="3" borderId="3" xfId="0" applyFont="1" applyFill="1" applyBorder="1" applyAlignment="1">
      <alignment horizontal="left" vertical="top"/>
    </xf>
    <xf numFmtId="0" fontId="26" fillId="3" borderId="4" xfId="0" applyFont="1" applyFill="1" applyBorder="1" applyAlignment="1">
      <alignment horizontal="left" vertical="top"/>
    </xf>
    <xf numFmtId="0" fontId="26" fillId="3" borderId="5" xfId="0" applyFont="1" applyFill="1" applyBorder="1" applyAlignment="1">
      <alignment horizontal="left" vertical="top"/>
    </xf>
    <xf numFmtId="0" fontId="105" fillId="44" borderId="0" xfId="8736" applyFont="1" applyFill="1" applyAlignment="1">
      <alignment horizontal="left"/>
    </xf>
    <xf numFmtId="0" fontId="2" fillId="48" borderId="80" xfId="8736" applyFont="1" applyFill="1" applyBorder="1" applyAlignment="1" applyProtection="1">
      <alignment horizontal="left"/>
      <protection locked="0"/>
    </xf>
    <xf numFmtId="0" fontId="4" fillId="48" borderId="79" xfId="8736" applyFill="1" applyBorder="1" applyAlignment="1" applyProtection="1">
      <alignment horizontal="left"/>
      <protection locked="0"/>
    </xf>
    <xf numFmtId="0" fontId="4" fillId="48" borderId="78" xfId="8736" applyFill="1" applyBorder="1" applyAlignment="1" applyProtection="1">
      <alignment horizontal="left"/>
      <protection locked="0"/>
    </xf>
    <xf numFmtId="0" fontId="167" fillId="44" borderId="0" xfId="8736" applyFont="1" applyFill="1" applyAlignment="1">
      <alignment horizontal="left" vertical="top"/>
    </xf>
    <xf numFmtId="0" fontId="105" fillId="44" borderId="0" xfId="8730" applyFont="1" applyFill="1" applyBorder="1" applyAlignment="1">
      <alignment horizontal="left" vertical="top"/>
    </xf>
    <xf numFmtId="14" fontId="4" fillId="48" borderId="80" xfId="8736" applyNumberFormat="1" applyFill="1" applyBorder="1" applyAlignment="1" applyProtection="1">
      <alignment horizontal="center"/>
      <protection locked="0"/>
    </xf>
    <xf numFmtId="14" fontId="4" fillId="48" borderId="79" xfId="8736" applyNumberFormat="1" applyFill="1" applyBorder="1" applyAlignment="1" applyProtection="1">
      <alignment horizontal="center"/>
      <protection locked="0"/>
    </xf>
    <xf numFmtId="14" fontId="4" fillId="48" borderId="78" xfId="8736" applyNumberFormat="1" applyFill="1" applyBorder="1" applyAlignment="1" applyProtection="1">
      <alignment horizontal="center"/>
      <protection locked="0"/>
    </xf>
    <xf numFmtId="0" fontId="168" fillId="47" borderId="0" xfId="8736" applyFont="1" applyFill="1" applyAlignment="1">
      <alignment horizontal="left" vertical="top" wrapText="1"/>
    </xf>
    <xf numFmtId="0" fontId="105" fillId="47" borderId="42" xfId="8736" applyFont="1" applyFill="1" applyBorder="1" applyAlignment="1">
      <alignment horizontal="center"/>
    </xf>
    <xf numFmtId="0" fontId="4" fillId="48" borderId="80" xfId="8736" applyFill="1" applyBorder="1" applyAlignment="1" applyProtection="1">
      <alignment horizontal="center"/>
      <protection locked="0"/>
    </xf>
    <xf numFmtId="0" fontId="4" fillId="48" borderId="79" xfId="8736" applyFill="1" applyBorder="1" applyAlignment="1" applyProtection="1">
      <alignment horizontal="center"/>
      <protection locked="0"/>
    </xf>
    <xf numFmtId="0" fontId="4" fillId="48" borderId="78" xfId="8736" applyFill="1" applyBorder="1" applyAlignment="1" applyProtection="1">
      <alignment horizontal="center"/>
      <protection locked="0"/>
    </xf>
    <xf numFmtId="0" fontId="169" fillId="47" borderId="65" xfId="8736" applyFont="1" applyFill="1" applyBorder="1" applyAlignment="1">
      <alignment horizontal="center"/>
    </xf>
    <xf numFmtId="0" fontId="169" fillId="47" borderId="29" xfId="8736" applyFont="1" applyFill="1" applyBorder="1" applyAlignment="1">
      <alignment horizontal="center"/>
    </xf>
    <xf numFmtId="0" fontId="169" fillId="47" borderId="31" xfId="8736" applyFont="1" applyFill="1" applyBorder="1" applyAlignment="1">
      <alignment horizontal="center"/>
    </xf>
    <xf numFmtId="0" fontId="4" fillId="47" borderId="66" xfId="8736" applyFill="1" applyBorder="1" applyAlignment="1">
      <alignment horizontal="center"/>
    </xf>
    <xf numFmtId="0" fontId="4" fillId="47" borderId="0" xfId="8736" applyFill="1" applyAlignment="1">
      <alignment horizontal="center"/>
    </xf>
    <xf numFmtId="0" fontId="4" fillId="47" borderId="41" xfId="8736" applyFill="1" applyBorder="1" applyAlignment="1">
      <alignment horizontal="center"/>
    </xf>
    <xf numFmtId="0" fontId="168" fillId="47" borderId="66" xfId="8736" applyFont="1" applyFill="1" applyBorder="1" applyAlignment="1">
      <alignment horizontal="center"/>
    </xf>
    <xf numFmtId="0" fontId="168" fillId="47" borderId="0" xfId="8736" applyFont="1" applyFill="1" applyAlignment="1">
      <alignment horizontal="center"/>
    </xf>
    <xf numFmtId="0" fontId="168" fillId="47" borderId="41" xfId="8736" applyFont="1" applyFill="1" applyBorder="1" applyAlignment="1">
      <alignment horizontal="center"/>
    </xf>
    <xf numFmtId="0" fontId="105" fillId="47" borderId="66" xfId="8736" applyFont="1" applyFill="1" applyBorder="1" applyAlignment="1">
      <alignment horizontal="center"/>
    </xf>
    <xf numFmtId="0" fontId="105" fillId="47" borderId="0" xfId="8736" applyFont="1" applyFill="1" applyAlignment="1">
      <alignment horizontal="center"/>
    </xf>
    <xf numFmtId="0" fontId="105" fillId="47" borderId="41" xfId="8736" applyFont="1" applyFill="1" applyBorder="1" applyAlignment="1">
      <alignment horizontal="center"/>
    </xf>
    <xf numFmtId="0" fontId="105" fillId="47" borderId="0" xfId="8736" applyFont="1" applyFill="1" applyAlignment="1">
      <alignment horizontal="left"/>
    </xf>
    <xf numFmtId="0" fontId="170" fillId="50" borderId="3" xfId="698" applyNumberFormat="1" applyFont="1" applyFill="1" applyBorder="1" applyAlignment="1" applyProtection="1">
      <alignment horizontal="center"/>
      <protection locked="0"/>
    </xf>
    <xf numFmtId="0" fontId="170" fillId="50" borderId="4" xfId="698" applyNumberFormat="1" applyFont="1" applyFill="1" applyBorder="1" applyAlignment="1" applyProtection="1">
      <alignment horizontal="center"/>
      <protection locked="0"/>
    </xf>
    <xf numFmtId="0" fontId="170" fillId="50" borderId="81" xfId="698" applyNumberFormat="1" applyFont="1" applyFill="1" applyBorder="1" applyAlignment="1" applyProtection="1">
      <alignment horizontal="center"/>
      <protection locked="0"/>
    </xf>
    <xf numFmtId="43" fontId="168" fillId="49" borderId="72" xfId="698" applyFont="1" applyFill="1" applyBorder="1" applyAlignment="1" applyProtection="1">
      <alignment horizontal="right"/>
      <protection hidden="1"/>
    </xf>
    <xf numFmtId="43" fontId="168" fillId="49" borderId="11" xfId="698" applyFont="1" applyFill="1" applyBorder="1" applyAlignment="1" applyProtection="1">
      <alignment horizontal="right"/>
      <protection hidden="1"/>
    </xf>
    <xf numFmtId="44" fontId="168" fillId="0" borderId="11" xfId="700" applyFont="1" applyBorder="1" applyAlignment="1" applyProtection="1">
      <alignment horizontal="center"/>
      <protection hidden="1"/>
    </xf>
    <xf numFmtId="168" fontId="168" fillId="0" borderId="11" xfId="700" applyNumberFormat="1" applyFont="1" applyBorder="1" applyAlignment="1" applyProtection="1">
      <alignment horizontal="center"/>
      <protection hidden="1"/>
    </xf>
    <xf numFmtId="9" fontId="168" fillId="0" borderId="11" xfId="1022" applyFont="1" applyBorder="1" applyAlignment="1" applyProtection="1">
      <alignment horizontal="center"/>
      <protection hidden="1"/>
    </xf>
    <xf numFmtId="43" fontId="168" fillId="49" borderId="3" xfId="698" applyFont="1" applyFill="1" applyBorder="1" applyAlignment="1" applyProtection="1">
      <alignment horizontal="center"/>
      <protection hidden="1"/>
    </xf>
    <xf numFmtId="43" fontId="168" fillId="49" borderId="4" xfId="698" applyFont="1" applyFill="1" applyBorder="1" applyAlignment="1" applyProtection="1">
      <alignment horizontal="center"/>
      <protection hidden="1"/>
    </xf>
    <xf numFmtId="43" fontId="168" fillId="49" borderId="81" xfId="698" applyFont="1" applyFill="1" applyBorder="1" applyAlignment="1" applyProtection="1">
      <alignment horizontal="center"/>
      <protection hidden="1"/>
    </xf>
    <xf numFmtId="0" fontId="171" fillId="49" borderId="72" xfId="698" applyNumberFormat="1" applyFont="1" applyFill="1" applyBorder="1" applyAlignment="1" applyProtection="1">
      <alignment horizontal="center"/>
      <protection hidden="1"/>
    </xf>
    <xf numFmtId="0" fontId="171" fillId="49" borderId="11" xfId="698" applyNumberFormat="1" applyFont="1" applyFill="1" applyBorder="1" applyAlignment="1" applyProtection="1">
      <alignment horizontal="center"/>
      <protection hidden="1"/>
    </xf>
    <xf numFmtId="0" fontId="171" fillId="48" borderId="11" xfId="569" applyFont="1" applyFill="1" applyBorder="1" applyAlignment="1" applyProtection="1">
      <alignment horizontal="center"/>
      <protection locked="0"/>
    </xf>
    <xf numFmtId="14" fontId="170" fillId="48" borderId="11" xfId="700" applyNumberFormat="1" applyFont="1" applyFill="1" applyBorder="1" applyAlignment="1" applyProtection="1">
      <alignment horizontal="center"/>
      <protection locked="0"/>
    </xf>
    <xf numFmtId="168" fontId="171" fillId="48" borderId="11" xfId="700" applyNumberFormat="1" applyFont="1" applyFill="1" applyBorder="1" applyAlignment="1" applyProtection="1">
      <alignment horizontal="center"/>
      <protection locked="0"/>
    </xf>
    <xf numFmtId="9" fontId="171" fillId="48" borderId="11" xfId="1022" applyFont="1" applyFill="1" applyBorder="1" applyAlignment="1" applyProtection="1">
      <alignment horizontal="center"/>
      <protection locked="0"/>
    </xf>
    <xf numFmtId="44" fontId="170" fillId="48" borderId="11" xfId="700" applyFont="1" applyFill="1" applyBorder="1" applyAlignment="1" applyProtection="1">
      <alignment horizontal="center"/>
      <protection locked="0"/>
    </xf>
    <xf numFmtId="0" fontId="173" fillId="45" borderId="11" xfId="8736" applyFont="1" applyFill="1" applyBorder="1" applyAlignment="1">
      <alignment horizontal="left" wrapText="1"/>
    </xf>
    <xf numFmtId="43" fontId="168" fillId="45" borderId="80" xfId="698" applyFont="1" applyFill="1" applyBorder="1" applyAlignment="1" applyProtection="1">
      <alignment horizontal="center"/>
      <protection hidden="1"/>
    </xf>
    <xf numFmtId="43" fontId="168" fillId="45" borderId="79" xfId="698" applyFont="1" applyFill="1" applyBorder="1" applyAlignment="1" applyProtection="1">
      <alignment horizontal="center"/>
      <protection hidden="1"/>
    </xf>
    <xf numFmtId="43" fontId="168" fillId="45" borderId="78" xfId="698" applyFont="1" applyFill="1" applyBorder="1" applyAlignment="1" applyProtection="1">
      <alignment horizontal="center"/>
      <protection hidden="1"/>
    </xf>
    <xf numFmtId="43" fontId="172" fillId="49" borderId="66" xfId="698" applyFont="1" applyFill="1" applyBorder="1" applyAlignment="1" applyProtection="1">
      <alignment horizontal="center" wrapText="1"/>
      <protection hidden="1"/>
    </xf>
    <xf numFmtId="43" fontId="172" fillId="49" borderId="0" xfId="698" applyFont="1" applyFill="1" applyBorder="1" applyAlignment="1" applyProtection="1">
      <alignment horizontal="center" wrapText="1"/>
      <protection hidden="1"/>
    </xf>
    <xf numFmtId="43" fontId="172" fillId="49" borderId="12" xfId="698" applyFont="1" applyFill="1" applyBorder="1" applyAlignment="1" applyProtection="1">
      <alignment horizontal="center" wrapText="1"/>
      <protection hidden="1"/>
    </xf>
    <xf numFmtId="43" fontId="172" fillId="49" borderId="83" xfId="698" applyFont="1" applyFill="1" applyBorder="1" applyAlignment="1" applyProtection="1">
      <alignment horizontal="center" wrapText="1"/>
      <protection hidden="1"/>
    </xf>
    <xf numFmtId="43" fontId="172" fillId="49" borderId="6" xfId="698" applyFont="1" applyFill="1" applyBorder="1" applyAlignment="1" applyProtection="1">
      <alignment horizontal="center" wrapText="1"/>
      <protection hidden="1"/>
    </xf>
    <xf numFmtId="43" fontId="172" fillId="49" borderId="10" xfId="698" applyFont="1" applyFill="1" applyBorder="1" applyAlignment="1" applyProtection="1">
      <alignment horizontal="center" wrapText="1"/>
      <protection hidden="1"/>
    </xf>
    <xf numFmtId="43" fontId="172" fillId="49" borderId="8" xfId="698" applyFont="1" applyFill="1" applyBorder="1" applyAlignment="1" applyProtection="1">
      <alignment horizontal="center" wrapText="1"/>
      <protection hidden="1"/>
    </xf>
    <xf numFmtId="43" fontId="172" fillId="49" borderId="9" xfId="698" applyFont="1" applyFill="1" applyBorder="1" applyAlignment="1" applyProtection="1">
      <alignment horizontal="center" wrapText="1"/>
      <protection hidden="1"/>
    </xf>
    <xf numFmtId="14" fontId="172" fillId="0" borderId="8" xfId="700" applyNumberFormat="1" applyFont="1" applyFill="1" applyBorder="1" applyAlignment="1" applyProtection="1">
      <alignment horizontal="center" wrapText="1"/>
      <protection hidden="1"/>
    </xf>
    <xf numFmtId="14" fontId="172" fillId="0" borderId="0" xfId="700" applyNumberFormat="1" applyFont="1" applyFill="1" applyBorder="1" applyAlignment="1" applyProtection="1">
      <alignment horizontal="center" wrapText="1"/>
      <protection hidden="1"/>
    </xf>
    <xf numFmtId="14" fontId="172" fillId="0" borderId="12" xfId="700" applyNumberFormat="1" applyFont="1" applyFill="1" applyBorder="1" applyAlignment="1" applyProtection="1">
      <alignment horizontal="center" wrapText="1"/>
      <protection hidden="1"/>
    </xf>
    <xf numFmtId="14" fontId="172" fillId="0" borderId="9" xfId="700" applyNumberFormat="1" applyFont="1" applyFill="1" applyBorder="1" applyAlignment="1" applyProtection="1">
      <alignment horizontal="center" wrapText="1"/>
      <protection hidden="1"/>
    </xf>
    <xf numFmtId="14" fontId="172" fillId="0" borderId="6" xfId="700" applyNumberFormat="1" applyFont="1" applyFill="1" applyBorder="1" applyAlignment="1" applyProtection="1">
      <alignment horizontal="center" wrapText="1"/>
      <protection hidden="1"/>
    </xf>
    <xf numFmtId="14" fontId="172" fillId="0" borderId="10" xfId="700" applyNumberFormat="1" applyFont="1" applyFill="1" applyBorder="1" applyAlignment="1" applyProtection="1">
      <alignment horizontal="center" wrapText="1"/>
      <protection hidden="1"/>
    </xf>
    <xf numFmtId="44" fontId="172" fillId="0" borderId="8" xfId="700" applyFont="1" applyBorder="1" applyAlignment="1" applyProtection="1">
      <alignment horizontal="center" wrapText="1"/>
      <protection hidden="1"/>
    </xf>
    <xf numFmtId="44" fontId="172" fillId="0" borderId="0" xfId="700" applyFont="1" applyBorder="1" applyAlignment="1" applyProtection="1">
      <alignment horizontal="center" wrapText="1"/>
      <protection hidden="1"/>
    </xf>
    <xf numFmtId="44" fontId="172" fillId="0" borderId="12" xfId="700" applyFont="1" applyBorder="1" applyAlignment="1" applyProtection="1">
      <alignment horizontal="center" wrapText="1"/>
      <protection hidden="1"/>
    </xf>
    <xf numFmtId="44" fontId="172" fillId="0" borderId="9" xfId="700" applyFont="1" applyBorder="1" applyAlignment="1" applyProtection="1">
      <alignment horizontal="center" wrapText="1"/>
      <protection hidden="1"/>
    </xf>
    <xf numFmtId="44" fontId="172" fillId="0" borderId="6" xfId="700" applyFont="1" applyBorder="1" applyAlignment="1" applyProtection="1">
      <alignment horizontal="center" wrapText="1"/>
      <protection hidden="1"/>
    </xf>
    <xf numFmtId="44" fontId="172" fillId="0" borderId="10" xfId="700" applyFont="1" applyBorder="1" applyAlignment="1" applyProtection="1">
      <alignment horizontal="center" wrapText="1"/>
      <protection hidden="1"/>
    </xf>
    <xf numFmtId="43" fontId="172" fillId="49" borderId="41" xfId="698" applyFont="1" applyFill="1" applyBorder="1" applyAlignment="1" applyProtection="1">
      <alignment horizontal="center" wrapText="1"/>
      <protection hidden="1"/>
    </xf>
    <xf numFmtId="43" fontId="172" fillId="49" borderId="82" xfId="698" applyFont="1" applyFill="1" applyBorder="1" applyAlignment="1" applyProtection="1">
      <alignment horizontal="center" wrapText="1"/>
      <protection hidden="1"/>
    </xf>
    <xf numFmtId="0" fontId="174" fillId="45" borderId="11" xfId="8736" applyFont="1" applyFill="1" applyBorder="1" applyAlignment="1">
      <alignment horizontal="left"/>
    </xf>
    <xf numFmtId="182" fontId="4" fillId="48" borderId="11" xfId="700" applyNumberFormat="1" applyFont="1" applyFill="1" applyBorder="1" applyAlignment="1" applyProtection="1">
      <alignment horizontal="center"/>
      <protection locked="0"/>
    </xf>
    <xf numFmtId="10" fontId="174" fillId="48" borderId="11" xfId="1022" applyNumberFormat="1" applyFont="1" applyFill="1" applyBorder="1" applyAlignment="1" applyProtection="1">
      <alignment horizontal="center"/>
      <protection locked="0"/>
    </xf>
    <xf numFmtId="182" fontId="4" fillId="0" borderId="13" xfId="8736" applyNumberFormat="1" applyBorder="1" applyAlignment="1">
      <alignment horizontal="center"/>
    </xf>
    <xf numFmtId="0" fontId="4" fillId="0" borderId="13" xfId="8736" applyBorder="1" applyAlignment="1">
      <alignment horizontal="center"/>
    </xf>
    <xf numFmtId="0" fontId="167" fillId="45" borderId="80" xfId="569" applyFont="1" applyFill="1" applyBorder="1" applyAlignment="1" applyProtection="1">
      <alignment horizontal="center" wrapText="1"/>
      <protection hidden="1"/>
    </xf>
    <xf numFmtId="0" fontId="167" fillId="45" borderId="79" xfId="569" applyFont="1" applyFill="1" applyBorder="1" applyAlignment="1" applyProtection="1">
      <alignment horizontal="center" wrapText="1"/>
      <protection hidden="1"/>
    </xf>
    <xf numFmtId="0" fontId="167" fillId="45" borderId="78" xfId="569" applyFont="1" applyFill="1" applyBorder="1" applyAlignment="1" applyProtection="1">
      <alignment horizontal="center" wrapText="1"/>
      <protection hidden="1"/>
    </xf>
    <xf numFmtId="0" fontId="167" fillId="45" borderId="13" xfId="569" applyFont="1" applyFill="1" applyBorder="1" applyAlignment="1" applyProtection="1">
      <alignment horizontal="left" wrapText="1"/>
      <protection hidden="1"/>
    </xf>
    <xf numFmtId="0" fontId="167" fillId="45" borderId="13" xfId="569" applyFont="1" applyFill="1" applyBorder="1" applyAlignment="1" applyProtection="1">
      <alignment horizontal="center" wrapText="1"/>
      <protection hidden="1"/>
    </xf>
    <xf numFmtId="0" fontId="176" fillId="45" borderId="67" xfId="8736" applyFont="1" applyFill="1" applyBorder="1" applyAlignment="1">
      <alignment horizontal="right"/>
    </xf>
    <xf numFmtId="0" fontId="176" fillId="45" borderId="68" xfId="8736" applyFont="1" applyFill="1" applyBorder="1" applyAlignment="1">
      <alignment horizontal="right"/>
    </xf>
    <xf numFmtId="168" fontId="171" fillId="44" borderId="68" xfId="700" applyNumberFormat="1" applyFont="1" applyFill="1" applyBorder="1" applyAlignment="1">
      <alignment horizontal="left"/>
    </xf>
    <xf numFmtId="168" fontId="171" fillId="44" borderId="71" xfId="700" applyNumberFormat="1" applyFont="1" applyFill="1" applyBorder="1" applyAlignment="1">
      <alignment horizontal="left"/>
    </xf>
    <xf numFmtId="0" fontId="173" fillId="48" borderId="66" xfId="8736" applyFont="1" applyFill="1" applyBorder="1" applyAlignment="1">
      <alignment horizontal="left" wrapText="1"/>
    </xf>
    <xf numFmtId="0" fontId="173" fillId="48" borderId="0" xfId="8736" applyFont="1" applyFill="1" applyAlignment="1">
      <alignment horizontal="left" wrapText="1"/>
    </xf>
    <xf numFmtId="0" fontId="173" fillId="48" borderId="41" xfId="8736" applyFont="1" applyFill="1" applyBorder="1" applyAlignment="1">
      <alignment horizontal="left" wrapText="1"/>
    </xf>
    <xf numFmtId="0" fontId="173" fillId="48" borderId="73" xfId="8736" applyFont="1" applyFill="1" applyBorder="1" applyAlignment="1">
      <alignment horizontal="left" wrapText="1"/>
    </xf>
    <xf numFmtId="0" fontId="173" fillId="48" borderId="42" xfId="8736" applyFont="1" applyFill="1" applyBorder="1" applyAlignment="1">
      <alignment horizontal="left" wrapText="1"/>
    </xf>
    <xf numFmtId="0" fontId="173" fillId="48" borderId="44" xfId="8736" applyFont="1" applyFill="1" applyBorder="1" applyAlignment="1">
      <alignment horizontal="left" wrapText="1"/>
    </xf>
    <xf numFmtId="0" fontId="175" fillId="45" borderId="69" xfId="8736" applyFont="1" applyFill="1" applyBorder="1" applyAlignment="1">
      <alignment horizontal="right"/>
    </xf>
    <xf numFmtId="0" fontId="175" fillId="45" borderId="70" xfId="8736" applyFont="1" applyFill="1" applyBorder="1" applyAlignment="1">
      <alignment horizontal="right"/>
    </xf>
    <xf numFmtId="0" fontId="167" fillId="44" borderId="70" xfId="700" applyNumberFormat="1" applyFont="1" applyFill="1" applyBorder="1" applyAlignment="1">
      <alignment horizontal="left"/>
    </xf>
    <xf numFmtId="168" fontId="167" fillId="44" borderId="70" xfId="700" applyNumberFormat="1" applyFont="1" applyFill="1" applyBorder="1" applyAlignment="1">
      <alignment horizontal="left"/>
    </xf>
    <xf numFmtId="168" fontId="167" fillId="44" borderId="77" xfId="700" applyNumberFormat="1" applyFont="1" applyFill="1" applyBorder="1" applyAlignment="1">
      <alignment horizontal="left"/>
    </xf>
    <xf numFmtId="0" fontId="168" fillId="47" borderId="0" xfId="8736" applyFont="1" applyFill="1" applyAlignment="1">
      <alignment horizontal="right"/>
    </xf>
    <xf numFmtId="168" fontId="172" fillId="47" borderId="0" xfId="700" applyNumberFormat="1" applyFont="1" applyFill="1" applyBorder="1" applyAlignment="1" applyProtection="1">
      <alignment horizontal="left"/>
      <protection locked="0"/>
    </xf>
    <xf numFmtId="0" fontId="174" fillId="48" borderId="87" xfId="8736" applyFont="1" applyFill="1" applyBorder="1" applyAlignment="1" applyProtection="1">
      <alignment horizontal="center"/>
      <protection locked="0"/>
    </xf>
    <xf numFmtId="0" fontId="174" fillId="48" borderId="86" xfId="8736" applyFont="1" applyFill="1" applyBorder="1" applyAlignment="1" applyProtection="1">
      <alignment horizontal="center"/>
      <protection locked="0"/>
    </xf>
    <xf numFmtId="0" fontId="176" fillId="48" borderId="70" xfId="8736" applyFont="1" applyFill="1" applyBorder="1" applyAlignment="1" applyProtection="1">
      <alignment horizontal="left"/>
      <protection locked="0"/>
    </xf>
    <xf numFmtId="0" fontId="176" fillId="48" borderId="77" xfId="8736" applyFont="1" applyFill="1" applyBorder="1" applyAlignment="1" applyProtection="1">
      <alignment horizontal="left"/>
      <protection locked="0"/>
    </xf>
    <xf numFmtId="168" fontId="174" fillId="48" borderId="86" xfId="700" applyNumberFormat="1" applyFont="1" applyFill="1" applyBorder="1" applyAlignment="1" applyProtection="1">
      <alignment horizontal="left"/>
      <protection locked="0"/>
    </xf>
    <xf numFmtId="168" fontId="174" fillId="48" borderId="85" xfId="700" applyNumberFormat="1" applyFont="1" applyFill="1" applyBorder="1" applyAlignment="1" applyProtection="1">
      <alignment horizontal="left"/>
      <protection locked="0"/>
    </xf>
    <xf numFmtId="0" fontId="174" fillId="48" borderId="87" xfId="8736" applyFont="1" applyFill="1" applyBorder="1" applyAlignment="1" applyProtection="1">
      <alignment horizontal="left"/>
      <protection locked="0"/>
    </xf>
    <xf numFmtId="0" fontId="174" fillId="48" borderId="86" xfId="8736" applyFont="1" applyFill="1" applyBorder="1" applyAlignment="1" applyProtection="1">
      <alignment horizontal="left"/>
      <protection locked="0"/>
    </xf>
    <xf numFmtId="0" fontId="174" fillId="48" borderId="85" xfId="8736" applyFont="1" applyFill="1" applyBorder="1" applyAlignment="1" applyProtection="1">
      <alignment horizontal="left"/>
      <protection locked="0"/>
    </xf>
    <xf numFmtId="0" fontId="105" fillId="48" borderId="80" xfId="8736" applyFont="1" applyFill="1" applyBorder="1" applyAlignment="1">
      <alignment horizontal="left"/>
    </xf>
    <xf numFmtId="0" fontId="105" fillId="48" borderId="79" xfId="8736" applyFont="1" applyFill="1" applyBorder="1" applyAlignment="1">
      <alignment horizontal="left"/>
    </xf>
    <xf numFmtId="44" fontId="4" fillId="48" borderId="84" xfId="700" applyFont="1" applyFill="1" applyBorder="1" applyAlignment="1" applyProtection="1">
      <alignment horizontal="center"/>
      <protection locked="0"/>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0" fontId="176" fillId="48" borderId="11"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0" fontId="174" fillId="48" borderId="11" xfId="8736" applyFont="1" applyFill="1" applyBorder="1" applyAlignment="1" applyProtection="1">
      <alignment horizontal="left"/>
      <protection locked="0"/>
    </xf>
    <xf numFmtId="0" fontId="174" fillId="48" borderId="76" xfId="8736" applyFont="1" applyFill="1" applyBorder="1" applyAlignment="1" applyProtection="1">
      <alignment horizontal="left"/>
      <protection locked="0"/>
    </xf>
    <xf numFmtId="0" fontId="4" fillId="48" borderId="1" xfId="8736" applyFill="1" applyBorder="1" applyAlignment="1">
      <alignment horizontal="center"/>
    </xf>
    <xf numFmtId="0" fontId="4" fillId="48" borderId="2" xfId="8736" applyFill="1" applyBorder="1" applyAlignment="1">
      <alignment horizontal="center"/>
    </xf>
    <xf numFmtId="0" fontId="4" fillId="48" borderId="112" xfId="8736" applyFill="1" applyBorder="1" applyAlignment="1">
      <alignment horizontal="center"/>
    </xf>
    <xf numFmtId="0" fontId="176" fillId="48" borderId="72" xfId="8736" applyFont="1" applyFill="1" applyBorder="1" applyAlignment="1" applyProtection="1">
      <alignment horizontal="center"/>
      <protection locked="0"/>
    </xf>
    <xf numFmtId="0" fontId="176" fillId="48" borderId="11" xfId="8736" applyFont="1" applyFill="1" applyBorder="1" applyAlignment="1" applyProtection="1">
      <alignment horizontal="center"/>
      <protection locked="0"/>
    </xf>
    <xf numFmtId="43" fontId="171" fillId="50" borderId="72" xfId="698" applyFont="1" applyFill="1" applyBorder="1" applyAlignment="1" applyProtection="1">
      <alignment horizontal="left" wrapText="1"/>
      <protection hidden="1"/>
    </xf>
    <xf numFmtId="43" fontId="171" fillId="50" borderId="11" xfId="698" applyFont="1" applyFill="1" applyBorder="1" applyAlignment="1" applyProtection="1">
      <alignment horizontal="left" wrapText="1"/>
      <protection hidden="1"/>
    </xf>
    <xf numFmtId="44" fontId="4" fillId="48" borderId="11" xfId="700" applyFont="1" applyFill="1" applyBorder="1" applyAlignment="1" applyProtection="1">
      <alignment horizontal="center"/>
      <protection hidden="1"/>
    </xf>
    <xf numFmtId="43" fontId="168" fillId="50" borderId="111" xfId="698" applyFont="1" applyFill="1" applyBorder="1" applyAlignment="1" applyProtection="1">
      <alignment horizontal="center"/>
      <protection hidden="1"/>
    </xf>
    <xf numFmtId="43" fontId="168" fillId="50" borderId="84" xfId="698" applyFont="1" applyFill="1" applyBorder="1" applyAlignment="1" applyProtection="1">
      <alignment horizontal="center"/>
      <protection hidden="1"/>
    </xf>
    <xf numFmtId="43" fontId="168" fillId="50" borderId="102" xfId="698" applyFont="1" applyFill="1" applyBorder="1" applyAlignment="1" applyProtection="1">
      <alignment horizontal="center"/>
      <protection hidden="1"/>
    </xf>
    <xf numFmtId="0" fontId="174" fillId="45" borderId="72" xfId="8736" applyFont="1" applyFill="1" applyBorder="1" applyAlignment="1">
      <alignment horizontal="right"/>
    </xf>
    <xf numFmtId="0" fontId="174" fillId="45" borderId="11" xfId="8736" applyFont="1" applyFill="1" applyBorder="1" applyAlignment="1">
      <alignment horizontal="right"/>
    </xf>
    <xf numFmtId="43" fontId="171" fillId="50" borderId="98" xfId="698" applyFont="1" applyFill="1" applyBorder="1" applyAlignment="1" applyProtection="1">
      <alignment horizontal="left"/>
      <protection hidden="1"/>
    </xf>
    <xf numFmtId="43" fontId="171" fillId="50" borderId="13" xfId="698" applyFont="1" applyFill="1" applyBorder="1" applyAlignment="1" applyProtection="1">
      <alignment horizontal="left"/>
      <protection hidden="1"/>
    </xf>
    <xf numFmtId="44" fontId="4" fillId="48" borderId="13" xfId="700" applyFont="1" applyFill="1" applyBorder="1" applyAlignment="1" applyProtection="1">
      <alignment horizontal="center"/>
      <protection locked="0"/>
    </xf>
    <xf numFmtId="0" fontId="174" fillId="48" borderId="9" xfId="8736" applyFont="1" applyFill="1" applyBorder="1" applyAlignment="1">
      <alignment horizontal="center"/>
    </xf>
    <xf numFmtId="0" fontId="174" fillId="48" borderId="6" xfId="8736" applyFont="1" applyFill="1" applyBorder="1" applyAlignment="1">
      <alignment horizontal="center"/>
    </xf>
    <xf numFmtId="0" fontId="174" fillId="48" borderId="82" xfId="8736" applyFont="1" applyFill="1" applyBorder="1" applyAlignment="1">
      <alignment horizontal="center"/>
    </xf>
    <xf numFmtId="0" fontId="4" fillId="48" borderId="3" xfId="8736" applyFill="1" applyBorder="1" applyAlignment="1">
      <alignment horizontal="center"/>
    </xf>
    <xf numFmtId="0" fontId="4" fillId="48" borderId="4" xfId="8736" applyFill="1" applyBorder="1" applyAlignment="1">
      <alignment horizontal="center"/>
    </xf>
    <xf numFmtId="0" fontId="4" fillId="48" borderId="81" xfId="8736" applyFill="1" applyBorder="1" applyAlignment="1">
      <alignment horizontal="center"/>
    </xf>
    <xf numFmtId="168" fontId="176" fillId="44" borderId="11" xfId="700" applyNumberFormat="1" applyFont="1" applyFill="1" applyBorder="1" applyAlignment="1">
      <alignment horizontal="left"/>
    </xf>
    <xf numFmtId="0" fontId="105" fillId="45" borderId="65" xfId="8736" applyFont="1" applyFill="1" applyBorder="1" applyAlignment="1">
      <alignment horizontal="left" wrapText="1"/>
    </xf>
    <xf numFmtId="0" fontId="105" fillId="45" borderId="29" xfId="8736" applyFont="1" applyFill="1" applyBorder="1" applyAlignment="1">
      <alignment horizontal="left" wrapText="1"/>
    </xf>
    <xf numFmtId="0" fontId="105" fillId="45" borderId="31" xfId="8736" applyFont="1" applyFill="1" applyBorder="1" applyAlignment="1">
      <alignment horizontal="left" wrapText="1"/>
    </xf>
    <xf numFmtId="0" fontId="105" fillId="45" borderId="73" xfId="8736" applyFont="1" applyFill="1" applyBorder="1" applyAlignment="1">
      <alignment horizontal="left" wrapText="1"/>
    </xf>
    <xf numFmtId="0" fontId="105" fillId="45" borderId="42" xfId="8736" applyFont="1" applyFill="1" applyBorder="1" applyAlignment="1">
      <alignment horizontal="left" wrapText="1"/>
    </xf>
    <xf numFmtId="0" fontId="105" fillId="45" borderId="44" xfId="8736" applyFont="1" applyFill="1" applyBorder="1" applyAlignment="1">
      <alignment horizontal="left" wrapText="1"/>
    </xf>
    <xf numFmtId="43" fontId="171" fillId="50" borderId="72" xfId="698" applyFont="1" applyFill="1" applyBorder="1" applyAlignment="1" applyProtection="1">
      <alignment horizontal="left"/>
      <protection hidden="1"/>
    </xf>
    <xf numFmtId="43" fontId="171" fillId="50" borderId="11" xfId="698" applyFont="1" applyFill="1" applyBorder="1" applyAlignment="1" applyProtection="1">
      <alignment horizontal="left"/>
      <protection hidden="1"/>
    </xf>
    <xf numFmtId="44" fontId="4" fillId="48" borderId="11" xfId="700" applyFont="1" applyFill="1" applyBorder="1" applyAlignment="1" applyProtection="1">
      <alignment horizontal="center"/>
      <protection locked="0"/>
    </xf>
    <xf numFmtId="0" fontId="105" fillId="45" borderId="67" xfId="8736" applyFont="1" applyFill="1" applyBorder="1" applyAlignment="1">
      <alignment horizontal="center"/>
    </xf>
    <xf numFmtId="0" fontId="105" fillId="45" borderId="68" xfId="8736" applyFont="1" applyFill="1" applyBorder="1" applyAlignment="1">
      <alignment horizontal="center"/>
    </xf>
    <xf numFmtId="0" fontId="168" fillId="45" borderId="68" xfId="8736" applyFont="1" applyFill="1" applyBorder="1" applyAlignment="1">
      <alignment horizontal="center"/>
    </xf>
    <xf numFmtId="0" fontId="168" fillId="45" borderId="71" xfId="8736" applyFont="1" applyFill="1" applyBorder="1" applyAlignment="1">
      <alignment horizontal="center"/>
    </xf>
    <xf numFmtId="0" fontId="175" fillId="51" borderId="11" xfId="8736" applyFont="1" applyFill="1" applyBorder="1" applyAlignment="1">
      <alignment horizontal="center"/>
    </xf>
    <xf numFmtId="0" fontId="175" fillId="51" borderId="76" xfId="8736" applyFont="1" applyFill="1" applyBorder="1" applyAlignment="1">
      <alignment horizontal="center"/>
    </xf>
    <xf numFmtId="0" fontId="176" fillId="45" borderId="72" xfId="8736" applyFont="1" applyFill="1" applyBorder="1" applyAlignment="1">
      <alignment horizontal="right"/>
    </xf>
    <xf numFmtId="0" fontId="176" fillId="45" borderId="11" xfId="8736" applyFont="1" applyFill="1" applyBorder="1" applyAlignment="1">
      <alignment horizontal="right"/>
    </xf>
    <xf numFmtId="168" fontId="176" fillId="48" borderId="11" xfId="700" applyNumberFormat="1" applyFont="1" applyFill="1" applyBorder="1" applyAlignment="1" applyProtection="1">
      <alignment horizontal="left"/>
      <protection locked="0"/>
    </xf>
    <xf numFmtId="168" fontId="174" fillId="44" borderId="11" xfId="700" applyNumberFormat="1" applyFont="1" applyFill="1" applyBorder="1" applyAlignment="1" applyProtection="1">
      <alignment horizontal="left"/>
      <protection locked="0"/>
    </xf>
    <xf numFmtId="0" fontId="105" fillId="45" borderId="71" xfId="8736" applyFont="1" applyFill="1" applyBorder="1" applyAlignment="1">
      <alignment horizontal="center"/>
    </xf>
    <xf numFmtId="0" fontId="168" fillId="45" borderId="67" xfId="8736" applyFont="1" applyFill="1" applyBorder="1" applyAlignment="1">
      <alignment horizontal="left"/>
    </xf>
    <xf numFmtId="0" fontId="168" fillId="45" borderId="68" xfId="8736" applyFont="1" applyFill="1" applyBorder="1" applyAlignment="1">
      <alignment horizontal="left"/>
    </xf>
    <xf numFmtId="0" fontId="168" fillId="45" borderId="71" xfId="8736" applyFont="1" applyFill="1" applyBorder="1" applyAlignment="1">
      <alignment horizontal="left"/>
    </xf>
    <xf numFmtId="0" fontId="105" fillId="45" borderId="72" xfId="8736" applyFont="1" applyFill="1" applyBorder="1" applyAlignment="1">
      <alignment horizontal="center"/>
    </xf>
    <xf numFmtId="0" fontId="105" fillId="45" borderId="11" xfId="8736" applyFont="1" applyFill="1" applyBorder="1" applyAlignment="1">
      <alignment horizontal="center"/>
    </xf>
    <xf numFmtId="0" fontId="105" fillId="45" borderId="76" xfId="8736" applyFont="1" applyFill="1" applyBorder="1" applyAlignment="1">
      <alignment horizontal="center"/>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14" fontId="174" fillId="48" borderId="11" xfId="8736" applyNumberFormat="1" applyFont="1" applyFill="1" applyBorder="1" applyAlignment="1" applyProtection="1">
      <alignment horizontal="center"/>
      <protection locked="0"/>
    </xf>
    <xf numFmtId="14" fontId="174" fillId="48" borderId="76" xfId="8736" applyNumberFormat="1" applyFont="1" applyFill="1" applyBorder="1" applyAlignment="1" applyProtection="1">
      <alignment horizontal="center"/>
      <protection locked="0"/>
    </xf>
    <xf numFmtId="0" fontId="174" fillId="48" borderId="69" xfId="8736" applyFont="1" applyFill="1" applyBorder="1" applyAlignment="1" applyProtection="1">
      <alignment horizontal="center"/>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4" fontId="174" fillId="48" borderId="77" xfId="8736" applyNumberFormat="1" applyFont="1" applyFill="1" applyBorder="1" applyAlignment="1" applyProtection="1">
      <alignment horizontal="center"/>
      <protection locked="0"/>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77" fillId="48" borderId="11" xfId="8736" applyFont="1" applyFill="1" applyBorder="1" applyAlignment="1" applyProtection="1">
      <alignment horizontal="left"/>
      <protection locked="0"/>
    </xf>
    <xf numFmtId="14" fontId="176" fillId="48" borderId="11" xfId="8736" applyNumberFormat="1" applyFont="1" applyFill="1" applyBorder="1" applyAlignment="1" applyProtection="1">
      <alignment horizontal="center"/>
      <protection locked="0"/>
    </xf>
    <xf numFmtId="168" fontId="176" fillId="48" borderId="11" xfId="8737" applyNumberFormat="1" applyFont="1" applyFill="1" applyBorder="1" applyAlignment="1" applyProtection="1">
      <alignment horizontal="center"/>
      <protection locked="0"/>
    </xf>
    <xf numFmtId="168" fontId="176" fillId="48" borderId="76" xfId="8737" applyNumberFormat="1" applyFont="1" applyFill="1" applyBorder="1" applyAlignment="1" applyProtection="1">
      <alignment horizontal="center"/>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7" fillId="48" borderId="70" xfId="8736" applyFont="1" applyFill="1" applyBorder="1" applyAlignment="1" applyProtection="1">
      <alignment horizontal="left"/>
      <protection locked="0"/>
    </xf>
    <xf numFmtId="0" fontId="176" fillId="48" borderId="70" xfId="8736" applyFont="1" applyFill="1" applyBorder="1" applyAlignment="1" applyProtection="1">
      <alignment horizontal="center"/>
      <protection locked="0"/>
    </xf>
    <xf numFmtId="14" fontId="176" fillId="48" borderId="70" xfId="8736" applyNumberFormat="1" applyFont="1" applyFill="1" applyBorder="1" applyAlignment="1" applyProtection="1">
      <alignment horizontal="center"/>
      <protection locked="0"/>
    </xf>
    <xf numFmtId="168" fontId="176" fillId="48" borderId="70" xfId="8737" applyNumberFormat="1" applyFont="1" applyFill="1" applyBorder="1" applyAlignment="1" applyProtection="1">
      <alignment horizontal="center"/>
      <protection locked="0"/>
    </xf>
    <xf numFmtId="168" fontId="176" fillId="48" borderId="77" xfId="8737" applyNumberFormat="1" applyFont="1" applyFill="1" applyBorder="1" applyAlignment="1" applyProtection="1">
      <alignment horizontal="center"/>
      <protection locked="0"/>
    </xf>
    <xf numFmtId="0" fontId="178" fillId="45" borderId="69" xfId="8736" applyFont="1" applyFill="1" applyBorder="1" applyAlignment="1">
      <alignment horizontal="left"/>
    </xf>
    <xf numFmtId="0" fontId="178" fillId="45" borderId="70" xfId="8736" applyFont="1" applyFill="1" applyBorder="1" applyAlignment="1">
      <alignment horizontal="left"/>
    </xf>
    <xf numFmtId="0" fontId="4" fillId="48" borderId="70" xfId="8736" applyFill="1" applyBorder="1" applyAlignment="1" applyProtection="1">
      <alignment horizontal="center"/>
      <protection locked="0"/>
    </xf>
    <xf numFmtId="0" fontId="4" fillId="48" borderId="77" xfId="8736" applyFill="1" applyBorder="1" applyAlignment="1" applyProtection="1">
      <alignment horizontal="center"/>
      <protection locked="0"/>
    </xf>
    <xf numFmtId="0" fontId="168" fillId="45" borderId="67" xfId="8736" applyFont="1" applyFill="1" applyBorder="1" applyAlignment="1">
      <alignment horizontal="center"/>
    </xf>
    <xf numFmtId="0" fontId="167" fillId="45" borderId="11" xfId="8736" applyFont="1" applyFill="1" applyBorder="1" applyAlignment="1">
      <alignment horizontal="center"/>
    </xf>
    <xf numFmtId="0" fontId="178" fillId="45" borderId="72" xfId="8736" applyFont="1" applyFill="1" applyBorder="1" applyAlignment="1">
      <alignment horizontal="left"/>
    </xf>
    <xf numFmtId="0" fontId="178" fillId="45" borderId="11" xfId="8736" applyFont="1" applyFill="1" applyBorder="1" applyAlignment="1">
      <alignment horizontal="left"/>
    </xf>
    <xf numFmtId="0" fontId="4" fillId="48" borderId="11" xfId="8736" applyFill="1" applyBorder="1" applyAlignment="1" applyProtection="1">
      <alignment horizontal="center"/>
      <protection locked="0"/>
    </xf>
    <xf numFmtId="0" fontId="4" fillId="48" borderId="76" xfId="8736" applyFill="1" applyBorder="1" applyAlignment="1" applyProtection="1">
      <alignment horizontal="center"/>
      <protection locked="0"/>
    </xf>
    <xf numFmtId="0" fontId="167" fillId="45" borderId="11" xfId="8736" applyFont="1" applyFill="1" applyBorder="1" applyAlignment="1">
      <alignment horizontal="center" wrapText="1"/>
    </xf>
    <xf numFmtId="0" fontId="167" fillId="45" borderId="76" xfId="8736" applyFont="1" applyFill="1" applyBorder="1" applyAlignment="1">
      <alignment horizontal="center" wrapText="1"/>
    </xf>
    <xf numFmtId="0" fontId="167" fillId="48" borderId="90" xfId="8736" applyFont="1" applyFill="1" applyBorder="1" applyAlignment="1">
      <alignment horizontal="left"/>
    </xf>
    <xf numFmtId="0" fontId="167" fillId="48" borderId="4" xfId="8736" applyFont="1" applyFill="1" applyBorder="1" applyAlignment="1">
      <alignment horizontal="left"/>
    </xf>
    <xf numFmtId="0" fontId="167" fillId="48" borderId="5" xfId="8736" applyFont="1" applyFill="1" applyBorder="1" applyAlignment="1">
      <alignment horizontal="left"/>
    </xf>
    <xf numFmtId="0" fontId="171" fillId="48" borderId="68" xfId="8736" applyFont="1" applyFill="1" applyBorder="1" applyAlignment="1" applyProtection="1">
      <alignment horizontal="left"/>
      <protection locked="0"/>
    </xf>
    <xf numFmtId="0" fontId="171" fillId="48" borderId="71" xfId="8736" applyFont="1" applyFill="1" applyBorder="1" applyAlignment="1" applyProtection="1">
      <alignment horizontal="left"/>
      <protection locked="0"/>
    </xf>
    <xf numFmtId="0" fontId="167" fillId="45" borderId="72" xfId="8736" applyFont="1" applyFill="1" applyBorder="1" applyAlignment="1">
      <alignment horizontal="left"/>
    </xf>
    <xf numFmtId="0" fontId="167" fillId="45" borderId="11" xfId="8736" applyFont="1" applyFill="1" applyBorder="1" applyAlignment="1">
      <alignment horizontal="left"/>
    </xf>
    <xf numFmtId="0" fontId="179" fillId="48" borderId="11" xfId="8736" applyFont="1" applyFill="1" applyBorder="1" applyAlignment="1" applyProtection="1">
      <alignment horizontal="left"/>
      <protection locked="0"/>
    </xf>
    <xf numFmtId="0" fontId="179" fillId="48" borderId="76" xfId="8736" applyFont="1" applyFill="1" applyBorder="1" applyAlignment="1" applyProtection="1">
      <alignment horizontal="left"/>
      <protection locked="0"/>
    </xf>
    <xf numFmtId="0" fontId="176" fillId="48" borderId="72" xfId="8736" applyFont="1" applyFill="1" applyBorder="1" applyAlignment="1" applyProtection="1">
      <alignment horizontal="left" vertical="top" wrapText="1"/>
      <protection locked="0"/>
    </xf>
    <xf numFmtId="0" fontId="176" fillId="48" borderId="11" xfId="8736" applyFont="1" applyFill="1" applyBorder="1" applyAlignment="1" applyProtection="1">
      <alignment horizontal="left" vertical="top"/>
      <protection locked="0"/>
    </xf>
    <xf numFmtId="0" fontId="176" fillId="48" borderId="76" xfId="8736" applyFont="1" applyFill="1" applyBorder="1" applyAlignment="1" applyProtection="1">
      <alignment horizontal="left" vertical="top"/>
      <protection locked="0"/>
    </xf>
    <xf numFmtId="0" fontId="176" fillId="48" borderId="72" xfId="8736" applyFont="1" applyFill="1" applyBorder="1" applyAlignment="1" applyProtection="1">
      <alignment horizontal="left" vertical="top"/>
      <protection locked="0"/>
    </xf>
    <xf numFmtId="0" fontId="176" fillId="48" borderId="69" xfId="8736" applyFont="1" applyFill="1" applyBorder="1" applyAlignment="1" applyProtection="1">
      <alignment horizontal="left" vertical="top"/>
      <protection locked="0"/>
    </xf>
    <xf numFmtId="0" fontId="176" fillId="48" borderId="70" xfId="8736" applyFont="1" applyFill="1" applyBorder="1" applyAlignment="1" applyProtection="1">
      <alignment horizontal="left" vertical="top"/>
      <protection locked="0"/>
    </xf>
    <xf numFmtId="0" fontId="176" fillId="48" borderId="77" xfId="8736" applyFont="1" applyFill="1" applyBorder="1" applyAlignment="1" applyProtection="1">
      <alignment horizontal="left" vertical="top"/>
      <protection locked="0"/>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71" fillId="48" borderId="3" xfId="8736" applyFont="1" applyFill="1" applyBorder="1" applyAlignment="1" applyProtection="1">
      <alignment horizontal="center"/>
      <protection locked="0"/>
    </xf>
    <xf numFmtId="0" fontId="171" fillId="48" borderId="4" xfId="8736" applyFont="1" applyFill="1" applyBorder="1" applyAlignment="1" applyProtection="1">
      <alignment horizontal="center"/>
      <protection locked="0"/>
    </xf>
    <xf numFmtId="0" fontId="171" fillId="48" borderId="81" xfId="8736" applyFont="1" applyFill="1" applyBorder="1" applyAlignment="1" applyProtection="1">
      <alignment horizontal="center"/>
      <protection locked="0"/>
    </xf>
    <xf numFmtId="0" fontId="174" fillId="48" borderId="72" xfId="8736" applyFont="1" applyFill="1" applyBorder="1" applyAlignment="1" applyProtection="1">
      <alignment horizontal="left" vertical="top" wrapText="1"/>
      <protection locked="0"/>
    </xf>
    <xf numFmtId="0" fontId="175" fillId="45" borderId="11" xfId="8736" applyFont="1" applyFill="1" applyBorder="1" applyAlignment="1">
      <alignment horizontal="center"/>
    </xf>
    <xf numFmtId="0" fontId="181" fillId="45" borderId="11" xfId="8736" applyFont="1" applyFill="1" applyBorder="1" applyAlignment="1">
      <alignment horizontal="left"/>
    </xf>
    <xf numFmtId="0" fontId="181" fillId="45" borderId="76" xfId="8736" applyFont="1" applyFill="1" applyBorder="1" applyAlignment="1">
      <alignment horizontal="left"/>
    </xf>
    <xf numFmtId="0" fontId="168" fillId="45" borderId="93" xfId="8736" applyFont="1" applyFill="1" applyBorder="1" applyAlignment="1">
      <alignment horizontal="center"/>
    </xf>
    <xf numFmtId="0" fontId="168" fillId="45" borderId="92" xfId="8736" applyFont="1" applyFill="1" applyBorder="1" applyAlignment="1">
      <alignment horizontal="center"/>
    </xf>
    <xf numFmtId="0" fontId="168" fillId="45" borderId="91" xfId="8736" applyFont="1" applyFill="1" applyBorder="1" applyAlignment="1">
      <alignment horizontal="center"/>
    </xf>
    <xf numFmtId="0" fontId="175" fillId="45" borderId="72" xfId="8736" applyFont="1" applyFill="1" applyBorder="1" applyAlignment="1">
      <alignment horizontal="center"/>
    </xf>
    <xf numFmtId="0" fontId="105" fillId="45" borderId="67" xfId="8736" applyFont="1" applyFill="1" applyBorder="1" applyAlignment="1" applyProtection="1">
      <alignment horizontal="left" vertical="center" wrapText="1"/>
      <protection locked="0"/>
    </xf>
    <xf numFmtId="0" fontId="105" fillId="45" borderId="68" xfId="8736" applyFont="1" applyFill="1" applyBorder="1" applyAlignment="1" applyProtection="1">
      <alignment horizontal="left" vertical="center" wrapText="1"/>
      <protection locked="0"/>
    </xf>
    <xf numFmtId="0" fontId="105" fillId="45" borderId="72" xfId="8736" applyFont="1" applyFill="1" applyBorder="1" applyAlignment="1" applyProtection="1">
      <alignment horizontal="left" vertical="center" wrapText="1"/>
      <protection locked="0"/>
    </xf>
    <xf numFmtId="0" fontId="105" fillId="45" borderId="11" xfId="8736" applyFont="1" applyFill="1" applyBorder="1" applyAlignment="1" applyProtection="1">
      <alignment horizontal="left" vertical="center" wrapText="1"/>
      <protection locked="0"/>
    </xf>
    <xf numFmtId="0" fontId="171" fillId="48" borderId="68" xfId="8736" applyFont="1" applyFill="1" applyBorder="1" applyAlignment="1" applyProtection="1">
      <alignment horizontal="left" vertical="center" wrapText="1"/>
      <protection locked="0"/>
    </xf>
    <xf numFmtId="0" fontId="171" fillId="48" borderId="71" xfId="8736" applyFont="1" applyFill="1" applyBorder="1" applyAlignment="1" applyProtection="1">
      <alignment horizontal="left" vertical="center" wrapText="1"/>
      <protection locked="0"/>
    </xf>
    <xf numFmtId="0" fontId="171" fillId="48" borderId="11" xfId="8736" applyFont="1" applyFill="1" applyBorder="1" applyAlignment="1" applyProtection="1">
      <alignment horizontal="left" vertical="center" wrapText="1"/>
      <protection locked="0"/>
    </xf>
    <xf numFmtId="0" fontId="171" fillId="48" borderId="76" xfId="8736" applyFont="1" applyFill="1" applyBorder="1" applyAlignment="1" applyProtection="1">
      <alignment horizontal="left" vertical="center" wrapText="1"/>
      <protection locked="0"/>
    </xf>
    <xf numFmtId="0" fontId="174" fillId="48" borderId="11" xfId="8736" applyFont="1" applyFill="1" applyBorder="1" applyAlignment="1" applyProtection="1">
      <alignment horizontal="left" vertical="top" wrapText="1"/>
      <protection locked="0"/>
    </xf>
    <xf numFmtId="0" fontId="174" fillId="48" borderId="69" xfId="8736" applyFont="1" applyFill="1" applyBorder="1" applyAlignment="1" applyProtection="1">
      <alignment horizontal="left" vertical="top" wrapText="1"/>
      <protection locked="0"/>
    </xf>
    <xf numFmtId="0" fontId="174" fillId="48" borderId="70" xfId="8736" applyFont="1" applyFill="1" applyBorder="1" applyAlignment="1" applyProtection="1">
      <alignment horizontal="left" vertical="top" wrapText="1"/>
      <protection locked="0"/>
    </xf>
    <xf numFmtId="0" fontId="171" fillId="48" borderId="11" xfId="8736" applyFont="1" applyFill="1" applyBorder="1" applyAlignment="1" applyProtection="1">
      <alignment horizontal="center" vertical="center" wrapText="1"/>
      <protection locked="0"/>
    </xf>
    <xf numFmtId="0" fontId="171" fillId="48" borderId="76" xfId="8736" applyFont="1" applyFill="1" applyBorder="1" applyAlignment="1" applyProtection="1">
      <alignment horizontal="center" vertical="center" wrapText="1"/>
      <protection locked="0"/>
    </xf>
    <xf numFmtId="0" fontId="171" fillId="48" borderId="70" xfId="8736" applyFont="1" applyFill="1" applyBorder="1" applyAlignment="1" applyProtection="1">
      <alignment horizontal="center" vertical="center" wrapText="1"/>
      <protection locked="0"/>
    </xf>
    <xf numFmtId="0" fontId="171" fillId="48" borderId="77" xfId="8736" applyFont="1" applyFill="1" applyBorder="1" applyAlignment="1" applyProtection="1">
      <alignment horizontal="center" vertical="center" wrapText="1"/>
      <protection locked="0"/>
    </xf>
    <xf numFmtId="0" fontId="4" fillId="51" borderId="70" xfId="8736" applyFill="1" applyBorder="1" applyAlignment="1" applyProtection="1">
      <alignment horizontal="center"/>
      <protection locked="0"/>
    </xf>
    <xf numFmtId="0" fontId="4" fillId="51" borderId="77" xfId="8736" applyFill="1" applyBorder="1" applyAlignment="1" applyProtection="1">
      <alignment horizontal="center"/>
      <protection locked="0"/>
    </xf>
    <xf numFmtId="0" fontId="105" fillId="45" borderId="67" xfId="8736" applyFont="1" applyFill="1" applyBorder="1" applyAlignment="1">
      <alignment horizontal="left" wrapText="1"/>
    </xf>
    <xf numFmtId="0" fontId="105" fillId="45" borderId="68" xfId="8736" applyFont="1" applyFill="1" applyBorder="1" applyAlignment="1">
      <alignment horizontal="left" wrapText="1"/>
    </xf>
    <xf numFmtId="0" fontId="105" fillId="45" borderId="71" xfId="8736" applyFont="1" applyFill="1" applyBorder="1" applyAlignment="1">
      <alignment horizontal="left" wrapText="1"/>
    </xf>
    <xf numFmtId="0" fontId="105" fillId="45" borderId="72" xfId="8736" applyFont="1" applyFill="1" applyBorder="1" applyAlignment="1">
      <alignment horizontal="left" wrapText="1"/>
    </xf>
    <xf numFmtId="0" fontId="105" fillId="45" borderId="11" xfId="8736" applyFont="1" applyFill="1" applyBorder="1" applyAlignment="1">
      <alignment horizontal="left" wrapText="1"/>
    </xf>
    <xf numFmtId="0" fontId="105" fillId="45" borderId="76" xfId="8736" applyFont="1" applyFill="1" applyBorder="1" applyAlignment="1">
      <alignment horizontal="left" wrapText="1"/>
    </xf>
    <xf numFmtId="0" fontId="105" fillId="45" borderId="65" xfId="8736" applyFont="1" applyFill="1" applyBorder="1" applyAlignment="1">
      <alignment horizontal="center"/>
    </xf>
    <xf numFmtId="0" fontId="105" fillId="45" borderId="29" xfId="8736" applyFont="1" applyFill="1" applyBorder="1" applyAlignment="1">
      <alignment horizontal="center"/>
    </xf>
    <xf numFmtId="0" fontId="105" fillId="45" borderId="31" xfId="8736" applyFont="1" applyFill="1" applyBorder="1" applyAlignment="1">
      <alignment horizontal="center"/>
    </xf>
    <xf numFmtId="0" fontId="175" fillId="45" borderId="69" xfId="8736" applyFont="1" applyFill="1" applyBorder="1" applyAlignment="1">
      <alignment horizontal="center"/>
    </xf>
    <xf numFmtId="0" fontId="175" fillId="45" borderId="70" xfId="8736" applyFont="1" applyFill="1" applyBorder="1" applyAlignment="1">
      <alignment horizontal="center"/>
    </xf>
    <xf numFmtId="0" fontId="175" fillId="45" borderId="11" xfId="8736" applyFont="1" applyFill="1" applyBorder="1" applyAlignment="1">
      <alignment horizontal="center" wrapText="1"/>
    </xf>
    <xf numFmtId="0" fontId="167" fillId="45" borderId="76" xfId="8736" applyFont="1" applyFill="1" applyBorder="1" applyAlignment="1">
      <alignment horizontal="center"/>
    </xf>
    <xf numFmtId="0" fontId="2" fillId="48" borderId="9" xfId="8736" applyFont="1" applyFill="1" applyBorder="1" applyAlignment="1" applyProtection="1">
      <alignment horizontal="center"/>
      <protection locked="0"/>
    </xf>
    <xf numFmtId="0" fontId="4" fillId="48" borderId="6" xfId="8736" applyFill="1" applyBorder="1" applyAlignment="1" applyProtection="1">
      <alignment horizontal="center"/>
      <protection locked="0"/>
    </xf>
    <xf numFmtId="0" fontId="4" fillId="48" borderId="82" xfId="8736" applyFill="1" applyBorder="1" applyAlignment="1" applyProtection="1">
      <alignment horizontal="center"/>
      <protection locked="0"/>
    </xf>
    <xf numFmtId="0" fontId="105" fillId="45" borderId="67" xfId="8736" applyFont="1" applyFill="1" applyBorder="1" applyAlignment="1">
      <alignment horizontal="center" wrapText="1"/>
    </xf>
    <xf numFmtId="0" fontId="105" fillId="45" borderId="68" xfId="8736" applyFont="1" applyFill="1" applyBorder="1" applyAlignment="1">
      <alignment horizontal="center" wrapText="1"/>
    </xf>
    <xf numFmtId="0" fontId="105" fillId="45" borderId="71" xfId="8736" applyFont="1" applyFill="1" applyBorder="1" applyAlignment="1">
      <alignment horizontal="center" wrapText="1"/>
    </xf>
    <xf numFmtId="0" fontId="171" fillId="48" borderId="68" xfId="8736" applyFont="1" applyFill="1" applyBorder="1" applyAlignment="1" applyProtection="1">
      <alignment horizontal="left" wrapText="1"/>
      <protection locked="0"/>
    </xf>
    <xf numFmtId="0" fontId="171" fillId="48" borderId="71" xfId="8736" applyFont="1" applyFill="1" applyBorder="1" applyAlignment="1" applyProtection="1">
      <alignment horizontal="left" wrapText="1"/>
      <protection locked="0"/>
    </xf>
    <xf numFmtId="0" fontId="171" fillId="48" borderId="11" xfId="8736" applyFont="1" applyFill="1" applyBorder="1" applyAlignment="1" applyProtection="1">
      <alignment horizontal="left" wrapText="1"/>
      <protection locked="0"/>
    </xf>
    <xf numFmtId="0" fontId="171" fillId="48" borderId="76" xfId="8736" applyFont="1" applyFill="1" applyBorder="1" applyAlignment="1" applyProtection="1">
      <alignment horizontal="left" wrapText="1"/>
      <protection locked="0"/>
    </xf>
    <xf numFmtId="0" fontId="2" fillId="48" borderId="11" xfId="8736" applyFont="1" applyFill="1" applyBorder="1" applyAlignment="1" applyProtection="1">
      <alignment horizontal="center"/>
      <protection locked="0"/>
    </xf>
    <xf numFmtId="0" fontId="1" fillId="48" borderId="9" xfId="8736" applyFont="1" applyFill="1" applyBorder="1" applyAlignment="1" applyProtection="1">
      <alignment horizontal="center"/>
      <protection locked="0"/>
    </xf>
    <xf numFmtId="0" fontId="176" fillId="48" borderId="72" xfId="8736" applyFont="1" applyFill="1" applyBorder="1" applyAlignment="1" applyProtection="1">
      <alignment horizontal="right"/>
      <protection locked="0"/>
    </xf>
    <xf numFmtId="0" fontId="176" fillId="48" borderId="11" xfId="8736" applyFont="1" applyFill="1" applyBorder="1" applyAlignment="1" applyProtection="1">
      <alignment horizontal="right"/>
      <protection locked="0"/>
    </xf>
    <xf numFmtId="168" fontId="176" fillId="48" borderId="76" xfId="700" applyNumberFormat="1" applyFont="1" applyFill="1" applyBorder="1" applyAlignment="1" applyProtection="1">
      <alignment horizontal="left"/>
      <protection locked="0"/>
    </xf>
    <xf numFmtId="0" fontId="168" fillId="45" borderId="98" xfId="8736" applyFont="1" applyFill="1" applyBorder="1" applyAlignment="1">
      <alignment horizontal="center"/>
    </xf>
    <xf numFmtId="0" fontId="168" fillId="45" borderId="13" xfId="8736"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68" fillId="45" borderId="89" xfId="8736" applyFont="1" applyFill="1" applyBorder="1" applyAlignment="1">
      <alignment horizontal="right"/>
    </xf>
    <xf numFmtId="0" fontId="168" fillId="45" borderId="43" xfId="8736" applyFont="1" applyFill="1" applyBorder="1" applyAlignment="1">
      <alignment horizontal="right"/>
    </xf>
    <xf numFmtId="168" fontId="168" fillId="45" borderId="43" xfId="8736" applyNumberFormat="1" applyFont="1" applyFill="1" applyBorder="1" applyAlignment="1">
      <alignment horizontal="left"/>
    </xf>
    <xf numFmtId="168" fontId="168" fillId="45" borderId="88" xfId="8736" applyNumberFormat="1" applyFont="1" applyFill="1" applyBorder="1" applyAlignment="1">
      <alignment horizontal="left"/>
    </xf>
    <xf numFmtId="0" fontId="174" fillId="48" borderId="68" xfId="8736" applyFont="1" applyFill="1" applyBorder="1" applyAlignment="1" applyProtection="1">
      <alignment horizontal="left"/>
      <protection locked="0"/>
    </xf>
    <xf numFmtId="0" fontId="174" fillId="48" borderId="71" xfId="8736" applyFont="1" applyFill="1" applyBorder="1" applyAlignment="1" applyProtection="1">
      <alignment horizontal="left"/>
      <protection locked="0"/>
    </xf>
    <xf numFmtId="0" fontId="168" fillId="45" borderId="69" xfId="8736" applyFont="1" applyFill="1" applyBorder="1" applyAlignment="1">
      <alignment horizontal="center"/>
    </xf>
    <xf numFmtId="0" fontId="168" fillId="45" borderId="70" xfId="8736" applyFont="1" applyFill="1" applyBorder="1" applyAlignment="1">
      <alignment horizontal="center"/>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0" fontId="171" fillId="48" borderId="74" xfId="8736" applyFont="1" applyFill="1" applyBorder="1" applyAlignment="1" applyProtection="1">
      <alignment horizontal="left"/>
      <protection locked="0"/>
    </xf>
    <xf numFmtId="0" fontId="168" fillId="45" borderId="72" xfId="8736" applyFont="1" applyFill="1" applyBorder="1" applyAlignment="1">
      <alignment horizontal="center"/>
    </xf>
    <xf numFmtId="0" fontId="168" fillId="45" borderId="11" xfId="8736" applyFont="1" applyFill="1" applyBorder="1" applyAlignment="1">
      <alignment horizontal="center"/>
    </xf>
    <xf numFmtId="0" fontId="168" fillId="45" borderId="3" xfId="8736" applyFont="1" applyFill="1" applyBorder="1" applyAlignment="1">
      <alignment horizontal="center"/>
    </xf>
    <xf numFmtId="0" fontId="168" fillId="45" borderId="4" xfId="8736" applyFont="1" applyFill="1" applyBorder="1" applyAlignment="1">
      <alignment horizontal="center"/>
    </xf>
    <xf numFmtId="0" fontId="168" fillId="45" borderId="81" xfId="8736" applyFont="1" applyFill="1" applyBorder="1" applyAlignment="1">
      <alignment horizontal="center"/>
    </xf>
    <xf numFmtId="0" fontId="105" fillId="45" borderId="69" xfId="8736" applyFont="1" applyFill="1" applyBorder="1" applyAlignment="1">
      <alignment horizontal="center"/>
    </xf>
    <xf numFmtId="0" fontId="105" fillId="45" borderId="70" xfId="8736" applyFont="1" applyFill="1" applyBorder="1" applyAlignment="1">
      <alignment horizontal="center"/>
    </xf>
    <xf numFmtId="0" fontId="174" fillId="44" borderId="72" xfId="8736" applyFont="1" applyFill="1" applyBorder="1" applyAlignment="1" applyProtection="1">
      <alignment horizontal="right"/>
      <protection locked="0"/>
    </xf>
    <xf numFmtId="0" fontId="174" fillId="44" borderId="11" xfId="8736" applyFont="1" applyFill="1" applyBorder="1" applyAlignment="1" applyProtection="1">
      <alignment horizontal="right"/>
      <protection locked="0"/>
    </xf>
    <xf numFmtId="0" fontId="174" fillId="44" borderId="76" xfId="8736" applyFont="1" applyFill="1" applyBorder="1" applyAlignment="1" applyProtection="1">
      <alignment horizontal="right"/>
      <protection locked="0"/>
    </xf>
    <xf numFmtId="0" fontId="174" fillId="48" borderId="5" xfId="8736" applyFont="1" applyFill="1" applyBorder="1" applyAlignment="1" applyProtection="1">
      <alignment horizontal="left"/>
      <protection locked="0"/>
    </xf>
    <xf numFmtId="0" fontId="174" fillId="44" borderId="69" xfId="8736" applyFont="1" applyFill="1" applyBorder="1" applyAlignment="1" applyProtection="1">
      <alignment horizontal="right"/>
      <protection locked="0"/>
    </xf>
    <xf numFmtId="0" fontId="174" fillId="44" borderId="70" xfId="8736" applyFont="1" applyFill="1" applyBorder="1" applyAlignment="1" applyProtection="1">
      <alignment horizontal="right"/>
      <protection locked="0"/>
    </xf>
    <xf numFmtId="0" fontId="174" fillId="44" borderId="77" xfId="8736" applyFont="1" applyFill="1" applyBorder="1" applyAlignment="1" applyProtection="1">
      <alignment horizontal="right"/>
      <protection locked="0"/>
    </xf>
    <xf numFmtId="0" fontId="174" fillId="48" borderId="95" xfId="8736" applyFont="1" applyFill="1" applyBorder="1" applyAlignment="1" applyProtection="1">
      <alignment horizontal="left"/>
      <protection locked="0"/>
    </xf>
    <xf numFmtId="0" fontId="168" fillId="45" borderId="65" xfId="8736" applyFont="1" applyFill="1" applyBorder="1" applyAlignment="1">
      <alignment horizontal="center"/>
    </xf>
    <xf numFmtId="0" fontId="168" fillId="45" borderId="29" xfId="8736" applyFont="1" applyFill="1" applyBorder="1" applyAlignment="1">
      <alignment horizontal="center"/>
    </xf>
    <xf numFmtId="0" fontId="168" fillId="45" borderId="31"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 fontId="174" fillId="48" borderId="11" xfId="8736" applyNumberFormat="1" applyFont="1" applyFill="1" applyBorder="1" applyAlignment="1" applyProtection="1">
      <alignment horizontal="center"/>
      <protection locked="0"/>
    </xf>
    <xf numFmtId="0" fontId="174" fillId="48" borderId="11" xfId="700" applyNumberFormat="1" applyFont="1" applyFill="1" applyBorder="1" applyAlignment="1" applyProtection="1">
      <alignment horizontal="left"/>
      <protection locked="0"/>
    </xf>
    <xf numFmtId="0" fontId="174" fillId="48" borderId="76" xfId="700" applyNumberFormat="1" applyFont="1" applyFill="1" applyBorder="1" applyAlignment="1" applyProtection="1">
      <alignment horizontal="left"/>
      <protection locked="0"/>
    </xf>
    <xf numFmtId="168" fontId="175" fillId="45" borderId="70" xfId="8737" applyNumberFormat="1" applyFont="1" applyFill="1" applyBorder="1" applyAlignment="1">
      <alignment horizontal="center"/>
    </xf>
    <xf numFmtId="1" fontId="175" fillId="45" borderId="70" xfId="8737" applyNumberFormat="1" applyFont="1" applyFill="1" applyBorder="1" applyAlignment="1">
      <alignment horizontal="center"/>
    </xf>
    <xf numFmtId="0" fontId="175" fillId="45" borderId="70" xfId="8737" applyNumberFormat="1" applyFont="1" applyFill="1" applyBorder="1" applyAlignment="1">
      <alignment horizontal="center"/>
    </xf>
    <xf numFmtId="0" fontId="175" fillId="45" borderId="77" xfId="8737" applyNumberFormat="1" applyFont="1" applyFill="1" applyBorder="1" applyAlignment="1">
      <alignment horizontal="center"/>
    </xf>
    <xf numFmtId="0" fontId="167" fillId="45" borderId="11" xfId="8736" applyFont="1" applyFill="1" applyBorder="1" applyAlignment="1">
      <alignment horizontal="center" vertical="center" wrapText="1"/>
    </xf>
    <xf numFmtId="0" fontId="167" fillId="45" borderId="76" xfId="8736" applyFont="1" applyFill="1" applyBorder="1" applyAlignment="1">
      <alignment horizontal="center" vertical="center" wrapText="1"/>
    </xf>
    <xf numFmtId="1" fontId="179" fillId="48" borderId="70" xfId="8736" applyNumberFormat="1" applyFont="1" applyFill="1" applyBorder="1" applyAlignment="1" applyProtection="1">
      <alignment horizontal="center"/>
      <protection locked="0"/>
    </xf>
    <xf numFmtId="1" fontId="179" fillId="48" borderId="94" xfId="8736" applyNumberFormat="1" applyFont="1" applyFill="1" applyBorder="1" applyAlignment="1" applyProtection="1">
      <alignment horizontal="center"/>
      <protection locked="0"/>
    </xf>
    <xf numFmtId="1" fontId="179" fillId="48" borderId="86" xfId="8736" applyNumberFormat="1" applyFont="1" applyFill="1" applyBorder="1" applyAlignment="1" applyProtection="1">
      <alignment horizontal="center"/>
      <protection locked="0"/>
    </xf>
    <xf numFmtId="1" fontId="179" fillId="48" borderId="95" xfId="8736" applyNumberFormat="1" applyFont="1" applyFill="1" applyBorder="1" applyAlignment="1" applyProtection="1">
      <alignment horizontal="center"/>
      <protection locked="0"/>
    </xf>
    <xf numFmtId="1" fontId="179" fillId="48" borderId="3" xfId="8736" applyNumberFormat="1" applyFont="1" applyFill="1" applyBorder="1" applyAlignment="1" applyProtection="1">
      <alignment horizontal="center"/>
      <protection locked="0"/>
    </xf>
    <xf numFmtId="1" fontId="179" fillId="48" borderId="4" xfId="8736" applyNumberFormat="1" applyFont="1" applyFill="1" applyBorder="1" applyAlignment="1" applyProtection="1">
      <alignment horizontal="center"/>
      <protection locked="0"/>
    </xf>
    <xf numFmtId="1" fontId="179" fillId="48" borderId="5" xfId="8736" applyNumberFormat="1" applyFont="1" applyFill="1" applyBorder="1" applyAlignment="1" applyProtection="1">
      <alignment horizontal="center"/>
      <protection locked="0"/>
    </xf>
    <xf numFmtId="1" fontId="167" fillId="44" borderId="3" xfId="8736" applyNumberFormat="1" applyFont="1" applyFill="1" applyBorder="1" applyAlignment="1">
      <alignment horizontal="center"/>
    </xf>
    <xf numFmtId="1" fontId="167" fillId="44" borderId="4" xfId="8736" applyNumberFormat="1" applyFont="1" applyFill="1" applyBorder="1" applyAlignment="1">
      <alignment horizontal="center"/>
    </xf>
    <xf numFmtId="1" fontId="167" fillId="44" borderId="5" xfId="8736" applyNumberFormat="1" applyFont="1" applyFill="1" applyBorder="1" applyAlignment="1">
      <alignment horizontal="center"/>
    </xf>
    <xf numFmtId="9" fontId="167" fillId="44" borderId="3" xfId="8738" applyFont="1" applyFill="1" applyBorder="1" applyAlignment="1">
      <alignment horizontal="center"/>
    </xf>
    <xf numFmtId="9" fontId="167" fillId="44" borderId="4" xfId="8738" applyFont="1" applyFill="1" applyBorder="1" applyAlignment="1">
      <alignment horizontal="center"/>
    </xf>
    <xf numFmtId="9" fontId="167" fillId="44" borderId="81" xfId="8738" applyFont="1" applyFill="1" applyBorder="1" applyAlignment="1">
      <alignment horizontal="center"/>
    </xf>
    <xf numFmtId="0" fontId="174" fillId="48" borderId="69" xfId="8736" applyFont="1" applyFill="1" applyBorder="1" applyAlignment="1" applyProtection="1">
      <alignment horizontal="right"/>
      <protection locked="0"/>
    </xf>
    <xf numFmtId="0" fontId="174" fillId="48" borderId="70" xfId="8736" applyFont="1" applyFill="1" applyBorder="1" applyAlignment="1" applyProtection="1">
      <alignment horizontal="right"/>
      <protection locked="0"/>
    </xf>
    <xf numFmtId="0" fontId="179" fillId="48" borderId="70" xfId="8736" applyFont="1" applyFill="1" applyBorder="1" applyAlignment="1" applyProtection="1">
      <alignment horizontal="center"/>
      <protection locked="0"/>
    </xf>
    <xf numFmtId="9" fontId="167" fillId="44" borderId="94" xfId="8738" applyFont="1" applyFill="1" applyBorder="1" applyAlignment="1">
      <alignment horizontal="center"/>
    </xf>
    <xf numFmtId="9" fontId="167" fillId="44" borderId="86" xfId="8738" applyFont="1" applyFill="1" applyBorder="1" applyAlignment="1">
      <alignment horizontal="center"/>
    </xf>
    <xf numFmtId="9" fontId="167" fillId="44" borderId="85" xfId="8738" applyFont="1" applyFill="1" applyBorder="1" applyAlignment="1">
      <alignment horizontal="center"/>
    </xf>
    <xf numFmtId="0" fontId="179" fillId="48" borderId="11" xfId="8736" applyFont="1" applyFill="1" applyBorder="1" applyAlignment="1" applyProtection="1">
      <alignment horizontal="center"/>
      <protection locked="0"/>
    </xf>
    <xf numFmtId="1" fontId="179" fillId="48" borderId="11" xfId="8736" applyNumberFormat="1" applyFont="1" applyFill="1" applyBorder="1" applyAlignment="1" applyProtection="1">
      <alignment horizontal="center"/>
      <protection locked="0"/>
    </xf>
    <xf numFmtId="0" fontId="175" fillId="44" borderId="101" xfId="8736" applyFont="1" applyFill="1" applyBorder="1" applyAlignment="1">
      <alignment horizontal="center"/>
    </xf>
    <xf numFmtId="0" fontId="175" fillId="44" borderId="42" xfId="8736" applyFont="1" applyFill="1" applyBorder="1" applyAlignment="1">
      <alignment horizontal="center"/>
    </xf>
    <xf numFmtId="0" fontId="175" fillId="44" borderId="96" xfId="8736" applyFont="1" applyFill="1" applyBorder="1" applyAlignment="1">
      <alignment horizontal="center"/>
    </xf>
    <xf numFmtId="9" fontId="175" fillId="44" borderId="101" xfId="1022" applyFont="1" applyFill="1" applyBorder="1" applyAlignment="1">
      <alignment horizontal="center"/>
    </xf>
    <xf numFmtId="9" fontId="175" fillId="44" borderId="42" xfId="1022" applyFont="1" applyFill="1" applyBorder="1" applyAlignment="1">
      <alignment horizontal="center"/>
    </xf>
    <xf numFmtId="9" fontId="175" fillId="44" borderId="44" xfId="1022" applyFont="1" applyFill="1" applyBorder="1" applyAlignment="1">
      <alignment horizontal="center"/>
    </xf>
    <xf numFmtId="0" fontId="168" fillId="45" borderId="80" xfId="8736" applyFont="1" applyFill="1" applyBorder="1" applyAlignment="1">
      <alignment horizontal="center"/>
    </xf>
    <xf numFmtId="0" fontId="168" fillId="45" borderId="79" xfId="8736" applyFont="1" applyFill="1" applyBorder="1" applyAlignment="1">
      <alignment horizontal="center"/>
    </xf>
    <xf numFmtId="0" fontId="168" fillId="45" borderId="78" xfId="8736" applyFont="1" applyFill="1" applyBorder="1" applyAlignment="1">
      <alignment horizontal="center"/>
    </xf>
    <xf numFmtId="0" fontId="167" fillId="45" borderId="98" xfId="8736" applyFont="1" applyFill="1" applyBorder="1" applyAlignment="1">
      <alignment horizontal="center" vertical="center" wrapText="1"/>
    </xf>
    <xf numFmtId="0" fontId="167" fillId="45" borderId="13" xfId="8736" applyFont="1" applyFill="1" applyBorder="1" applyAlignment="1">
      <alignment horizontal="center" vertical="center"/>
    </xf>
    <xf numFmtId="0" fontId="167" fillId="45" borderId="72" xfId="8736" applyFont="1" applyFill="1" applyBorder="1" applyAlignment="1">
      <alignment horizontal="center" vertical="center"/>
    </xf>
    <xf numFmtId="0" fontId="167" fillId="45" borderId="11" xfId="8736" applyFont="1" applyFill="1" applyBorder="1" applyAlignment="1">
      <alignment horizontal="center" vertical="center"/>
    </xf>
    <xf numFmtId="0" fontId="175" fillId="45" borderId="13" xfId="8736" applyFont="1" applyFill="1" applyBorder="1" applyAlignment="1">
      <alignment horizontal="center" vertical="center" wrapText="1"/>
    </xf>
    <xf numFmtId="0" fontId="175" fillId="45" borderId="13" xfId="8736" applyFont="1" applyFill="1" applyBorder="1" applyAlignment="1">
      <alignment horizontal="center" vertical="center"/>
    </xf>
    <xf numFmtId="0" fontId="175" fillId="45" borderId="11" xfId="8736" applyFont="1" applyFill="1" applyBorder="1" applyAlignment="1">
      <alignment horizontal="center" vertical="center"/>
    </xf>
    <xf numFmtId="0" fontId="175" fillId="45" borderId="9" xfId="8736" applyFont="1" applyFill="1" applyBorder="1" applyAlignment="1">
      <alignment horizontal="center" vertical="center"/>
    </xf>
    <xf numFmtId="0" fontId="175" fillId="45" borderId="3" xfId="8736" applyFont="1" applyFill="1" applyBorder="1" applyAlignment="1">
      <alignment horizontal="center" vertic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7" fillId="45" borderId="65" xfId="8736" applyFont="1" applyFill="1" applyBorder="1" applyAlignment="1">
      <alignment horizontal="center" vertical="center" wrapText="1"/>
    </xf>
    <xf numFmtId="0" fontId="167" fillId="45" borderId="29" xfId="8736" applyFont="1" applyFill="1" applyBorder="1" applyAlignment="1">
      <alignment horizontal="center" vertical="center" wrapText="1"/>
    </xf>
    <xf numFmtId="0" fontId="167" fillId="45" borderId="31" xfId="8736" applyFont="1" applyFill="1" applyBorder="1" applyAlignment="1">
      <alignment horizontal="center" vertical="center" wrapText="1"/>
    </xf>
    <xf numFmtId="0" fontId="167" fillId="45" borderId="73" xfId="8736" applyFont="1" applyFill="1" applyBorder="1" applyAlignment="1">
      <alignment horizontal="center" vertical="center" wrapText="1"/>
    </xf>
    <xf numFmtId="0" fontId="167" fillId="45" borderId="42" xfId="8736" applyFont="1" applyFill="1" applyBorder="1" applyAlignment="1">
      <alignment horizontal="center" vertical="center" wrapText="1"/>
    </xf>
    <xf numFmtId="0" fontId="167" fillId="45" borderId="44" xfId="8736" applyFont="1" applyFill="1" applyBorder="1" applyAlignment="1">
      <alignment horizontal="center" vertical="center" wrapText="1"/>
    </xf>
    <xf numFmtId="9" fontId="175" fillId="48" borderId="13" xfId="8736" applyNumberFormat="1" applyFont="1" applyFill="1" applyBorder="1" applyAlignment="1" applyProtection="1">
      <alignment horizontal="center"/>
      <protection locked="0"/>
    </xf>
    <xf numFmtId="0" fontId="175" fillId="44" borderId="73" xfId="8736" applyFont="1" applyFill="1" applyBorder="1" applyAlignment="1">
      <alignment horizontal="center"/>
    </xf>
    <xf numFmtId="0" fontId="167" fillId="44" borderId="9" xfId="8736" applyFont="1" applyFill="1" applyBorder="1" applyAlignment="1">
      <alignment horizontal="center"/>
    </xf>
    <xf numFmtId="0" fontId="167" fillId="44" borderId="6" xfId="8736" applyFont="1" applyFill="1" applyBorder="1" applyAlignment="1">
      <alignment horizontal="center"/>
    </xf>
    <xf numFmtId="0" fontId="167" fillId="44" borderId="82" xfId="8736" applyFont="1" applyFill="1" applyBorder="1" applyAlignment="1">
      <alignment horizontal="center"/>
    </xf>
    <xf numFmtId="9" fontId="175" fillId="48" borderId="9" xfId="8736" applyNumberFormat="1" applyFont="1" applyFill="1" applyBorder="1" applyAlignment="1" applyProtection="1">
      <alignment horizontal="center"/>
      <protection locked="0"/>
    </xf>
    <xf numFmtId="9" fontId="175" fillId="48" borderId="6" xfId="8736" applyNumberFormat="1" applyFont="1" applyFill="1" applyBorder="1" applyAlignment="1" applyProtection="1">
      <alignment horizontal="center"/>
      <protection locked="0"/>
    </xf>
    <xf numFmtId="9" fontId="175" fillId="48" borderId="10" xfId="8736" applyNumberFormat="1" applyFont="1" applyFill="1" applyBorder="1" applyAlignment="1" applyProtection="1">
      <alignment horizontal="center"/>
      <protection locked="0"/>
    </xf>
    <xf numFmtId="9" fontId="167" fillId="48" borderId="9" xfId="8736" applyNumberFormat="1" applyFont="1" applyFill="1" applyBorder="1" applyAlignment="1" applyProtection="1">
      <alignment horizontal="center"/>
      <protection locked="0"/>
    </xf>
    <xf numFmtId="9" fontId="167" fillId="48" borderId="6" xfId="8736" applyNumberFormat="1" applyFont="1" applyFill="1" applyBorder="1" applyAlignment="1" applyProtection="1">
      <alignment horizontal="center"/>
      <protection locked="0"/>
    </xf>
    <xf numFmtId="9" fontId="167" fillId="48" borderId="10" xfId="8736" applyNumberFormat="1" applyFont="1" applyFill="1" applyBorder="1" applyAlignment="1" applyProtection="1">
      <alignment horizontal="center"/>
      <protection locked="0"/>
    </xf>
    <xf numFmtId="0" fontId="167" fillId="44" borderId="10" xfId="8736" applyFont="1" applyFill="1" applyBorder="1" applyAlignment="1">
      <alignment horizontal="center"/>
    </xf>
    <xf numFmtId="0" fontId="174" fillId="48" borderId="3" xfId="8736" applyFont="1" applyFill="1" applyBorder="1" applyAlignment="1" applyProtection="1">
      <alignment horizontal="center"/>
      <protection locked="0"/>
    </xf>
    <xf numFmtId="0" fontId="174" fillId="48" borderId="4" xfId="8736" applyFont="1" applyFill="1" applyBorder="1" applyAlignment="1" applyProtection="1">
      <alignment horizontal="center"/>
      <protection locked="0"/>
    </xf>
    <xf numFmtId="0" fontId="174" fillId="48" borderId="5" xfId="8736" applyFont="1" applyFill="1" applyBorder="1" applyAlignment="1" applyProtection="1">
      <alignment horizontal="center"/>
      <protection locked="0"/>
    </xf>
    <xf numFmtId="10" fontId="175" fillId="44" borderId="3" xfId="8736" applyNumberFormat="1" applyFont="1" applyFill="1" applyBorder="1" applyAlignment="1">
      <alignment horizontal="center"/>
    </xf>
    <xf numFmtId="10" fontId="175" fillId="44" borderId="4" xfId="8736" applyNumberFormat="1" applyFont="1" applyFill="1" applyBorder="1" applyAlignment="1">
      <alignment horizontal="center"/>
    </xf>
    <xf numFmtId="10" fontId="175" fillId="44" borderId="81" xfId="8736" applyNumberFormat="1" applyFont="1" applyFill="1" applyBorder="1" applyAlignment="1">
      <alignment horizontal="center"/>
    </xf>
    <xf numFmtId="0" fontId="175" fillId="44" borderId="87" xfId="8736" applyFont="1" applyFill="1" applyBorder="1" applyAlignment="1">
      <alignment horizontal="center"/>
    </xf>
    <xf numFmtId="0" fontId="175" fillId="44" borderId="86" xfId="8736" applyFont="1" applyFill="1" applyBorder="1" applyAlignment="1">
      <alignment horizontal="center"/>
    </xf>
    <xf numFmtId="0" fontId="175" fillId="44" borderId="95" xfId="8736" applyFont="1" applyFill="1" applyBorder="1" applyAlignment="1">
      <alignment horizontal="center"/>
    </xf>
    <xf numFmtId="0" fontId="174" fillId="44" borderId="94"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10" fontId="175" fillId="44" borderId="94" xfId="8736" applyNumberFormat="1" applyFont="1" applyFill="1" applyBorder="1" applyAlignment="1">
      <alignment horizontal="center"/>
    </xf>
    <xf numFmtId="10" fontId="175" fillId="44" borderId="86" xfId="8736" applyNumberFormat="1" applyFont="1" applyFill="1" applyBorder="1" applyAlignment="1">
      <alignment horizontal="center"/>
    </xf>
    <xf numFmtId="10" fontId="175" fillId="44" borderId="85" xfId="8736" applyNumberFormat="1" applyFont="1" applyFill="1" applyBorder="1" applyAlignment="1">
      <alignment horizontal="center"/>
    </xf>
    <xf numFmtId="9" fontId="174" fillId="48" borderId="90" xfId="8736" applyNumberFormat="1" applyFont="1" applyFill="1" applyBorder="1" applyAlignment="1" applyProtection="1">
      <alignment horizontal="center"/>
      <protection locked="0"/>
    </xf>
    <xf numFmtId="9" fontId="174" fillId="48" borderId="4" xfId="8736" applyNumberFormat="1" applyFont="1" applyFill="1" applyBorder="1" applyAlignment="1" applyProtection="1">
      <alignment horizontal="center"/>
      <protection locked="0"/>
    </xf>
    <xf numFmtId="9" fontId="174" fillId="48" borderId="5" xfId="8736" applyNumberFormat="1" applyFont="1" applyFill="1" applyBorder="1" applyAlignment="1" applyProtection="1">
      <alignment horizontal="center"/>
      <protection locked="0"/>
    </xf>
    <xf numFmtId="0" fontId="174" fillId="44" borderId="3" xfId="8736" applyFont="1" applyFill="1" applyBorder="1" applyAlignment="1">
      <alignment horizontal="center"/>
    </xf>
    <xf numFmtId="0" fontId="174" fillId="44" borderId="4" xfId="8736" applyFont="1" applyFill="1" applyBorder="1" applyAlignment="1">
      <alignment horizontal="center"/>
    </xf>
    <xf numFmtId="0" fontId="174" fillId="44" borderId="5" xfId="8736" applyFont="1" applyFill="1" applyBorder="1" applyAlignment="1">
      <alignment horizontal="center"/>
    </xf>
    <xf numFmtId="0" fontId="105" fillId="45" borderId="80" xfId="8736" applyFont="1" applyFill="1" applyBorder="1" applyAlignment="1">
      <alignment horizontal="right"/>
    </xf>
    <xf numFmtId="0" fontId="105" fillId="45" borderId="79" xfId="8736" applyFont="1" applyFill="1" applyBorder="1" applyAlignment="1">
      <alignment horizontal="right"/>
    </xf>
    <xf numFmtId="0" fontId="105" fillId="45" borderId="103" xfId="8736" applyFont="1" applyFill="1" applyBorder="1" applyAlignment="1">
      <alignment horizontal="right"/>
    </xf>
    <xf numFmtId="0" fontId="4" fillId="44" borderId="84" xfId="8736" applyFill="1" applyBorder="1" applyAlignment="1">
      <alignment horizontal="center"/>
    </xf>
    <xf numFmtId="0" fontId="4" fillId="44" borderId="102" xfId="8736" applyFill="1" applyBorder="1" applyAlignment="1">
      <alignment horizontal="center"/>
    </xf>
    <xf numFmtId="0" fontId="175" fillId="45" borderId="11" xfId="8736" applyFont="1" applyFill="1" applyBorder="1" applyAlignment="1">
      <alignment horizontal="right"/>
    </xf>
    <xf numFmtId="14" fontId="171" fillId="48" borderId="11" xfId="8736" applyNumberFormat="1" applyFont="1" applyFill="1" applyBorder="1" applyAlignment="1" applyProtection="1">
      <alignment horizontal="center" vertical="center"/>
      <protection locked="0"/>
    </xf>
    <xf numFmtId="0" fontId="171" fillId="48" borderId="11" xfId="8736" applyFont="1" applyFill="1" applyBorder="1" applyAlignment="1" applyProtection="1">
      <alignment horizontal="center" vertical="center"/>
      <protection locked="0"/>
    </xf>
    <xf numFmtId="0" fontId="175" fillId="45" borderId="97" xfId="8736" applyFont="1" applyFill="1" applyBorder="1" applyAlignment="1">
      <alignment horizontal="center"/>
    </xf>
    <xf numFmtId="0" fontId="175" fillId="45" borderId="2" xfId="8736" applyFont="1" applyFill="1" applyBorder="1" applyAlignment="1">
      <alignment horizontal="center"/>
    </xf>
    <xf numFmtId="0" fontId="175" fillId="45" borderId="7" xfId="8736" applyFont="1" applyFill="1" applyBorder="1" applyAlignment="1">
      <alignment horizontal="center"/>
    </xf>
    <xf numFmtId="0" fontId="175" fillId="45" borderId="3" xfId="8736" applyFont="1" applyFill="1" applyBorder="1" applyAlignment="1">
      <alignment horizontal="center"/>
    </xf>
    <xf numFmtId="0" fontId="175" fillId="45" borderId="4" xfId="8736" applyFont="1" applyFill="1" applyBorder="1" applyAlignment="1">
      <alignment horizontal="center"/>
    </xf>
    <xf numFmtId="0" fontId="175" fillId="45" borderId="5" xfId="8736" applyFont="1" applyFill="1" applyBorder="1" applyAlignment="1">
      <alignment horizontal="center"/>
    </xf>
    <xf numFmtId="0" fontId="175" fillId="45" borderId="81" xfId="8736" applyFont="1" applyFill="1" applyBorder="1" applyAlignment="1">
      <alignment horizontal="center"/>
    </xf>
    <xf numFmtId="0" fontId="105" fillId="45" borderId="80" xfId="8736" applyFont="1" applyFill="1" applyBorder="1" applyAlignment="1">
      <alignment horizontal="center"/>
    </xf>
    <xf numFmtId="0" fontId="105" fillId="45" borderId="79" xfId="8736" applyFont="1" applyFill="1" applyBorder="1" applyAlignment="1">
      <alignment horizontal="center"/>
    </xf>
    <xf numFmtId="0" fontId="105" fillId="45" borderId="78" xfId="8736" applyFont="1" applyFill="1" applyBorder="1" applyAlignment="1">
      <alignment horizontal="center"/>
    </xf>
    <xf numFmtId="0" fontId="171" fillId="48" borderId="80" xfId="8736" applyFont="1" applyFill="1" applyBorder="1" applyAlignment="1" applyProtection="1">
      <alignment horizontal="center"/>
      <protection locked="0"/>
    </xf>
    <xf numFmtId="0" fontId="171" fillId="48" borderId="79" xfId="8736" applyFont="1" applyFill="1" applyBorder="1" applyAlignment="1" applyProtection="1">
      <alignment horizontal="center"/>
      <protection locked="0"/>
    </xf>
    <xf numFmtId="0" fontId="171" fillId="48" borderId="78" xfId="8736" applyFont="1" applyFill="1" applyBorder="1" applyAlignment="1" applyProtection="1">
      <alignment horizontal="center"/>
      <protection locked="0"/>
    </xf>
    <xf numFmtId="1" fontId="4" fillId="44" borderId="11" xfId="8736" applyNumberFormat="1" applyFill="1" applyBorder="1" applyAlignment="1">
      <alignment horizontal="center"/>
    </xf>
    <xf numFmtId="0" fontId="4" fillId="44" borderId="11" xfId="8736" applyFill="1" applyBorder="1" applyAlignment="1">
      <alignment horizontal="center"/>
    </xf>
    <xf numFmtId="0" fontId="172" fillId="45" borderId="11" xfId="8736" applyFont="1" applyFill="1" applyBorder="1" applyAlignment="1">
      <alignment horizontal="right" wrapText="1"/>
    </xf>
    <xf numFmtId="168" fontId="176" fillId="44" borderId="11" xfId="8737" applyNumberFormat="1" applyFont="1" applyFill="1" applyBorder="1" applyAlignment="1" applyProtection="1">
      <alignment horizontal="left"/>
    </xf>
    <xf numFmtId="0" fontId="178" fillId="45" borderId="11" xfId="8736" applyFont="1" applyFill="1" applyBorder="1" applyAlignment="1">
      <alignment horizontal="right"/>
    </xf>
    <xf numFmtId="14" fontId="171" fillId="48" borderId="11" xfId="8736" applyNumberFormat="1" applyFont="1" applyFill="1" applyBorder="1" applyAlignment="1" applyProtection="1">
      <alignment horizontal="center"/>
      <protection locked="0"/>
    </xf>
    <xf numFmtId="0" fontId="171" fillId="48" borderId="11" xfId="8736" applyFont="1" applyFill="1" applyBorder="1" applyAlignment="1" applyProtection="1">
      <alignment horizontal="center"/>
      <protection locked="0"/>
    </xf>
    <xf numFmtId="0" fontId="172" fillId="45" borderId="11" xfId="8736" applyFont="1" applyFill="1" applyBorder="1" applyAlignment="1">
      <alignment horizontal="right"/>
    </xf>
    <xf numFmtId="1" fontId="171" fillId="48" borderId="11" xfId="8736" applyNumberFormat="1" applyFont="1" applyFill="1" applyBorder="1" applyAlignment="1" applyProtection="1">
      <alignment horizontal="center"/>
      <protection locked="0"/>
    </xf>
    <xf numFmtId="0" fontId="4" fillId="44" borderId="80" xfId="8736" applyFill="1" applyBorder="1" applyAlignment="1">
      <alignment horizontal="center"/>
    </xf>
    <xf numFmtId="0" fontId="4" fillId="44" borderId="79" xfId="8736" applyFill="1" applyBorder="1" applyAlignment="1">
      <alignment horizontal="center"/>
    </xf>
    <xf numFmtId="0" fontId="4" fillId="44" borderId="78" xfId="8736" applyFill="1" applyBorder="1" applyAlignment="1">
      <alignment horizontal="center"/>
    </xf>
    <xf numFmtId="0" fontId="4" fillId="45" borderId="3" xfId="8736" applyFill="1" applyBorder="1" applyAlignment="1">
      <alignment horizontal="center"/>
    </xf>
    <xf numFmtId="0" fontId="4" fillId="45" borderId="4" xfId="8736" applyFill="1" applyBorder="1" applyAlignment="1">
      <alignment horizontal="center"/>
    </xf>
    <xf numFmtId="0" fontId="4" fillId="45" borderId="5" xfId="8736" applyFill="1" applyBorder="1" applyAlignment="1">
      <alignment horizontal="center"/>
    </xf>
    <xf numFmtId="0" fontId="171" fillId="44" borderId="80" xfId="8736" applyFont="1" applyFill="1" applyBorder="1" applyAlignment="1">
      <alignment horizontal="left"/>
    </xf>
    <xf numFmtId="0" fontId="171" fillId="44" borderId="79" xfId="8736" applyFont="1" applyFill="1" applyBorder="1" applyAlignment="1">
      <alignment horizontal="left"/>
    </xf>
    <xf numFmtId="0" fontId="171" fillId="44" borderId="78" xfId="8736" applyFont="1" applyFill="1" applyBorder="1" applyAlignment="1">
      <alignment horizontal="left"/>
    </xf>
    <xf numFmtId="0" fontId="183" fillId="51" borderId="65" xfId="8736" applyFont="1" applyFill="1" applyBorder="1" applyAlignment="1">
      <alignment horizontal="center"/>
    </xf>
    <xf numFmtId="0" fontId="183" fillId="51" borderId="29" xfId="8736" applyFont="1" applyFill="1" applyBorder="1" applyAlignment="1">
      <alignment horizontal="center"/>
    </xf>
    <xf numFmtId="0" fontId="183" fillId="51" borderId="31" xfId="8736" applyFont="1" applyFill="1" applyBorder="1" applyAlignment="1">
      <alignment horizontal="center"/>
    </xf>
    <xf numFmtId="0" fontId="168" fillId="48" borderId="66" xfId="8736" applyFont="1" applyFill="1" applyBorder="1" applyAlignment="1">
      <alignment horizontal="center"/>
    </xf>
    <xf numFmtId="0" fontId="168" fillId="48" borderId="0" xfId="8736" applyFont="1" applyFill="1" applyAlignment="1">
      <alignment horizontal="center"/>
    </xf>
    <xf numFmtId="0" fontId="168" fillId="48" borderId="41" xfId="8736" applyFont="1" applyFill="1" applyBorder="1" applyAlignment="1">
      <alignment horizontal="center"/>
    </xf>
    <xf numFmtId="0" fontId="168" fillId="45" borderId="5" xfId="8736" applyFont="1" applyFill="1" applyBorder="1" applyAlignment="1">
      <alignment horizontal="center"/>
    </xf>
    <xf numFmtId="168" fontId="20" fillId="2" borderId="3" xfId="569" applyNumberFormat="1" applyFill="1" applyBorder="1" applyAlignment="1">
      <alignment horizontal="center"/>
    </xf>
    <xf numFmtId="168" fontId="20" fillId="2" borderId="4" xfId="569" applyNumberFormat="1" applyFill="1" applyBorder="1" applyAlignment="1">
      <alignment horizontal="center"/>
    </xf>
    <xf numFmtId="168" fontId="20" fillId="2" borderId="5" xfId="569" applyNumberFormat="1" applyFill="1" applyBorder="1" applyAlignment="1">
      <alignment horizontal="center"/>
    </xf>
    <xf numFmtId="168" fontId="20" fillId="5" borderId="5" xfId="569" applyNumberFormat="1" applyFill="1" applyBorder="1" applyAlignment="1" applyProtection="1">
      <alignment horizontal="center"/>
      <protection locked="0"/>
    </xf>
    <xf numFmtId="168" fontId="20" fillId="5" borderId="11" xfId="569" applyNumberFormat="1" applyFill="1" applyBorder="1" applyAlignment="1" applyProtection="1">
      <alignment horizontal="center"/>
      <protection locked="0"/>
    </xf>
    <xf numFmtId="168" fontId="20" fillId="0" borderId="5" xfId="569" applyNumberFormat="1" applyBorder="1" applyAlignment="1">
      <alignment horizontal="center"/>
    </xf>
    <xf numFmtId="168" fontId="20" fillId="0" borderId="11" xfId="569" applyNumberFormat="1" applyBorder="1" applyAlignment="1">
      <alignment horizontal="center"/>
    </xf>
    <xf numFmtId="168" fontId="20" fillId="0" borderId="3" xfId="569" applyNumberFormat="1" applyBorder="1" applyAlignment="1">
      <alignment horizontal="center"/>
    </xf>
    <xf numFmtId="168" fontId="20" fillId="0" borderId="4" xfId="569" applyNumberFormat="1" applyBorder="1" applyAlignment="1">
      <alignment horizontal="center"/>
    </xf>
    <xf numFmtId="179" fontId="27" fillId="0" borderId="0" xfId="569" applyNumberFormat="1" applyFont="1" applyAlignment="1">
      <alignment horizontal="center" wrapText="1"/>
    </xf>
    <xf numFmtId="0" fontId="27" fillId="0" borderId="16" xfId="271" applyFont="1" applyBorder="1" applyAlignment="1">
      <alignment horizontal="center"/>
    </xf>
    <xf numFmtId="164" fontId="27" fillId="0" borderId="0" xfId="569" applyNumberFormat="1" applyFont="1" applyAlignment="1">
      <alignment horizontal="center" wrapText="1"/>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0" fontId="56" fillId="0" borderId="0" xfId="569" applyFont="1" applyAlignment="1">
      <alignment horizontal="left"/>
    </xf>
    <xf numFmtId="0" fontId="20" fillId="0" borderId="3" xfId="569" applyBorder="1" applyAlignment="1">
      <alignment horizontal="right"/>
    </xf>
    <xf numFmtId="0" fontId="20" fillId="0" borderId="4" xfId="569" applyBorder="1" applyAlignment="1">
      <alignment horizontal="right"/>
    </xf>
    <xf numFmtId="0" fontId="20" fillId="0" borderId="5" xfId="569" applyBorder="1" applyAlignment="1">
      <alignment horizontal="right"/>
    </xf>
    <xf numFmtId="0" fontId="28" fillId="0" borderId="3" xfId="569" applyFont="1" applyBorder="1" applyAlignment="1">
      <alignment horizontal="right"/>
    </xf>
    <xf numFmtId="0" fontId="28" fillId="0" borderId="4" xfId="569" applyFont="1" applyBorder="1" applyAlignment="1">
      <alignment horizontal="right"/>
    </xf>
    <xf numFmtId="0" fontId="28" fillId="0" borderId="5" xfId="569" applyFont="1" applyBorder="1" applyAlignment="1">
      <alignment horizontal="right"/>
    </xf>
    <xf numFmtId="168" fontId="20" fillId="0" borderId="3" xfId="569" applyNumberFormat="1" applyBorder="1" applyAlignment="1">
      <alignment horizontal="right"/>
    </xf>
    <xf numFmtId="168" fontId="20" fillId="0" borderId="4" xfId="569" applyNumberFormat="1" applyBorder="1" applyAlignment="1">
      <alignment horizontal="right"/>
    </xf>
    <xf numFmtId="168" fontId="20" fillId="0" borderId="5" xfId="569" applyNumberFormat="1" applyBorder="1" applyAlignment="1">
      <alignment horizontal="right"/>
    </xf>
    <xf numFmtId="9" fontId="20" fillId="0" borderId="5" xfId="569" applyNumberFormat="1" applyBorder="1" applyAlignment="1">
      <alignment horizontal="center"/>
    </xf>
    <xf numFmtId="9" fontId="20" fillId="0" borderId="11" xfId="569" applyNumberFormat="1" applyBorder="1" applyAlignment="1">
      <alignment horizontal="center"/>
    </xf>
    <xf numFmtId="0" fontId="27" fillId="0" borderId="3" xfId="569" applyFont="1" applyBorder="1" applyAlignment="1">
      <alignment horizontal="left"/>
    </xf>
    <xf numFmtId="0" fontId="27" fillId="0" borderId="5" xfId="569" applyFont="1" applyBorder="1" applyAlignment="1">
      <alignment horizontal="left"/>
    </xf>
    <xf numFmtId="0" fontId="28" fillId="0" borderId="4" xfId="569" applyFont="1" applyBorder="1" applyAlignment="1">
      <alignment horizontal="left"/>
    </xf>
    <xf numFmtId="0" fontId="28" fillId="0" borderId="5" xfId="569" applyFont="1" applyBorder="1" applyAlignment="1">
      <alignment horizontal="left"/>
    </xf>
    <xf numFmtId="0" fontId="26" fillId="3" borderId="2" xfId="569" applyFont="1" applyFill="1" applyBorder="1" applyAlignment="1">
      <alignment horizontal="center" vertical="center"/>
    </xf>
    <xf numFmtId="0" fontId="26" fillId="3" borderId="16" xfId="569" applyFont="1" applyFill="1" applyBorder="1" applyAlignment="1">
      <alignment horizontal="center" vertical="center"/>
    </xf>
    <xf numFmtId="0" fontId="27" fillId="0" borderId="11" xfId="569" applyFont="1" applyBorder="1" applyAlignment="1">
      <alignment horizontal="center" wrapText="1"/>
    </xf>
    <xf numFmtId="168" fontId="20" fillId="0" borderId="7" xfId="569" applyNumberFormat="1" applyBorder="1" applyAlignment="1">
      <alignment horizontal="center"/>
    </xf>
    <xf numFmtId="168" fontId="20" fillId="0" borderId="15" xfId="569" applyNumberFormat="1" applyBorder="1" applyAlignment="1">
      <alignment horizontal="center"/>
    </xf>
    <xf numFmtId="168" fontId="20" fillId="5" borderId="10" xfId="569" applyNumberFormat="1" applyFill="1" applyBorder="1" applyAlignment="1" applyProtection="1">
      <alignment horizontal="center"/>
      <protection locked="0"/>
    </xf>
    <xf numFmtId="168" fontId="20" fillId="5" borderId="13" xfId="569" applyNumberFormat="1" applyFill="1" applyBorder="1" applyAlignment="1" applyProtection="1">
      <alignment horizontal="center"/>
      <protection locked="0"/>
    </xf>
    <xf numFmtId="5" fontId="20" fillId="0" borderId="5" xfId="569" applyNumberFormat="1" applyBorder="1" applyAlignment="1">
      <alignment horizontal="center"/>
    </xf>
    <xf numFmtId="5" fontId="20" fillId="0" borderId="11" xfId="569" applyNumberFormat="1" applyBorder="1" applyAlignment="1">
      <alignment horizontal="center"/>
    </xf>
    <xf numFmtId="5" fontId="20" fillId="0" borderId="3" xfId="569" applyNumberFormat="1" applyBorder="1" applyAlignment="1">
      <alignment horizontal="center"/>
    </xf>
    <xf numFmtId="5" fontId="20" fillId="0" borderId="4" xfId="569" applyNumberFormat="1" applyBorder="1" applyAlignment="1">
      <alignment horizontal="center"/>
    </xf>
    <xf numFmtId="9" fontId="20" fillId="0" borderId="9" xfId="569" applyNumberFormat="1" applyBorder="1" applyAlignment="1">
      <alignment horizontal="center" vertical="center"/>
    </xf>
    <xf numFmtId="9" fontId="20" fillId="0" borderId="6" xfId="569" applyNumberFormat="1" applyBorder="1" applyAlignment="1">
      <alignment horizontal="center" vertical="center"/>
    </xf>
    <xf numFmtId="9" fontId="20" fillId="0" borderId="10" xfId="569" applyNumberFormat="1" applyBorder="1" applyAlignment="1">
      <alignment horizontal="center" vertical="center"/>
    </xf>
    <xf numFmtId="168" fontId="20" fillId="0" borderId="11" xfId="569" applyNumberFormat="1" applyBorder="1" applyAlignment="1">
      <alignment horizontal="right"/>
    </xf>
    <xf numFmtId="0" fontId="27" fillId="0" borderId="6" xfId="569" applyFont="1" applyBorder="1" applyAlignment="1">
      <alignment horizontal="center"/>
    </xf>
    <xf numFmtId="0" fontId="20" fillId="0" borderId="4" xfId="569" applyBorder="1" applyAlignment="1">
      <alignment horizontal="center"/>
    </xf>
    <xf numFmtId="0" fontId="20" fillId="0" borderId="5" xfId="569" applyBorder="1" applyAlignment="1">
      <alignment horizontal="center"/>
    </xf>
    <xf numFmtId="176" fontId="20" fillId="5" borderId="3" xfId="569" applyNumberFormat="1" applyFill="1" applyBorder="1" applyAlignment="1" applyProtection="1">
      <alignment horizontal="right"/>
      <protection locked="0"/>
    </xf>
    <xf numFmtId="176" fontId="20" fillId="5" borderId="4" xfId="569" applyNumberFormat="1" applyFill="1" applyBorder="1" applyAlignment="1" applyProtection="1">
      <alignment horizontal="right"/>
      <protection locked="0"/>
    </xf>
    <xf numFmtId="176" fontId="20" fillId="5" borderId="5" xfId="569" applyNumberFormat="1" applyFill="1" applyBorder="1" applyAlignment="1" applyProtection="1">
      <alignment horizontal="right"/>
      <protection locked="0"/>
    </xf>
    <xf numFmtId="0" fontId="110" fillId="0" borderId="0" xfId="569" applyFont="1" applyAlignment="1">
      <alignment horizontal="left" wrapText="1"/>
    </xf>
    <xf numFmtId="0" fontId="27" fillId="0" borderId="11" xfId="569" applyFont="1" applyBorder="1" applyAlignment="1">
      <alignment horizontal="center"/>
    </xf>
    <xf numFmtId="165" fontId="20" fillId="0" borderId="11" xfId="569" applyNumberFormat="1" applyBorder="1" applyAlignment="1" applyProtection="1">
      <alignment horizontal="center"/>
      <protection locked="0"/>
    </xf>
    <xf numFmtId="168" fontId="20" fillId="0" borderId="11" xfId="569" applyNumberFormat="1" applyBorder="1"/>
    <xf numFmtId="168" fontId="20" fillId="0" borderId="3" xfId="569" applyNumberFormat="1" applyBorder="1"/>
    <xf numFmtId="168" fontId="20" fillId="0" borderId="4" xfId="569" applyNumberFormat="1" applyBorder="1"/>
    <xf numFmtId="168" fontId="20" fillId="0" borderId="5" xfId="569" applyNumberFormat="1" applyBorder="1"/>
    <xf numFmtId="168" fontId="20" fillId="0" borderId="11" xfId="569" applyNumberFormat="1" applyBorder="1" applyAlignment="1">
      <alignment wrapText="1"/>
    </xf>
    <xf numFmtId="9" fontId="20" fillId="0" borderId="15" xfId="569" applyNumberFormat="1" applyBorder="1" applyAlignment="1">
      <alignment horizontal="center"/>
    </xf>
    <xf numFmtId="0" fontId="20" fillId="0" borderId="11" xfId="569" applyBorder="1" applyAlignment="1">
      <alignment horizontal="center"/>
    </xf>
    <xf numFmtId="0" fontId="110" fillId="0" borderId="0" xfId="0" applyFont="1" applyAlignment="1">
      <alignment horizontal="left" vertical="top" wrapText="1"/>
    </xf>
    <xf numFmtId="0" fontId="20" fillId="0" borderId="0" xfId="4495" applyFont="1" applyAlignment="1">
      <alignment horizontal="left" vertical="top" wrapText="1"/>
    </xf>
    <xf numFmtId="0" fontId="27" fillId="0" borderId="0" xfId="4495" applyFont="1" applyAlignment="1">
      <alignment horizontal="center" vertical="top"/>
    </xf>
    <xf numFmtId="0" fontId="20" fillId="5" borderId="6" xfId="4495" applyFont="1" applyFill="1" applyBorder="1" applyAlignment="1" applyProtection="1">
      <alignment horizontal="center" vertical="center" wrapText="1" shrinkToFit="1"/>
      <protection locked="0"/>
    </xf>
    <xf numFmtId="0" fontId="20" fillId="0" borderId="3" xfId="4495" applyFont="1" applyBorder="1" applyAlignment="1">
      <alignment horizontal="center"/>
    </xf>
    <xf numFmtId="0" fontId="20" fillId="0" borderId="5" xfId="4495" applyFont="1" applyBorder="1" applyAlignment="1">
      <alignment horizontal="center"/>
    </xf>
    <xf numFmtId="0" fontId="27" fillId="0" borderId="0" xfId="4495" applyFont="1" applyAlignment="1">
      <alignment horizontal="left" wrapText="1"/>
    </xf>
    <xf numFmtId="0" fontId="20" fillId="0" borderId="0" xfId="4495" applyFont="1" applyAlignment="1">
      <alignment wrapText="1"/>
    </xf>
    <xf numFmtId="0" fontId="20" fillId="0" borderId="0" xfId="4495" applyFont="1" applyAlignment="1">
      <alignment horizontal="left"/>
    </xf>
    <xf numFmtId="0" fontId="20" fillId="5" borderId="6" xfId="4495" applyFont="1" applyFill="1" applyBorder="1" applyAlignment="1" applyProtection="1">
      <alignment horizontal="center"/>
      <protection locked="0"/>
    </xf>
    <xf numFmtId="164" fontId="20" fillId="0" borderId="50" xfId="4495" applyNumberFormat="1" applyFont="1" applyBorder="1" applyAlignment="1">
      <alignment horizontal="left" vertical="top" wrapText="1"/>
    </xf>
    <xf numFmtId="164" fontId="20" fillId="0" borderId="51" xfId="4495" applyNumberFormat="1" applyFont="1" applyBorder="1" applyAlignment="1">
      <alignment horizontal="left" vertical="top" wrapText="1"/>
    </xf>
    <xf numFmtId="164" fontId="20" fillId="0" borderId="52" xfId="4495" applyNumberFormat="1" applyFont="1" applyBorder="1" applyAlignment="1">
      <alignment horizontal="left" vertical="top" wrapText="1"/>
    </xf>
    <xf numFmtId="164" fontId="20" fillId="0" borderId="53" xfId="4495" applyNumberFormat="1" applyFont="1" applyBorder="1" applyAlignment="1">
      <alignment horizontal="left" vertical="top" wrapText="1"/>
    </xf>
    <xf numFmtId="164" fontId="20" fillId="0" borderId="0" xfId="4495" applyNumberFormat="1" applyFont="1" applyAlignment="1">
      <alignment horizontal="left" vertical="top" wrapText="1"/>
    </xf>
    <xf numFmtId="164" fontId="20" fillId="0" borderId="54" xfId="4495" applyNumberFormat="1" applyFont="1" applyBorder="1" applyAlignment="1">
      <alignment horizontal="left" vertical="top" wrapText="1"/>
    </xf>
    <xf numFmtId="164" fontId="20" fillId="0" borderId="57" xfId="4495" applyNumberFormat="1" applyFont="1" applyBorder="1" applyAlignment="1">
      <alignment horizontal="left" vertical="top" wrapText="1"/>
    </xf>
    <xf numFmtId="164" fontId="20" fillId="0" borderId="58" xfId="4495" applyNumberFormat="1" applyFont="1" applyBorder="1" applyAlignment="1">
      <alignment horizontal="left" vertical="top" wrapText="1"/>
    </xf>
    <xf numFmtId="164" fontId="20" fillId="0" borderId="59" xfId="4495" applyNumberFormat="1" applyFont="1" applyBorder="1" applyAlignment="1">
      <alignment horizontal="left" vertical="top" wrapText="1"/>
    </xf>
    <xf numFmtId="168" fontId="20" fillId="0" borderId="0" xfId="1192" applyNumberFormat="1" applyAlignment="1">
      <alignment horizontal="right"/>
    </xf>
    <xf numFmtId="168" fontId="20" fillId="0" borderId="6" xfId="1192" applyNumberFormat="1" applyBorder="1" applyAlignment="1">
      <alignment horizontal="right"/>
    </xf>
    <xf numFmtId="168" fontId="20" fillId="43" borderId="6" xfId="543" applyNumberFormat="1" applyFill="1" applyBorder="1" applyAlignment="1" applyProtection="1">
      <alignment horizontal="center"/>
      <protection locked="0"/>
    </xf>
    <xf numFmtId="168" fontId="20" fillId="0" borderId="4" xfId="1192" applyNumberFormat="1" applyBorder="1" applyAlignment="1">
      <alignment horizontal="right"/>
    </xf>
    <xf numFmtId="0" fontId="123" fillId="5" borderId="6" xfId="4495" applyFill="1" applyBorder="1" applyAlignment="1" applyProtection="1">
      <alignment horizontal="center"/>
      <protection locked="0"/>
    </xf>
    <xf numFmtId="0" fontId="121" fillId="0" borderId="4" xfId="1192" applyFont="1" applyBorder="1" applyAlignment="1">
      <alignment horizontal="left"/>
    </xf>
    <xf numFmtId="0" fontId="144" fillId="0" borderId="6" xfId="1192" applyFont="1" applyBorder="1" applyAlignment="1">
      <alignment horizontal="center"/>
    </xf>
    <xf numFmtId="0" fontId="123" fillId="5" borderId="50" xfId="4495" applyFill="1" applyBorder="1" applyAlignment="1">
      <alignment horizontal="center"/>
    </xf>
    <xf numFmtId="0" fontId="123" fillId="5" borderId="51" xfId="4495" applyFill="1" applyBorder="1" applyAlignment="1">
      <alignment horizontal="center"/>
    </xf>
    <xf numFmtId="0" fontId="123" fillId="0" borderId="0" xfId="4495" applyAlignment="1">
      <alignment horizontal="center"/>
    </xf>
    <xf numFmtId="0" fontId="123" fillId="5" borderId="62" xfId="4495" applyFill="1" applyBorder="1" applyAlignment="1">
      <alignment horizontal="center"/>
    </xf>
    <xf numFmtId="0" fontId="123" fillId="5" borderId="63" xfId="4495" applyFill="1" applyBorder="1" applyAlignment="1">
      <alignment horizontal="center"/>
    </xf>
    <xf numFmtId="4" fontId="28" fillId="0" borderId="3" xfId="4495" applyNumberFormat="1" applyFont="1" applyBorder="1" applyAlignment="1">
      <alignment horizontal="center"/>
    </xf>
    <xf numFmtId="4" fontId="28" fillId="0" borderId="4" xfId="4495" applyNumberFormat="1" applyFont="1" applyBorder="1" applyAlignment="1">
      <alignment horizontal="center"/>
    </xf>
    <xf numFmtId="4" fontId="28" fillId="0" borderId="5" xfId="4495" applyNumberFormat="1" applyFont="1" applyBorder="1" applyAlignment="1">
      <alignment horizontal="center"/>
    </xf>
    <xf numFmtId="165" fontId="125" fillId="0" borderId="3" xfId="4496" applyNumberFormat="1" applyFont="1" applyBorder="1" applyAlignment="1">
      <alignment horizontal="center" vertical="top" wrapText="1"/>
    </xf>
    <xf numFmtId="165" fontId="125" fillId="0" borderId="4" xfId="4496" applyNumberFormat="1" applyFont="1" applyBorder="1" applyAlignment="1">
      <alignment horizontal="center" vertical="top" wrapText="1"/>
    </xf>
    <xf numFmtId="165" fontId="125" fillId="0" borderId="5" xfId="4496" applyNumberFormat="1" applyFont="1" applyBorder="1" applyAlignment="1">
      <alignment horizontal="center" vertical="top" wrapText="1"/>
    </xf>
    <xf numFmtId="3" fontId="20" fillId="43" borderId="6" xfId="1192" applyNumberFormat="1" applyFill="1" applyBorder="1" applyAlignment="1" applyProtection="1">
      <alignment horizontal="right"/>
      <protection locked="0"/>
    </xf>
    <xf numFmtId="0" fontId="144" fillId="0" borderId="0" xfId="1192" applyFont="1" applyAlignment="1">
      <alignment horizontal="center"/>
    </xf>
    <xf numFmtId="168" fontId="20" fillId="5" borderId="4" xfId="1192" applyNumberFormat="1" applyFill="1" applyBorder="1" applyAlignment="1" applyProtection="1">
      <alignment horizontal="center"/>
      <protection locked="0"/>
    </xf>
    <xf numFmtId="4" fontId="28" fillId="0" borderId="6" xfId="4495" applyNumberFormat="1" applyFont="1" applyBorder="1" applyAlignment="1">
      <alignment horizontal="center"/>
    </xf>
    <xf numFmtId="1" fontId="20" fillId="5" borderId="2" xfId="1192" applyNumberFormat="1" applyFill="1" applyBorder="1" applyAlignment="1" applyProtection="1">
      <alignment horizontal="center"/>
      <protection locked="0"/>
    </xf>
    <xf numFmtId="4" fontId="28" fillId="0" borderId="0" xfId="4495" applyNumberFormat="1" applyFont="1" applyAlignment="1">
      <alignment horizontal="center"/>
    </xf>
    <xf numFmtId="0" fontId="20" fillId="0" borderId="53" xfId="4495" applyFont="1" applyBorder="1" applyAlignment="1">
      <alignment horizontal="left" vertical="top" wrapText="1"/>
    </xf>
    <xf numFmtId="0" fontId="20" fillId="0" borderId="54" xfId="4495" applyFont="1" applyBorder="1" applyAlignment="1">
      <alignment horizontal="left" vertical="top" wrapText="1"/>
    </xf>
    <xf numFmtId="0" fontId="20" fillId="0" borderId="57" xfId="4495" applyFont="1" applyBorder="1" applyAlignment="1">
      <alignment horizontal="left" vertical="top" wrapText="1"/>
    </xf>
    <xf numFmtId="0" fontId="20" fillId="0" borderId="58" xfId="4495" applyFont="1" applyBorder="1" applyAlignment="1">
      <alignment horizontal="left" vertical="top" wrapText="1"/>
    </xf>
    <xf numFmtId="168" fontId="20" fillId="0" borderId="6" xfId="4496" applyNumberFormat="1" applyFont="1" applyBorder="1" applyAlignment="1">
      <alignment horizontal="center"/>
    </xf>
    <xf numFmtId="168" fontId="20" fillId="0" borderId="4" xfId="4496" applyNumberFormat="1" applyFont="1" applyBorder="1" applyAlignment="1">
      <alignment horizontal="center"/>
    </xf>
    <xf numFmtId="9" fontId="20" fillId="0" borderId="4" xfId="4496" applyNumberFormat="1" applyFont="1" applyBorder="1" applyAlignment="1">
      <alignment horizontal="center"/>
    </xf>
    <xf numFmtId="0" fontId="20" fillId="0" borderId="4" xfId="4495" applyFont="1" applyBorder="1" applyAlignment="1">
      <alignment horizontal="center"/>
    </xf>
    <xf numFmtId="0" fontId="28" fillId="0" borderId="51" xfId="4495" applyFont="1" applyBorder="1" applyAlignment="1">
      <alignment horizontal="left" vertical="top" wrapText="1"/>
    </xf>
    <xf numFmtId="0" fontId="28" fillId="0" borderId="0" xfId="4495" applyFont="1" applyAlignment="1">
      <alignment horizontal="left" vertical="top" wrapText="1"/>
    </xf>
    <xf numFmtId="0" fontId="28" fillId="0" borderId="58" xfId="4495" applyFont="1" applyBorder="1" applyAlignment="1">
      <alignment horizontal="left" vertical="top" wrapText="1"/>
    </xf>
    <xf numFmtId="168" fontId="20" fillId="43" borderId="6" xfId="1192" applyNumberFormat="1" applyFill="1" applyBorder="1" applyAlignment="1" applyProtection="1">
      <alignment horizontal="right"/>
      <protection locked="0"/>
    </xf>
    <xf numFmtId="0" fontId="28" fillId="5" borderId="58" xfId="4495" applyFont="1" applyFill="1" applyBorder="1" applyAlignment="1">
      <alignment horizontal="left"/>
    </xf>
    <xf numFmtId="0" fontId="56" fillId="0" borderId="51" xfId="4495" applyFont="1" applyBorder="1" applyAlignment="1">
      <alignment horizontal="left" vertical="top" wrapText="1"/>
    </xf>
    <xf numFmtId="0" fontId="56" fillId="0" borderId="0" xfId="4495" applyFont="1" applyAlignment="1">
      <alignment horizontal="left" vertical="top" wrapText="1"/>
    </xf>
    <xf numFmtId="9" fontId="28" fillId="5" borderId="58" xfId="4495" applyNumberFormat="1" applyFont="1" applyFill="1" applyBorder="1" applyAlignment="1">
      <alignment horizontal="left"/>
    </xf>
    <xf numFmtId="9" fontId="28" fillId="5" borderId="6" xfId="4495" applyNumberFormat="1" applyFont="1" applyFill="1" applyBorder="1" applyAlignment="1">
      <alignment horizontal="left"/>
    </xf>
    <xf numFmtId="0" fontId="28" fillId="5" borderId="6" xfId="4495" applyFont="1" applyFill="1" applyBorder="1" applyAlignment="1">
      <alignment horizontal="left"/>
    </xf>
    <xf numFmtId="0" fontId="27" fillId="0" borderId="0" xfId="4495" applyFont="1" applyAlignment="1">
      <alignment horizontal="right"/>
    </xf>
    <xf numFmtId="0" fontId="56" fillId="0" borderId="51" xfId="4495" applyFont="1" applyBorder="1" applyAlignment="1">
      <alignment horizontal="left" wrapText="1"/>
    </xf>
    <xf numFmtId="0" fontId="56" fillId="0" borderId="0" xfId="4495" applyFont="1" applyAlignment="1">
      <alignment horizontal="left" wrapText="1"/>
    </xf>
    <xf numFmtId="0" fontId="20" fillId="0" borderId="50" xfId="4495" applyFont="1" applyBorder="1" applyAlignment="1">
      <alignment horizontal="left" vertical="center" wrapText="1"/>
    </xf>
    <xf numFmtId="0" fontId="20" fillId="0" borderId="51" xfId="4495" applyFont="1" applyBorder="1" applyAlignment="1">
      <alignment horizontal="left" vertical="center" wrapText="1"/>
    </xf>
    <xf numFmtId="0" fontId="20" fillId="0" borderId="52" xfId="4495" applyFont="1" applyBorder="1" applyAlignment="1">
      <alignment horizontal="left" vertical="center" wrapText="1"/>
    </xf>
    <xf numFmtId="0" fontId="20" fillId="0" borderId="53" xfId="4495" applyFont="1" applyBorder="1" applyAlignment="1">
      <alignment horizontal="left" vertical="center" wrapText="1"/>
    </xf>
    <xf numFmtId="0" fontId="20" fillId="0" borderId="0" xfId="4495" applyFont="1" applyAlignment="1">
      <alignment horizontal="left" vertical="center" wrapText="1"/>
    </xf>
    <xf numFmtId="0" fontId="20" fillId="0" borderId="54" xfId="4495" applyFont="1" applyBorder="1" applyAlignment="1">
      <alignment horizontal="left" vertical="center" wrapText="1"/>
    </xf>
    <xf numFmtId="10" fontId="28" fillId="0" borderId="2" xfId="4495" applyNumberFormat="1" applyFont="1" applyBorder="1" applyAlignment="1">
      <alignment horizontal="center"/>
    </xf>
    <xf numFmtId="0" fontId="28" fillId="0" borderId="0" xfId="4495" applyFont="1" applyAlignment="1">
      <alignment horizontal="center"/>
    </xf>
    <xf numFmtId="0" fontId="132" fillId="0" borderId="0" xfId="4495" applyFont="1" applyAlignment="1">
      <alignment horizontal="left" vertical="top" wrapText="1"/>
    </xf>
    <xf numFmtId="0" fontId="36" fillId="42" borderId="2" xfId="4495" applyFont="1" applyFill="1" applyBorder="1" applyAlignment="1">
      <alignment horizontal="center"/>
    </xf>
    <xf numFmtId="0" fontId="36" fillId="42" borderId="6" xfId="4495" applyFont="1" applyFill="1" applyBorder="1" applyAlignment="1">
      <alignment horizontal="center"/>
    </xf>
    <xf numFmtId="0" fontId="27" fillId="0" borderId="11" xfId="4495" applyFont="1" applyBorder="1" applyAlignment="1">
      <alignment horizontal="center"/>
    </xf>
    <xf numFmtId="0" fontId="123" fillId="5" borderId="55" xfId="4495" applyFill="1" applyBorder="1" applyAlignment="1" applyProtection="1">
      <alignment horizontal="center"/>
      <protection locked="0"/>
    </xf>
    <xf numFmtId="0" fontId="27" fillId="0" borderId="0" xfId="4495" applyFont="1" applyAlignment="1">
      <alignment horizontal="center"/>
    </xf>
    <xf numFmtId="0" fontId="27" fillId="0" borderId="54" xfId="4495" applyFont="1" applyBorder="1" applyAlignment="1">
      <alignment horizontal="center"/>
    </xf>
    <xf numFmtId="0" fontId="27" fillId="0" borderId="51" xfId="4495" applyFont="1" applyBorder="1" applyAlignment="1">
      <alignment horizontal="center" vertical="top"/>
    </xf>
    <xf numFmtId="0" fontId="27" fillId="0" borderId="52" xfId="4495" applyFont="1" applyBorder="1" applyAlignment="1">
      <alignment horizontal="center" vertical="top"/>
    </xf>
    <xf numFmtId="0" fontId="20" fillId="0" borderId="6" xfId="1192" applyBorder="1" applyAlignment="1">
      <alignment horizontal="right"/>
    </xf>
    <xf numFmtId="9" fontId="20" fillId="5" borderId="4" xfId="1192" applyNumberFormat="1" applyFill="1" applyBorder="1" applyAlignment="1" applyProtection="1">
      <alignment horizontal="left"/>
      <protection locked="0"/>
    </xf>
    <xf numFmtId="0" fontId="27" fillId="0" borderId="54" xfId="4495" applyFont="1" applyBorder="1" applyAlignment="1">
      <alignment horizontal="center" vertical="top"/>
    </xf>
    <xf numFmtId="0" fontId="123" fillId="0" borderId="53" xfId="4495" applyBorder="1" applyAlignment="1">
      <alignment horizontal="center"/>
    </xf>
    <xf numFmtId="0" fontId="28" fillId="5" borderId="0" xfId="4495" applyFont="1" applyFill="1" applyAlignment="1">
      <alignment horizontal="left" vertical="top"/>
    </xf>
    <xf numFmtId="0" fontId="123" fillId="5" borderId="53" xfId="4495" applyFill="1" applyBorder="1" applyAlignment="1">
      <alignment horizontal="center"/>
    </xf>
    <xf numFmtId="0" fontId="123" fillId="5" borderId="0" xfId="4495" applyFill="1" applyAlignment="1">
      <alignment horizontal="center"/>
    </xf>
    <xf numFmtId="0" fontId="123" fillId="5" borderId="55" xfId="4495" applyFill="1" applyBorder="1" applyAlignment="1">
      <alignment horizontal="center"/>
    </xf>
    <xf numFmtId="0" fontId="123" fillId="5" borderId="6" xfId="4495" applyFill="1" applyBorder="1" applyAlignment="1">
      <alignment horizontal="center"/>
    </xf>
    <xf numFmtId="0" fontId="28" fillId="5" borderId="0" xfId="4495" applyFont="1" applyFill="1" applyAlignment="1">
      <alignment horizontal="left" vertical="top" wrapText="1"/>
    </xf>
    <xf numFmtId="0" fontId="28" fillId="5" borderId="58" xfId="4495" applyFont="1" applyFill="1" applyBorder="1" applyAlignment="1">
      <alignment horizontal="left" vertical="top" wrapText="1"/>
    </xf>
    <xf numFmtId="0" fontId="27" fillId="0" borderId="4" xfId="4495" applyFont="1" applyBorder="1" applyAlignment="1">
      <alignment horizontal="left"/>
    </xf>
    <xf numFmtId="0" fontId="27" fillId="0" borderId="5" xfId="4495" applyFont="1" applyBorder="1" applyAlignment="1">
      <alignment horizontal="left"/>
    </xf>
    <xf numFmtId="1" fontId="27" fillId="0" borderId="11" xfId="4495" applyNumberFormat="1" applyFont="1" applyBorder="1" applyAlignment="1">
      <alignment horizontal="center"/>
    </xf>
    <xf numFmtId="0" fontId="27" fillId="0" borderId="3" xfId="4495" applyFont="1" applyBorder="1" applyAlignment="1">
      <alignment horizontal="center" wrapText="1"/>
    </xf>
    <xf numFmtId="0" fontId="27" fillId="0" borderId="4" xfId="4495" applyFont="1" applyBorder="1" applyAlignment="1">
      <alignment horizontal="center" wrapText="1"/>
    </xf>
    <xf numFmtId="0" fontId="27" fillId="0" borderId="5" xfId="4495" applyFont="1" applyBorder="1" applyAlignment="1">
      <alignment horizontal="center" wrapText="1"/>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11" xfId="4495" applyFont="1" applyBorder="1" applyAlignment="1">
      <alignment horizontal="center"/>
    </xf>
    <xf numFmtId="1" fontId="20" fillId="46" borderId="11" xfId="4495" applyNumberFormat="1" applyFont="1" applyFill="1" applyBorder="1" applyAlignment="1">
      <alignment horizontal="center"/>
    </xf>
    <xf numFmtId="0" fontId="27" fillId="0" borderId="3" xfId="4495" applyFont="1" applyBorder="1" applyAlignment="1">
      <alignment horizontal="center"/>
    </xf>
    <xf numFmtId="0" fontId="27" fillId="0" borderId="4" xfId="4495" applyFont="1" applyBorder="1" applyAlignment="1">
      <alignment horizontal="center"/>
    </xf>
    <xf numFmtId="0" fontId="27" fillId="0" borderId="5" xfId="4495" applyFont="1" applyBorder="1" applyAlignment="1">
      <alignment horizontal="center"/>
    </xf>
    <xf numFmtId="0" fontId="20" fillId="5" borderId="11" xfId="4495" applyFont="1" applyFill="1" applyBorder="1" applyAlignment="1" applyProtection="1">
      <alignment horizontal="center"/>
      <protection locked="0"/>
    </xf>
    <xf numFmtId="164" fontId="67" fillId="0" borderId="1" xfId="4495" applyNumberFormat="1" applyFont="1" applyBorder="1" applyAlignment="1">
      <alignment horizontal="right" vertical="center"/>
    </xf>
    <xf numFmtId="164" fontId="67" fillId="0" borderId="2" xfId="4495" applyNumberFormat="1" applyFont="1" applyBorder="1" applyAlignment="1">
      <alignment horizontal="right" vertical="center"/>
    </xf>
    <xf numFmtId="164" fontId="67" fillId="0" borderId="7" xfId="4495" applyNumberFormat="1" applyFont="1" applyBorder="1" applyAlignment="1">
      <alignment horizontal="right" vertical="center"/>
    </xf>
    <xf numFmtId="164" fontId="67" fillId="0" borderId="9" xfId="4495" applyNumberFormat="1" applyFont="1" applyBorder="1" applyAlignment="1">
      <alignment horizontal="right" vertical="center"/>
    </xf>
    <xf numFmtId="164" fontId="67" fillId="0" borderId="6" xfId="4495" applyNumberFormat="1" applyFont="1" applyBorder="1" applyAlignment="1">
      <alignment horizontal="right" vertical="center"/>
    </xf>
    <xf numFmtId="164" fontId="67" fillId="0" borderId="10" xfId="4495" applyNumberFormat="1" applyFont="1" applyBorder="1" applyAlignment="1">
      <alignment horizontal="right" vertical="center"/>
    </xf>
    <xf numFmtId="180" fontId="67" fillId="0" borderId="1" xfId="4495" applyNumberFormat="1" applyFont="1" applyBorder="1" applyAlignment="1">
      <alignment horizontal="center" vertical="center"/>
    </xf>
    <xf numFmtId="180" fontId="67" fillId="0" borderId="2" xfId="4495" applyNumberFormat="1" applyFont="1" applyBorder="1" applyAlignment="1">
      <alignment horizontal="center" vertical="center"/>
    </xf>
    <xf numFmtId="180" fontId="67" fillId="0" borderId="7" xfId="4495" applyNumberFormat="1" applyFont="1" applyBorder="1" applyAlignment="1">
      <alignment horizontal="center" vertical="center"/>
    </xf>
    <xf numFmtId="180" fontId="67" fillId="0" borderId="9" xfId="4495" applyNumberFormat="1" applyFont="1" applyBorder="1" applyAlignment="1">
      <alignment horizontal="center" vertical="center"/>
    </xf>
    <xf numFmtId="180" fontId="67" fillId="0" borderId="6" xfId="4495" applyNumberFormat="1" applyFont="1" applyBorder="1" applyAlignment="1">
      <alignment horizontal="center" vertical="center"/>
    </xf>
    <xf numFmtId="180" fontId="67" fillId="0" borderId="10" xfId="4495" applyNumberFormat="1" applyFont="1" applyBorder="1" applyAlignment="1">
      <alignment horizontal="center" vertical="center"/>
    </xf>
    <xf numFmtId="1" fontId="27" fillId="0" borderId="4" xfId="4495" applyNumberFormat="1" applyFont="1" applyBorder="1" applyAlignment="1">
      <alignment horizontal="center" wrapText="1"/>
    </xf>
    <xf numFmtId="0" fontId="20" fillId="0" borderId="50" xfId="4496" applyFont="1" applyBorder="1" applyAlignment="1">
      <alignment horizontal="left" wrapText="1"/>
    </xf>
    <xf numFmtId="0" fontId="20" fillId="0" borderId="51" xfId="4496" applyFont="1" applyBorder="1" applyAlignment="1">
      <alignment horizontal="left" wrapText="1"/>
    </xf>
    <xf numFmtId="0" fontId="20" fillId="0" borderId="52" xfId="4496" applyFont="1" applyBorder="1" applyAlignment="1">
      <alignment horizontal="left" wrapText="1"/>
    </xf>
    <xf numFmtId="0" fontId="20" fillId="0" borderId="53" xfId="4496" applyFont="1" applyBorder="1" applyAlignment="1">
      <alignment horizontal="left" wrapText="1"/>
    </xf>
    <xf numFmtId="0" fontId="20" fillId="0" borderId="0" xfId="4496" applyFont="1" applyAlignment="1">
      <alignment horizontal="left" wrapText="1"/>
    </xf>
    <xf numFmtId="0" fontId="20" fillId="0" borderId="54" xfId="4496" applyFont="1" applyBorder="1" applyAlignment="1">
      <alignment horizontal="left" wrapText="1"/>
    </xf>
    <xf numFmtId="0" fontId="20" fillId="0" borderId="57" xfId="4496" applyFont="1" applyBorder="1" applyAlignment="1">
      <alignment horizontal="left" wrapText="1"/>
    </xf>
    <xf numFmtId="0" fontId="20" fillId="0" borderId="58" xfId="4496" applyFont="1" applyBorder="1" applyAlignment="1">
      <alignment horizontal="left" wrapText="1"/>
    </xf>
    <xf numFmtId="0" fontId="20" fillId="0" borderId="59" xfId="4496" applyFont="1" applyBorder="1" applyAlignment="1">
      <alignment horizontal="left" wrapText="1"/>
    </xf>
    <xf numFmtId="1" fontId="20" fillId="0" borderId="4" xfId="4496" applyNumberFormat="1" applyFont="1" applyBorder="1" applyAlignment="1">
      <alignment horizontal="center"/>
    </xf>
    <xf numFmtId="1" fontId="20" fillId="0" borderId="5" xfId="4496" applyNumberFormat="1" applyFont="1" applyBorder="1" applyAlignment="1">
      <alignment horizontal="center"/>
    </xf>
    <xf numFmtId="49" fontId="26" fillId="3" borderId="2" xfId="4495" applyNumberFormat="1" applyFont="1" applyFill="1" applyBorder="1" applyAlignment="1">
      <alignment horizontal="center" vertical="center" wrapText="1"/>
    </xf>
    <xf numFmtId="49" fontId="26" fillId="3" borderId="2" xfId="4495" applyNumberFormat="1" applyFont="1" applyFill="1" applyBorder="1" applyAlignment="1">
      <alignment horizontal="center" vertical="center"/>
    </xf>
    <xf numFmtId="49" fontId="26" fillId="3" borderId="0" xfId="4495" applyNumberFormat="1" applyFont="1" applyFill="1" applyAlignment="1">
      <alignment horizontal="center" vertical="center"/>
    </xf>
    <xf numFmtId="0" fontId="27" fillId="0" borderId="1" xfId="4495" applyFont="1" applyBorder="1" applyAlignment="1">
      <alignment horizontal="center" wrapText="1"/>
    </xf>
    <xf numFmtId="0" fontId="27" fillId="0" borderId="2" xfId="4495" applyFont="1" applyBorder="1" applyAlignment="1">
      <alignment horizontal="center" wrapText="1"/>
    </xf>
    <xf numFmtId="0" fontId="27" fillId="0" borderId="7" xfId="4495" applyFont="1" applyBorder="1" applyAlignment="1">
      <alignment horizontal="center" wrapText="1"/>
    </xf>
    <xf numFmtId="0" fontId="27" fillId="0" borderId="9" xfId="4495" applyFont="1" applyBorder="1" applyAlignment="1">
      <alignment horizontal="center" wrapText="1"/>
    </xf>
    <xf numFmtId="0" fontId="27" fillId="0" borderId="6" xfId="4495" applyFont="1" applyBorder="1" applyAlignment="1">
      <alignment horizontal="center" wrapText="1"/>
    </xf>
    <xf numFmtId="0" fontId="27" fillId="0" borderId="10" xfId="4495" applyFont="1" applyBorder="1" applyAlignment="1">
      <alignment horizontal="center" wrapText="1"/>
    </xf>
    <xf numFmtId="0" fontId="20" fillId="45" borderId="11" xfId="4495" applyFont="1" applyFill="1" applyBorder="1" applyAlignment="1">
      <alignment horizontal="center"/>
    </xf>
    <xf numFmtId="0" fontId="132" fillId="0" borderId="0" xfId="4495" applyFont="1" applyAlignment="1">
      <alignment horizontal="left" vertical="center" wrapText="1"/>
    </xf>
    <xf numFmtId="0" fontId="27" fillId="0" borderId="0" xfId="4495" applyFont="1" applyAlignment="1">
      <alignment horizontal="left" vertical="top" wrapText="1"/>
    </xf>
    <xf numFmtId="0" fontId="20" fillId="0" borderId="0" xfId="4495" applyFont="1" applyAlignment="1">
      <alignment horizontal="left" vertical="top" wrapText="1" shrinkToFit="1"/>
    </xf>
    <xf numFmtId="44" fontId="20" fillId="0" borderId="0" xfId="707" applyFont="1" applyFill="1" applyBorder="1" applyAlignment="1" applyProtection="1">
      <alignment horizontal="left" vertical="top" wrapText="1"/>
    </xf>
    <xf numFmtId="0" fontId="20" fillId="0" borderId="0" xfId="4495" applyFont="1" applyAlignment="1">
      <alignment horizontal="left" vertical="center" wrapText="1" shrinkToFit="1"/>
    </xf>
    <xf numFmtId="0" fontId="20" fillId="5" borderId="6" xfId="4495" applyFont="1" applyFill="1" applyBorder="1" applyAlignment="1" applyProtection="1">
      <alignment horizontal="left" wrapText="1" shrinkToFit="1"/>
      <protection locked="0"/>
    </xf>
    <xf numFmtId="0" fontId="20" fillId="43" borderId="6" xfId="1192" applyFill="1" applyBorder="1" applyAlignment="1" applyProtection="1">
      <alignment horizontal="left" vertical="top"/>
      <protection locked="0"/>
    </xf>
    <xf numFmtId="0" fontId="159" fillId="0" borderId="0" xfId="0" applyFont="1" applyAlignment="1" applyProtection="1">
      <alignment horizontal="left"/>
      <protection locked="0"/>
    </xf>
    <xf numFmtId="168" fontId="158" fillId="0" borderId="0" xfId="0" applyNumberFormat="1" applyFont="1" applyAlignment="1">
      <alignment horizontal="center" vertical="top" wrapText="1"/>
    </xf>
    <xf numFmtId="168" fontId="158" fillId="0" borderId="12" xfId="0" applyNumberFormat="1" applyFont="1" applyBorder="1" applyAlignment="1">
      <alignment horizontal="center" vertical="top" wrapText="1"/>
    </xf>
    <xf numFmtId="0" fontId="20" fillId="43" borderId="53" xfId="4495" applyFont="1" applyFill="1" applyBorder="1" applyAlignment="1" applyProtection="1">
      <alignment vertical="top" wrapText="1"/>
      <protection locked="0"/>
    </xf>
    <xf numFmtId="0" fontId="20" fillId="43" borderId="0" xfId="4495" applyFont="1" applyFill="1" applyAlignment="1" applyProtection="1">
      <alignment vertical="top" wrapText="1"/>
      <protection locked="0"/>
    </xf>
    <xf numFmtId="0" fontId="20" fillId="43" borderId="54" xfId="4495" applyFont="1" applyFill="1" applyBorder="1" applyAlignment="1" applyProtection="1">
      <alignment vertical="top" wrapText="1"/>
      <protection locked="0"/>
    </xf>
    <xf numFmtId="0" fontId="20" fillId="43" borderId="55" xfId="4495" applyFont="1" applyFill="1" applyBorder="1" applyAlignment="1" applyProtection="1">
      <alignment vertical="top" wrapText="1"/>
      <protection locked="0"/>
    </xf>
    <xf numFmtId="0" fontId="20" fillId="43" borderId="6" xfId="4495" applyFont="1" applyFill="1" applyBorder="1" applyAlignment="1" applyProtection="1">
      <alignment vertical="top" wrapText="1"/>
      <protection locked="0"/>
    </xf>
    <xf numFmtId="0" fontId="20" fillId="43" borderId="56" xfId="4495" applyFont="1" applyFill="1" applyBorder="1" applyAlignment="1" applyProtection="1">
      <alignment vertical="top" wrapText="1"/>
      <protection locked="0"/>
    </xf>
    <xf numFmtId="0" fontId="20" fillId="43" borderId="0" xfId="4495" applyFont="1" applyFill="1" applyAlignment="1" applyProtection="1">
      <alignment horizontal="left" vertical="center" wrapText="1"/>
      <protection locked="0"/>
    </xf>
    <xf numFmtId="0" fontId="20" fillId="43" borderId="54" xfId="4495" applyFont="1" applyFill="1" applyBorder="1" applyAlignment="1" applyProtection="1">
      <alignment horizontal="left" vertical="center" wrapText="1"/>
      <protection locked="0"/>
    </xf>
    <xf numFmtId="0" fontId="20" fillId="43" borderId="6" xfId="4495" applyFont="1" applyFill="1" applyBorder="1" applyAlignment="1" applyProtection="1">
      <alignment horizontal="left" vertical="center" wrapText="1"/>
      <protection locked="0"/>
    </xf>
    <xf numFmtId="0" fontId="20" fillId="43" borderId="56" xfId="4495" applyFont="1" applyFill="1" applyBorder="1" applyAlignment="1" applyProtection="1">
      <alignment horizontal="left" vertical="center" wrapText="1"/>
      <protection locked="0"/>
    </xf>
    <xf numFmtId="0" fontId="123" fillId="5" borderId="62" xfId="4495" applyFill="1" applyBorder="1" applyAlignment="1" applyProtection="1">
      <alignment horizontal="center"/>
      <protection locked="0"/>
    </xf>
    <xf numFmtId="0" fontId="123" fillId="5" borderId="63" xfId="4495" applyFill="1" applyBorder="1" applyAlignment="1" applyProtection="1">
      <alignment horizontal="center"/>
      <protection locked="0"/>
    </xf>
    <xf numFmtId="0" fontId="125" fillId="0" borderId="50" xfId="4496" applyFont="1" applyBorder="1" applyAlignment="1">
      <alignment horizontal="left" wrapText="1"/>
    </xf>
    <xf numFmtId="0" fontId="125" fillId="0" borderId="51" xfId="4496" applyFont="1" applyBorder="1" applyAlignment="1">
      <alignment horizontal="left" wrapText="1"/>
    </xf>
    <xf numFmtId="0" fontId="125" fillId="0" borderId="52" xfId="4496" applyFont="1" applyBorder="1" applyAlignment="1">
      <alignment horizontal="left" wrapText="1"/>
    </xf>
    <xf numFmtId="0" fontId="125" fillId="0" borderId="57" xfId="4496" applyFont="1" applyBorder="1" applyAlignment="1">
      <alignment horizontal="left" wrapText="1"/>
    </xf>
    <xf numFmtId="0" fontId="125" fillId="0" borderId="58" xfId="4496" applyFont="1" applyBorder="1" applyAlignment="1">
      <alignment horizontal="left" wrapText="1"/>
    </xf>
    <xf numFmtId="0" fontId="125" fillId="0" borderId="59" xfId="4496" applyFont="1" applyBorder="1" applyAlignment="1">
      <alignment horizontal="left" wrapText="1"/>
    </xf>
    <xf numFmtId="0" fontId="20" fillId="5" borderId="6" xfId="1192" applyFill="1" applyBorder="1" applyAlignment="1" applyProtection="1">
      <alignment horizontal="left"/>
      <protection locked="0"/>
    </xf>
    <xf numFmtId="165" fontId="20" fillId="0" borderId="0" xfId="1192" applyNumberFormat="1" applyAlignment="1">
      <alignment horizontal="right"/>
    </xf>
    <xf numFmtId="0" fontId="20" fillId="0" borderId="59" xfId="4495" applyFont="1" applyBorder="1" applyAlignment="1">
      <alignment horizontal="left" vertical="top" wrapText="1"/>
    </xf>
    <xf numFmtId="0" fontId="20" fillId="0" borderId="4" xfId="4496" applyFont="1" applyBorder="1" applyAlignment="1">
      <alignment horizontal="center"/>
    </xf>
    <xf numFmtId="0" fontId="20" fillId="0" borderId="5" xfId="4496" applyFont="1" applyBorder="1" applyAlignment="1">
      <alignment horizontal="center"/>
    </xf>
    <xf numFmtId="0" fontId="20" fillId="0" borderId="50" xfId="4495" applyFont="1" applyBorder="1" applyAlignment="1">
      <alignment horizontal="left" vertical="top" wrapText="1"/>
    </xf>
    <xf numFmtId="0" fontId="20" fillId="0" borderId="51" xfId="4495" applyFont="1" applyBorder="1" applyAlignment="1">
      <alignment horizontal="left" vertical="top" wrapText="1"/>
    </xf>
    <xf numFmtId="0" fontId="20" fillId="0" borderId="52" xfId="4495" applyFont="1" applyBorder="1" applyAlignment="1">
      <alignment horizontal="left" vertical="top" wrapText="1"/>
    </xf>
    <xf numFmtId="0" fontId="27" fillId="0" borderId="0" xfId="4495" applyFont="1"/>
    <xf numFmtId="0" fontId="20" fillId="0" borderId="6" xfId="1192" applyBorder="1" applyAlignment="1">
      <alignment horizontal="left"/>
    </xf>
    <xf numFmtId="2" fontId="20" fillId="0" borderId="0" xfId="1192" applyNumberFormat="1" applyAlignment="1">
      <alignment horizontal="right"/>
    </xf>
    <xf numFmtId="0" fontId="27" fillId="0" borderId="0" xfId="4495" applyFont="1" applyAlignment="1">
      <alignment horizontal="left" vertical="top"/>
    </xf>
    <xf numFmtId="0" fontId="123" fillId="0" borderId="0" xfId="4495" applyAlignment="1" applyProtection="1">
      <alignment horizontal="center"/>
      <protection locked="0"/>
    </xf>
    <xf numFmtId="9" fontId="20" fillId="0" borderId="4" xfId="543" applyNumberFormat="1" applyBorder="1" applyAlignment="1">
      <alignment horizontal="center"/>
    </xf>
    <xf numFmtId="168" fontId="20" fillId="0" borderId="6" xfId="4495" applyNumberFormat="1" applyFont="1" applyBorder="1" applyAlignment="1">
      <alignment horizontal="right"/>
    </xf>
    <xf numFmtId="168" fontId="121" fillId="0" borderId="6" xfId="4495" applyNumberFormat="1" applyFont="1" applyBorder="1" applyAlignment="1">
      <alignment horizontal="right"/>
    </xf>
    <xf numFmtId="168" fontId="20" fillId="43" borderId="6" xfId="4495" applyNumberFormat="1" applyFont="1" applyFill="1" applyBorder="1" applyAlignment="1" applyProtection="1">
      <alignment horizontal="right"/>
      <protection locked="0"/>
    </xf>
    <xf numFmtId="6" fontId="20" fillId="0" borderId="3" xfId="1192" applyNumberFormat="1" applyBorder="1" applyAlignment="1">
      <alignment horizontal="right"/>
    </xf>
    <xf numFmtId="6" fontId="20" fillId="0" borderId="4" xfId="1192" applyNumberFormat="1" applyBorder="1" applyAlignment="1">
      <alignment horizontal="right"/>
    </xf>
    <xf numFmtId="6" fontId="20" fillId="0" borderId="5" xfId="1192" applyNumberFormat="1" applyBorder="1" applyAlignment="1">
      <alignment horizontal="right"/>
    </xf>
    <xf numFmtId="168" fontId="20" fillId="0" borderId="4" xfId="4495" applyNumberFormat="1" applyFont="1" applyBorder="1" applyAlignment="1">
      <alignment horizontal="right"/>
    </xf>
    <xf numFmtId="165" fontId="20" fillId="43" borderId="3" xfId="4495" applyNumberFormat="1" applyFont="1" applyFill="1" applyBorder="1" applyAlignment="1" applyProtection="1">
      <alignment horizontal="center"/>
      <protection locked="0"/>
    </xf>
    <xf numFmtId="165" fontId="20" fillId="43" borderId="4" xfId="4495" applyNumberFormat="1" applyFont="1" applyFill="1" applyBorder="1" applyAlignment="1" applyProtection="1">
      <alignment horizontal="center"/>
      <protection locked="0"/>
    </xf>
    <xf numFmtId="165" fontId="20" fillId="43" borderId="5" xfId="4495" applyNumberFormat="1" applyFont="1" applyFill="1" applyBorder="1" applyAlignment="1" applyProtection="1">
      <alignment horizontal="center"/>
      <protection locked="0"/>
    </xf>
    <xf numFmtId="165" fontId="20" fillId="0" borderId="6" xfId="1192" applyNumberFormat="1" applyBorder="1" applyAlignment="1">
      <alignment horizontal="right"/>
    </xf>
    <xf numFmtId="168" fontId="20" fillId="0" borderId="2" xfId="1192" applyNumberFormat="1" applyBorder="1" applyAlignment="1">
      <alignment horizontal="right"/>
    </xf>
    <xf numFmtId="1" fontId="20" fillId="0" borderId="3" xfId="4495" applyNumberFormat="1" applyFont="1" applyBorder="1" applyAlignment="1">
      <alignment horizontal="center"/>
    </xf>
    <xf numFmtId="1" fontId="20" fillId="0" borderId="4" xfId="4495" applyNumberFormat="1" applyFont="1" applyBorder="1" applyAlignment="1">
      <alignment horizontal="center"/>
    </xf>
    <xf numFmtId="1" fontId="20" fillId="0" borderId="5" xfId="4495" applyNumberFormat="1" applyFont="1" applyBorder="1" applyAlignment="1">
      <alignment horizontal="center"/>
    </xf>
    <xf numFmtId="0" fontId="28" fillId="5" borderId="6" xfId="4495" applyFont="1" applyFill="1" applyBorder="1" applyAlignment="1" applyProtection="1">
      <alignment horizontal="left"/>
      <protection locked="0"/>
    </xf>
    <xf numFmtId="0" fontId="20" fillId="5" borderId="6" xfId="4495" applyFont="1" applyFill="1" applyBorder="1" applyAlignment="1" applyProtection="1">
      <alignment horizontal="left"/>
      <protection locked="0"/>
    </xf>
    <xf numFmtId="0" fontId="56" fillId="5" borderId="6" xfId="4495" applyFont="1" applyFill="1" applyBorder="1" applyAlignment="1" applyProtection="1">
      <alignment horizontal="left"/>
      <protection locked="0"/>
    </xf>
    <xf numFmtId="0" fontId="20" fillId="44" borderId="6" xfId="4495" applyFont="1" applyFill="1" applyBorder="1" applyAlignment="1">
      <alignment horizontal="left"/>
    </xf>
    <xf numFmtId="0" fontId="20" fillId="0" borderId="0" xfId="1192" applyAlignment="1">
      <alignment horizontal="right"/>
    </xf>
    <xf numFmtId="0" fontId="125" fillId="5" borderId="6" xfId="4496" applyFont="1" applyFill="1" applyBorder="1" applyAlignment="1" applyProtection="1">
      <alignment horizontal="center"/>
      <protection locked="0"/>
    </xf>
    <xf numFmtId="0" fontId="125" fillId="0" borderId="50" xfId="4496" applyFont="1" applyBorder="1" applyAlignment="1">
      <alignment horizontal="left" vertical="top" wrapText="1"/>
    </xf>
    <xf numFmtId="0" fontId="125" fillId="0" borderId="51" xfId="4496" applyFont="1" applyBorder="1" applyAlignment="1">
      <alignment horizontal="left" vertical="top" wrapText="1"/>
    </xf>
    <xf numFmtId="0" fontId="125" fillId="0" borderId="52" xfId="4496" applyFont="1" applyBorder="1" applyAlignment="1">
      <alignment horizontal="left" vertical="top" wrapText="1"/>
    </xf>
    <xf numFmtId="0" fontId="125" fillId="0" borderId="53" xfId="4496" applyFont="1" applyBorder="1" applyAlignment="1">
      <alignment horizontal="left" vertical="top" wrapText="1"/>
    </xf>
    <xf numFmtId="0" fontId="125" fillId="0" borderId="0" xfId="4496" applyFont="1" applyAlignment="1">
      <alignment horizontal="left" vertical="top" wrapText="1"/>
    </xf>
    <xf numFmtId="0" fontId="125" fillId="0" borderId="54" xfId="4496" applyFont="1" applyBorder="1" applyAlignment="1">
      <alignment horizontal="left" vertical="top" wrapText="1"/>
    </xf>
    <xf numFmtId="9" fontId="20" fillId="0" borderId="6" xfId="1192" applyNumberFormat="1" applyBorder="1" applyAlignment="1">
      <alignment horizontal="center"/>
    </xf>
    <xf numFmtId="9" fontId="20" fillId="0" borderId="6" xfId="1192" quotePrefix="1" applyNumberFormat="1" applyBorder="1" applyAlignment="1">
      <alignment horizontal="center"/>
    </xf>
    <xf numFmtId="9" fontId="20" fillId="0" borderId="0" xfId="1192" quotePrefix="1" applyNumberFormat="1" applyAlignment="1">
      <alignment horizontal="center"/>
    </xf>
    <xf numFmtId="1" fontId="20" fillId="5" borderId="4" xfId="1192" applyNumberFormat="1" applyFill="1" applyBorder="1" applyAlignment="1" applyProtection="1">
      <alignment horizontal="center"/>
      <protection locked="0"/>
    </xf>
    <xf numFmtId="1" fontId="125" fillId="0" borderId="55" xfId="4496" applyNumberFormat="1" applyFont="1" applyBorder="1" applyAlignment="1">
      <alignment horizontal="center" vertical="top" wrapText="1"/>
    </xf>
    <xf numFmtId="1" fontId="125" fillId="0" borderId="6" xfId="4496" applyNumberFormat="1" applyFont="1" applyBorder="1" applyAlignment="1">
      <alignment horizontal="center" vertical="top" wrapText="1"/>
    </xf>
    <xf numFmtId="165" fontId="125" fillId="0" borderId="55" xfId="4496" applyNumberFormat="1" applyFont="1" applyBorder="1" applyAlignment="1">
      <alignment horizontal="center" vertical="top" wrapText="1"/>
    </xf>
    <xf numFmtId="165" fontId="125" fillId="0" borderId="6" xfId="4496" applyNumberFormat="1" applyFont="1" applyBorder="1" applyAlignment="1">
      <alignment horizontal="center" vertical="top" wrapText="1"/>
    </xf>
    <xf numFmtId="168" fontId="125" fillId="43" borderId="55" xfId="4496" applyNumberFormat="1" applyFont="1" applyFill="1" applyBorder="1" applyAlignment="1" applyProtection="1">
      <alignment horizontal="center" vertical="top" wrapText="1"/>
      <protection locked="0"/>
    </xf>
    <xf numFmtId="168" fontId="125" fillId="43" borderId="6" xfId="4496" applyNumberFormat="1" applyFont="1" applyFill="1" applyBorder="1" applyAlignment="1" applyProtection="1">
      <alignment horizontal="center" vertical="top" wrapText="1"/>
      <protection locked="0"/>
    </xf>
    <xf numFmtId="0" fontId="20" fillId="0" borderId="57" xfId="4495" applyFont="1" applyBorder="1" applyAlignment="1">
      <alignment horizontal="left" vertical="center" wrapText="1"/>
    </xf>
    <xf numFmtId="0" fontId="20" fillId="0" borderId="58" xfId="4495" applyFont="1" applyBorder="1" applyAlignment="1">
      <alignment horizontal="left" vertical="center" wrapText="1"/>
    </xf>
    <xf numFmtId="0" fontId="20" fillId="0" borderId="59" xfId="4495" applyFont="1" applyBorder="1" applyAlignment="1">
      <alignment horizontal="left" vertical="center" wrapText="1"/>
    </xf>
    <xf numFmtId="10" fontId="125" fillId="0" borderId="3" xfId="4496" applyNumberFormat="1" applyFont="1" applyBorder="1" applyAlignment="1">
      <alignment horizontal="center" vertical="top" wrapText="1"/>
    </xf>
    <xf numFmtId="10" fontId="125" fillId="0" borderId="4" xfId="4496" applyNumberFormat="1" applyFont="1" applyBorder="1" applyAlignment="1">
      <alignment horizontal="center" vertical="top" wrapText="1"/>
    </xf>
    <xf numFmtId="10" fontId="125" fillId="0" borderId="5" xfId="4496" applyNumberFormat="1" applyFont="1" applyBorder="1" applyAlignment="1">
      <alignment horizontal="center" vertical="top" wrapText="1"/>
    </xf>
    <xf numFmtId="168" fontId="125" fillId="0" borderId="6" xfId="4496" applyNumberFormat="1" applyFont="1" applyBorder="1" applyAlignment="1">
      <alignment horizontal="center" vertical="top"/>
    </xf>
    <xf numFmtId="0" fontId="125" fillId="0" borderId="55" xfId="4496" applyFont="1" applyBorder="1" applyAlignment="1">
      <alignment horizontal="center" vertical="top" wrapText="1"/>
    </xf>
    <xf numFmtId="0" fontId="125" fillId="0" borderId="6" xfId="4496" applyFont="1" applyBorder="1" applyAlignment="1">
      <alignment horizontal="center" vertical="top" wrapText="1"/>
    </xf>
    <xf numFmtId="0" fontId="20" fillId="0" borderId="47" xfId="4495" applyFont="1" applyBorder="1" applyAlignment="1">
      <alignment horizontal="left" vertical="center" wrapText="1"/>
    </xf>
    <xf numFmtId="0" fontId="20" fillId="0" borderId="48" xfId="4495" applyFont="1" applyBorder="1" applyAlignment="1">
      <alignment horizontal="left" vertical="center" wrapText="1"/>
    </xf>
    <xf numFmtId="0" fontId="20" fillId="0" borderId="49" xfId="4495" applyFont="1" applyBorder="1" applyAlignment="1">
      <alignment horizontal="left" vertical="center" wrapText="1"/>
    </xf>
    <xf numFmtId="0" fontId="26" fillId="3" borderId="2" xfId="4495" applyFont="1" applyFill="1" applyBorder="1" applyAlignment="1">
      <alignment horizontal="center" vertical="center"/>
    </xf>
    <xf numFmtId="0" fontId="26" fillId="3" borderId="16" xfId="4495" applyFont="1" applyFill="1" applyBorder="1" applyAlignment="1">
      <alignment horizontal="center" vertical="center"/>
    </xf>
    <xf numFmtId="0" fontId="27" fillId="0" borderId="48" xfId="4495" applyFont="1" applyBorder="1" applyAlignment="1">
      <alignment horizontal="left" vertical="top"/>
    </xf>
    <xf numFmtId="0" fontId="27" fillId="0" borderId="49" xfId="4495" applyFont="1" applyBorder="1" applyAlignment="1">
      <alignment horizontal="left" vertical="top"/>
    </xf>
    <xf numFmtId="0" fontId="20" fillId="0" borderId="50" xfId="4495" applyFont="1" applyBorder="1" applyAlignment="1">
      <alignment vertical="center" wrapText="1"/>
    </xf>
    <xf numFmtId="0" fontId="20" fillId="0" borderId="51" xfId="4495" applyFont="1" applyBorder="1" applyAlignment="1">
      <alignment vertical="center" wrapText="1"/>
    </xf>
    <xf numFmtId="0" fontId="20" fillId="0" borderId="52" xfId="4495" applyFont="1" applyBorder="1" applyAlignment="1">
      <alignment vertical="center" wrapText="1"/>
    </xf>
    <xf numFmtId="0" fontId="20" fillId="0" borderId="53" xfId="4495" applyFont="1" applyBorder="1" applyAlignment="1">
      <alignment vertical="center" wrapText="1"/>
    </xf>
    <xf numFmtId="0" fontId="20" fillId="0" borderId="0" xfId="4495" applyFont="1" applyAlignment="1">
      <alignment vertical="center" wrapText="1"/>
    </xf>
    <xf numFmtId="0" fontId="20" fillId="0" borderId="54" xfId="4495" applyFont="1" applyBorder="1" applyAlignment="1">
      <alignment vertical="center" wrapText="1"/>
    </xf>
    <xf numFmtId="0" fontId="20" fillId="0" borderId="57" xfId="4495" applyFont="1" applyBorder="1" applyAlignment="1">
      <alignment vertical="center" wrapText="1"/>
    </xf>
    <xf numFmtId="0" fontId="20" fillId="0" borderId="58" xfId="4495" applyFont="1" applyBorder="1" applyAlignment="1">
      <alignment vertical="center" wrapText="1"/>
    </xf>
    <xf numFmtId="0" fontId="20" fillId="0" borderId="59" xfId="4495" applyFont="1" applyBorder="1" applyAlignment="1">
      <alignment vertical="center" wrapText="1"/>
    </xf>
    <xf numFmtId="0" fontId="125" fillId="0" borderId="57" xfId="4496" applyFont="1" applyBorder="1" applyAlignment="1">
      <alignment horizontal="left" vertical="top" wrapText="1"/>
    </xf>
    <xf numFmtId="0" fontId="125" fillId="0" borderId="58" xfId="4496" applyFont="1" applyBorder="1" applyAlignment="1">
      <alignment horizontal="left" vertical="top" wrapText="1"/>
    </xf>
    <xf numFmtId="0" fontId="125" fillId="0" borderId="59" xfId="4496" applyFont="1" applyBorder="1" applyAlignment="1">
      <alignment horizontal="left" vertical="top" wrapText="1"/>
    </xf>
    <xf numFmtId="165" fontId="125" fillId="0" borderId="60" xfId="4496" applyNumberFormat="1" applyFont="1" applyBorder="1" applyAlignment="1">
      <alignment horizontal="center" vertical="top" wrapText="1"/>
    </xf>
    <xf numFmtId="0" fontId="125" fillId="5" borderId="60" xfId="4496" applyFont="1" applyFill="1" applyBorder="1" applyAlignment="1" applyProtection="1">
      <alignment horizontal="center"/>
      <protection locked="0"/>
    </xf>
    <xf numFmtId="0" fontId="125" fillId="5" borderId="4" xfId="4496" applyFont="1" applyFill="1" applyBorder="1" applyAlignment="1" applyProtection="1">
      <alignment horizontal="center"/>
      <protection locked="0"/>
    </xf>
    <xf numFmtId="0" fontId="125" fillId="5" borderId="55" xfId="4496" applyFont="1" applyFill="1" applyBorder="1" applyAlignment="1" applyProtection="1">
      <alignment horizontal="center"/>
      <protection locked="0"/>
    </xf>
    <xf numFmtId="168" fontId="125" fillId="0" borderId="55" xfId="4496" applyNumberFormat="1" applyFont="1" applyBorder="1" applyAlignment="1">
      <alignment horizontal="center" vertical="top"/>
    </xf>
    <xf numFmtId="0" fontId="101" fillId="0" borderId="3" xfId="4496" applyFont="1" applyBorder="1" applyAlignment="1">
      <alignment horizontal="left" indent="2"/>
    </xf>
    <xf numFmtId="0" fontId="101" fillId="0" borderId="4" xfId="4496" applyFont="1" applyBorder="1" applyAlignment="1">
      <alignment horizontal="left" indent="2"/>
    </xf>
    <xf numFmtId="0" fontId="101" fillId="0" borderId="5" xfId="4496" applyFont="1" applyBorder="1" applyAlignment="1">
      <alignment horizontal="left" indent="2"/>
    </xf>
    <xf numFmtId="9" fontId="139" fillId="45" borderId="3" xfId="4499" applyFont="1" applyFill="1" applyBorder="1" applyAlignment="1" applyProtection="1">
      <alignment horizontal="center" vertical="center"/>
    </xf>
    <xf numFmtId="9" fontId="139" fillId="45" borderId="4" xfId="4499" applyFont="1" applyFill="1" applyBorder="1" applyAlignment="1" applyProtection="1">
      <alignment horizontal="center" vertical="center"/>
    </xf>
    <xf numFmtId="9" fontId="139" fillId="45" borderId="5" xfId="4499" applyFont="1" applyFill="1" applyBorder="1" applyAlignment="1" applyProtection="1">
      <alignment horizontal="center" vertical="center"/>
    </xf>
    <xf numFmtId="0" fontId="101" fillId="0" borderId="0" xfId="4496" applyFont="1" applyAlignment="1">
      <alignment wrapText="1"/>
    </xf>
    <xf numFmtId="49" fontId="101" fillId="45" borderId="15" xfId="4496" applyNumberFormat="1" applyFont="1" applyFill="1" applyBorder="1" applyAlignment="1">
      <alignment horizontal="center" vertical="center" wrapText="1"/>
    </xf>
    <xf numFmtId="49" fontId="101" fillId="45" borderId="13" xfId="4496" applyNumberFormat="1" applyFont="1" applyFill="1" applyBorder="1" applyAlignment="1">
      <alignment horizontal="center" vertical="center" wrapText="1"/>
    </xf>
    <xf numFmtId="0" fontId="139" fillId="0" borderId="75" xfId="4496" applyFont="1" applyBorder="1" applyAlignment="1">
      <alignment horizontal="center" vertical="top" wrapText="1"/>
    </xf>
    <xf numFmtId="0" fontId="139" fillId="0" borderId="74" xfId="4496" applyFont="1" applyBorder="1" applyAlignment="1">
      <alignment horizontal="center" vertical="top" wrapText="1"/>
    </xf>
    <xf numFmtId="0" fontId="101" fillId="0" borderId="0" xfId="4496" applyFont="1" applyAlignment="1">
      <alignment horizontal="left" wrapText="1"/>
    </xf>
    <xf numFmtId="0" fontId="101" fillId="0" borderId="0" xfId="4496" applyFont="1" applyAlignment="1">
      <alignment horizontal="center" vertical="center" wrapText="1"/>
    </xf>
    <xf numFmtId="0" fontId="101" fillId="43" borderId="0" xfId="4496" applyFont="1" applyFill="1" applyAlignment="1" applyProtection="1">
      <alignment horizontal="left" vertical="top" wrapText="1"/>
      <protection locked="0"/>
    </xf>
    <xf numFmtId="0" fontId="101" fillId="43" borderId="6" xfId="4496" applyFont="1" applyFill="1" applyBorder="1" applyAlignment="1" applyProtection="1">
      <alignment horizontal="left" vertical="top" wrapText="1"/>
      <protection locked="0"/>
    </xf>
    <xf numFmtId="0" fontId="101" fillId="0" borderId="0" xfId="4496" applyFont="1" applyAlignment="1">
      <alignment horizontal="left" wrapText="1" indent="1"/>
    </xf>
    <xf numFmtId="168" fontId="101" fillId="0" borderId="11" xfId="4499" applyNumberFormat="1" applyFont="1" applyFill="1" applyBorder="1" applyAlignment="1" applyProtection="1">
      <alignment horizontal="left" vertical="center" indent="1"/>
    </xf>
    <xf numFmtId="0" fontId="139" fillId="0" borderId="68" xfId="4496" applyFont="1" applyBorder="1" applyAlignment="1">
      <alignment horizontal="left" indent="1"/>
    </xf>
    <xf numFmtId="168" fontId="101" fillId="0" borderId="70" xfId="4499" applyNumberFormat="1" applyFont="1" applyFill="1" applyBorder="1" applyAlignment="1" applyProtection="1">
      <alignment horizontal="left" vertical="center" indent="1"/>
    </xf>
    <xf numFmtId="49" fontId="138" fillId="3" borderId="0" xfId="1192" applyNumberFormat="1" applyFont="1" applyFill="1" applyAlignment="1">
      <alignment horizontal="center" vertical="center"/>
    </xf>
    <xf numFmtId="0" fontId="101" fillId="0" borderId="11" xfId="4496" applyFont="1" applyBorder="1" applyAlignment="1">
      <alignment horizontal="left" indent="1"/>
    </xf>
    <xf numFmtId="0" fontId="101" fillId="0" borderId="11" xfId="4496" applyFont="1" applyBorder="1" applyAlignment="1">
      <alignment horizontal="left" indent="2"/>
    </xf>
    <xf numFmtId="0" fontId="139" fillId="45" borderId="3" xfId="4496" applyFont="1" applyFill="1" applyBorder="1" applyAlignment="1">
      <alignment horizontal="center" vertical="center"/>
    </xf>
    <xf numFmtId="0" fontId="139" fillId="45" borderId="4" xfId="4496" applyFont="1" applyFill="1" applyBorder="1" applyAlignment="1">
      <alignment horizontal="center" vertical="center"/>
    </xf>
    <xf numFmtId="0" fontId="139" fillId="45" borderId="5" xfId="4496" applyFont="1" applyFill="1" applyBorder="1" applyAlignment="1">
      <alignment horizontal="center" vertical="center"/>
    </xf>
    <xf numFmtId="168" fontId="101" fillId="0" borderId="13" xfId="4499" applyNumberFormat="1" applyFont="1" applyFill="1" applyBorder="1" applyAlignment="1" applyProtection="1">
      <alignment horizontal="left" vertical="center" indent="1"/>
    </xf>
    <xf numFmtId="0" fontId="101" fillId="0" borderId="3" xfId="4496" applyFont="1" applyBorder="1" applyAlignment="1">
      <alignment horizontal="left" indent="1"/>
    </xf>
    <xf numFmtId="0" fontId="101" fillId="0" borderId="4" xfId="4496" applyFont="1" applyBorder="1" applyAlignment="1">
      <alignment horizontal="left" indent="1"/>
    </xf>
    <xf numFmtId="0" fontId="101" fillId="0" borderId="5" xfId="4496" applyFont="1" applyBorder="1" applyAlignment="1">
      <alignment horizontal="left" indent="1"/>
    </xf>
    <xf numFmtId="0" fontId="101" fillId="0" borderId="3" xfId="4496" applyFont="1" applyBorder="1"/>
    <xf numFmtId="0" fontId="101" fillId="0" borderId="81" xfId="4496" applyFont="1" applyBorder="1"/>
    <xf numFmtId="0" fontId="101" fillId="0" borderId="94" xfId="4496" applyFont="1" applyBorder="1"/>
    <xf numFmtId="0" fontId="101" fillId="0" borderId="85" xfId="4496" applyFont="1" applyBorder="1"/>
    <xf numFmtId="0" fontId="101" fillId="0" borderId="93" xfId="4496" applyFont="1" applyBorder="1" applyAlignment="1">
      <alignment horizontal="right"/>
    </xf>
    <xf numFmtId="0" fontId="101" fillId="0" borderId="74" xfId="4496" applyFont="1" applyBorder="1" applyAlignment="1">
      <alignment horizontal="right"/>
    </xf>
    <xf numFmtId="0" fontId="101" fillId="0" borderId="75" xfId="4496" applyFont="1" applyBorder="1"/>
    <xf numFmtId="0" fontId="101" fillId="0" borderId="91" xfId="4496" applyFont="1" applyBorder="1"/>
    <xf numFmtId="0" fontId="101" fillId="0" borderId="90" xfId="4496" applyFont="1" applyBorder="1" applyAlignment="1">
      <alignment horizontal="right"/>
    </xf>
    <xf numFmtId="0" fontId="101" fillId="0" borderId="5" xfId="4496" applyFont="1" applyBorder="1" applyAlignment="1">
      <alignment horizontal="right"/>
    </xf>
    <xf numFmtId="0" fontId="101" fillId="0" borderId="69" xfId="4496" applyFont="1" applyBorder="1" applyAlignment="1">
      <alignment horizontal="right"/>
    </xf>
    <xf numFmtId="0" fontId="101" fillId="0" borderId="70" xfId="4496" applyFont="1" applyBorder="1" applyAlignment="1">
      <alignment horizontal="right"/>
    </xf>
    <xf numFmtId="0" fontId="25" fillId="0" borderId="6" xfId="271" applyFont="1" applyBorder="1" applyAlignment="1">
      <alignment horizontal="center"/>
    </xf>
    <xf numFmtId="0" fontId="25" fillId="0" borderId="0" xfId="0" applyFont="1" applyAlignment="1" applyProtection="1">
      <alignment wrapText="1"/>
      <protection locked="0"/>
    </xf>
    <xf numFmtId="3" fontId="20" fillId="0" borderId="0" xfId="0" applyNumberFormat="1" applyFont="1" applyAlignment="1">
      <alignment horizontal="left" vertical="top" wrapText="1"/>
    </xf>
    <xf numFmtId="3" fontId="29" fillId="0" borderId="0" xfId="0" applyNumberFormat="1" applyFont="1" applyAlignment="1">
      <alignment horizontal="left" vertical="top" wrapText="1"/>
    </xf>
    <xf numFmtId="0" fontId="20"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604" t="s">
        <v>550</v>
      </c>
      <c r="B1" s="1604"/>
      <c r="C1" s="1604"/>
      <c r="D1" s="1604"/>
      <c r="E1" s="1604"/>
      <c r="F1" s="1604"/>
      <c r="G1" s="1604"/>
      <c r="H1" s="1604"/>
      <c r="I1" s="1604"/>
      <c r="J1" s="1604"/>
      <c r="K1" s="1604"/>
      <c r="L1" s="1604"/>
      <c r="M1" s="1604"/>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c r="AL1" s="1604"/>
    </row>
    <row r="2" spans="1:38" ht="13.5" thickBot="1">
      <c r="A2" s="1809"/>
      <c r="B2" s="1809"/>
      <c r="C2" s="1809"/>
      <c r="D2" s="1809"/>
      <c r="E2" s="1809"/>
      <c r="F2" s="1809"/>
      <c r="G2" s="1809"/>
      <c r="H2" s="1809"/>
      <c r="I2" s="1809"/>
      <c r="J2" s="1809"/>
      <c r="K2" s="1809"/>
      <c r="L2" s="1809"/>
      <c r="M2" s="1809"/>
      <c r="N2" s="1809"/>
      <c r="O2" s="1809"/>
      <c r="P2" s="1809"/>
      <c r="Q2" s="1809"/>
      <c r="R2" s="1809"/>
      <c r="S2" s="1809"/>
      <c r="T2" s="1809"/>
      <c r="U2" s="1809"/>
      <c r="V2" s="1809"/>
      <c r="W2" s="1809"/>
      <c r="X2" s="1809"/>
      <c r="Y2" s="1809"/>
      <c r="Z2" s="1809"/>
      <c r="AA2" s="1809"/>
      <c r="AB2" s="1809"/>
      <c r="AC2" s="1809"/>
      <c r="AD2" s="1809"/>
      <c r="AE2" s="1809"/>
      <c r="AF2" s="1809"/>
      <c r="AG2" s="1809"/>
      <c r="AH2" s="1809"/>
      <c r="AI2" s="1809"/>
      <c r="AJ2" s="1809"/>
      <c r="AK2" s="1809"/>
      <c r="AL2" s="1809"/>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78" t="s">
        <v>1993</v>
      </c>
      <c r="E7" s="1478"/>
      <c r="F7" s="1478"/>
      <c r="G7" s="1478"/>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455"/>
    </row>
    <row r="8" spans="1:38">
      <c r="A8" s="204"/>
      <c r="B8" s="204"/>
      <c r="C8" s="205"/>
      <c r="D8" s="1478"/>
      <c r="E8" s="1478"/>
      <c r="F8" s="1478"/>
      <c r="G8" s="1478"/>
      <c r="H8" s="1478"/>
      <c r="I8" s="1478"/>
      <c r="J8" s="1478"/>
      <c r="K8" s="1478"/>
      <c r="L8" s="1478"/>
      <c r="M8" s="1478"/>
      <c r="N8" s="1478"/>
      <c r="O8" s="1478"/>
      <c r="P8" s="1478"/>
      <c r="Q8" s="1478"/>
      <c r="R8" s="1478"/>
      <c r="S8" s="1478"/>
      <c r="T8" s="1478"/>
      <c r="U8" s="1478"/>
      <c r="V8" s="1478"/>
      <c r="W8" s="1478"/>
      <c r="X8" s="1478"/>
      <c r="Y8" s="1478"/>
      <c r="Z8" s="1478"/>
      <c r="AA8" s="1478"/>
      <c r="AB8" s="1478"/>
      <c r="AC8" s="1478"/>
      <c r="AD8" s="1478"/>
      <c r="AE8" s="1478"/>
      <c r="AF8" s="1478"/>
      <c r="AG8" s="1478"/>
      <c r="AH8" s="1478"/>
      <c r="AI8" s="1478"/>
      <c r="AJ8" s="1478"/>
      <c r="AK8" s="1478"/>
      <c r="AL8" s="455"/>
    </row>
    <row r="9" spans="1:38">
      <c r="A9" s="204"/>
      <c r="B9" s="204"/>
      <c r="C9" s="205"/>
      <c r="D9" s="1478"/>
      <c r="E9" s="1478"/>
      <c r="F9" s="1478"/>
      <c r="G9" s="1478"/>
      <c r="H9" s="1478"/>
      <c r="I9" s="1478"/>
      <c r="J9" s="1478"/>
      <c r="K9" s="1478"/>
      <c r="L9" s="1478"/>
      <c r="M9" s="1478"/>
      <c r="N9" s="1478"/>
      <c r="O9" s="1478"/>
      <c r="P9" s="1478"/>
      <c r="Q9" s="1478"/>
      <c r="R9" s="1478"/>
      <c r="S9" s="1478"/>
      <c r="T9" s="1478"/>
      <c r="U9" s="1478"/>
      <c r="V9" s="1478"/>
      <c r="W9" s="1478"/>
      <c r="X9" s="1478"/>
      <c r="Y9" s="1478"/>
      <c r="Z9" s="1478"/>
      <c r="AA9" s="1478"/>
      <c r="AB9" s="1478"/>
      <c r="AC9" s="1478"/>
      <c r="AD9" s="1478"/>
      <c r="AE9" s="1478"/>
      <c r="AF9" s="1478"/>
      <c r="AG9" s="1478"/>
      <c r="AH9" s="1478"/>
      <c r="AI9" s="1478"/>
      <c r="AJ9" s="1478"/>
      <c r="AK9" s="147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478" t="s">
        <v>1994</v>
      </c>
      <c r="E11" s="1478"/>
      <c r="F11" s="1478"/>
      <c r="G11" s="1478"/>
      <c r="H11" s="1478"/>
      <c r="I11" s="1478"/>
      <c r="J11" s="1478"/>
      <c r="K11" s="1478"/>
      <c r="L11" s="1478"/>
      <c r="M11" s="1478"/>
      <c r="N11" s="1478"/>
      <c r="O11" s="1478"/>
      <c r="P11" s="1478"/>
      <c r="Q11" s="1478"/>
      <c r="R11" s="1478"/>
      <c r="S11" s="1478"/>
      <c r="T11" s="1478"/>
      <c r="U11" s="1478"/>
      <c r="V11" s="1478"/>
      <c r="W11" s="1478"/>
      <c r="X11" s="1478"/>
      <c r="Y11" s="1478"/>
      <c r="Z11" s="1478"/>
      <c r="AA11" s="1478"/>
      <c r="AB11" s="1478"/>
      <c r="AC11" s="1478"/>
      <c r="AD11" s="1478"/>
      <c r="AE11" s="1478"/>
      <c r="AF11" s="1478"/>
      <c r="AG11" s="1478"/>
      <c r="AH11" s="1478"/>
      <c r="AI11" s="1478"/>
      <c r="AJ11" s="1478"/>
      <c r="AK11" s="1478"/>
      <c r="AL11" s="455"/>
    </row>
    <row r="12" spans="1:38">
      <c r="A12" s="204"/>
      <c r="B12" s="204"/>
      <c r="C12" s="205"/>
      <c r="D12" s="1478"/>
      <c r="E12" s="1478"/>
      <c r="F12" s="1478"/>
      <c r="G12" s="1478"/>
      <c r="H12" s="1478"/>
      <c r="I12" s="1478"/>
      <c r="J12" s="1478"/>
      <c r="K12" s="1478"/>
      <c r="L12" s="1478"/>
      <c r="M12" s="1478"/>
      <c r="N12" s="1478"/>
      <c r="O12" s="1478"/>
      <c r="P12" s="1478"/>
      <c r="Q12" s="1478"/>
      <c r="R12" s="1478"/>
      <c r="S12" s="1478"/>
      <c r="T12" s="1478"/>
      <c r="U12" s="1478"/>
      <c r="V12" s="1478"/>
      <c r="W12" s="1478"/>
      <c r="X12" s="1478"/>
      <c r="Y12" s="1478"/>
      <c r="Z12" s="1478"/>
      <c r="AA12" s="1478"/>
      <c r="AB12" s="1478"/>
      <c r="AC12" s="1478"/>
      <c r="AD12" s="1478"/>
      <c r="AE12" s="1478"/>
      <c r="AF12" s="1478"/>
      <c r="AG12" s="1478"/>
      <c r="AH12" s="1478"/>
      <c r="AI12" s="1478"/>
      <c r="AJ12" s="1478"/>
      <c r="AK12" s="1478"/>
      <c r="AL12" s="455"/>
    </row>
    <row r="13" spans="1:38">
      <c r="A13" s="204"/>
      <c r="B13" s="204"/>
      <c r="C13" s="205"/>
      <c r="D13" s="1478"/>
      <c r="E13" s="1478"/>
      <c r="F13" s="1478"/>
      <c r="G13" s="1478"/>
      <c r="H13" s="1478"/>
      <c r="I13" s="1478"/>
      <c r="J13" s="1478"/>
      <c r="K13" s="1478"/>
      <c r="L13" s="1478"/>
      <c r="M13" s="1478"/>
      <c r="N13" s="1478"/>
      <c r="O13" s="1478"/>
      <c r="P13" s="1478"/>
      <c r="Q13" s="1478"/>
      <c r="R13" s="1478"/>
      <c r="S13" s="1478"/>
      <c r="T13" s="1478"/>
      <c r="U13" s="1478"/>
      <c r="V13" s="1478"/>
      <c r="W13" s="1478"/>
      <c r="X13" s="1478"/>
      <c r="Y13" s="1478"/>
      <c r="Z13" s="1478"/>
      <c r="AA13" s="1478"/>
      <c r="AB13" s="1478"/>
      <c r="AC13" s="1478"/>
      <c r="AD13" s="1478"/>
      <c r="AE13" s="1478"/>
      <c r="AF13" s="1478"/>
      <c r="AG13" s="1478"/>
      <c r="AH13" s="1478"/>
      <c r="AI13" s="1478"/>
      <c r="AJ13" s="1478"/>
      <c r="AK13" s="147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78" t="s">
        <v>2524</v>
      </c>
      <c r="E15" s="1478"/>
      <c r="F15" s="1478"/>
      <c r="G15" s="1478"/>
      <c r="H15" s="1478"/>
      <c r="I15" s="1478"/>
      <c r="J15" s="1478"/>
      <c r="K15" s="1478"/>
      <c r="L15" s="1478"/>
      <c r="M15" s="1478"/>
      <c r="N15" s="1478"/>
      <c r="O15" s="1478"/>
      <c r="P15" s="1478"/>
      <c r="Q15" s="1478"/>
      <c r="R15" s="1478"/>
      <c r="S15" s="1478"/>
      <c r="T15" s="1478"/>
      <c r="U15" s="1478"/>
      <c r="V15" s="1478"/>
      <c r="W15" s="1478"/>
      <c r="X15" s="1478"/>
      <c r="Y15" s="1478"/>
      <c r="Z15" s="1478"/>
      <c r="AA15" s="1478"/>
      <c r="AB15" s="1478"/>
      <c r="AC15" s="1478"/>
      <c r="AD15" s="1478"/>
      <c r="AE15" s="1478"/>
      <c r="AF15" s="1478"/>
      <c r="AG15" s="1478"/>
      <c r="AH15" s="1478"/>
      <c r="AI15" s="1478"/>
      <c r="AJ15" s="1478"/>
      <c r="AK15" s="1478"/>
      <c r="AL15" s="455"/>
    </row>
    <row r="16" spans="1:38" ht="13.15" customHeight="1">
      <c r="A16" s="204"/>
      <c r="B16" s="204"/>
      <c r="C16" s="205"/>
      <c r="D16" s="1478"/>
      <c r="E16" s="1478"/>
      <c r="F16" s="1478"/>
      <c r="G16" s="1478"/>
      <c r="H16" s="1478"/>
      <c r="I16" s="1478"/>
      <c r="J16" s="1478"/>
      <c r="K16" s="1478"/>
      <c r="L16" s="1478"/>
      <c r="M16" s="1478"/>
      <c r="N16" s="1478"/>
      <c r="O16" s="1478"/>
      <c r="P16" s="1478"/>
      <c r="Q16" s="1478"/>
      <c r="R16" s="1478"/>
      <c r="S16" s="1478"/>
      <c r="T16" s="1478"/>
      <c r="U16" s="1478"/>
      <c r="V16" s="1478"/>
      <c r="W16" s="1478"/>
      <c r="X16" s="1478"/>
      <c r="Y16" s="1478"/>
      <c r="Z16" s="1478"/>
      <c r="AA16" s="1478"/>
      <c r="AB16" s="1478"/>
      <c r="AC16" s="1478"/>
      <c r="AD16" s="1478"/>
      <c r="AE16" s="1478"/>
      <c r="AF16" s="1478"/>
      <c r="AG16" s="1478"/>
      <c r="AH16" s="1478"/>
      <c r="AI16" s="1478"/>
      <c r="AJ16" s="1478"/>
      <c r="AK16" s="1478"/>
      <c r="AL16" s="455"/>
    </row>
    <row r="17" spans="1:38">
      <c r="A17" s="204"/>
      <c r="B17" s="204"/>
      <c r="C17" s="205"/>
      <c r="D17" s="1478"/>
      <c r="E17" s="1478"/>
      <c r="F17" s="1478"/>
      <c r="G17" s="1478"/>
      <c r="H17" s="1478"/>
      <c r="I17" s="1478"/>
      <c r="J17" s="1478"/>
      <c r="K17" s="1478"/>
      <c r="L17" s="1478"/>
      <c r="M17" s="1478"/>
      <c r="N17" s="1478"/>
      <c r="O17" s="1478"/>
      <c r="P17" s="1478"/>
      <c r="Q17" s="1478"/>
      <c r="R17" s="1478"/>
      <c r="S17" s="1478"/>
      <c r="T17" s="1478"/>
      <c r="U17" s="1478"/>
      <c r="V17" s="1478"/>
      <c r="W17" s="1478"/>
      <c r="X17" s="1478"/>
      <c r="Y17" s="1478"/>
      <c r="Z17" s="1478"/>
      <c r="AA17" s="1478"/>
      <c r="AB17" s="1478"/>
      <c r="AC17" s="1478"/>
      <c r="AD17" s="1478"/>
      <c r="AE17" s="1478"/>
      <c r="AF17" s="1478"/>
      <c r="AG17" s="1478"/>
      <c r="AH17" s="1478"/>
      <c r="AI17" s="1478"/>
      <c r="AJ17" s="1478"/>
      <c r="AK17" s="1478"/>
      <c r="AL17" s="455"/>
    </row>
    <row r="18" spans="1:38">
      <c r="A18" s="204"/>
      <c r="B18" s="204"/>
      <c r="C18" s="205"/>
      <c r="D18" s="519" t="s">
        <v>2523</v>
      </c>
      <c r="E18" s="441"/>
      <c r="G18" s="441"/>
      <c r="H18" s="441"/>
      <c r="I18" s="441"/>
      <c r="J18" s="1811" t="s">
        <v>2522</v>
      </c>
      <c r="K18" s="1811"/>
      <c r="L18" s="1811"/>
      <c r="M18" s="1811"/>
      <c r="N18" s="1811"/>
      <c r="O18" s="1811"/>
      <c r="P18" s="1811"/>
      <c r="Q18" s="1811"/>
      <c r="R18" s="1811"/>
      <c r="S18" s="1811"/>
      <c r="T18" s="1811"/>
      <c r="U18" s="1811"/>
      <c r="V18" s="1811"/>
      <c r="W18" s="1811"/>
      <c r="X18" s="1811"/>
      <c r="Y18" s="1811"/>
      <c r="Z18" s="1811"/>
      <c r="AA18" s="1811"/>
      <c r="AB18" s="1811"/>
      <c r="AC18" s="1811"/>
      <c r="AD18" s="1811"/>
      <c r="AE18" s="1811"/>
      <c r="AF18" s="1811"/>
      <c r="AG18" s="1811"/>
      <c r="AH18" s="1811"/>
      <c r="AI18" s="1811"/>
      <c r="AJ18" s="1811"/>
      <c r="AK18" s="1811"/>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78" t="s">
        <v>1995</v>
      </c>
      <c r="E20" s="1478"/>
      <c r="F20" s="1478"/>
      <c r="G20" s="1478"/>
      <c r="H20" s="1478"/>
      <c r="I20" s="1478"/>
      <c r="J20" s="1478"/>
      <c r="K20" s="1478"/>
      <c r="L20" s="1478"/>
      <c r="M20" s="1478"/>
      <c r="N20" s="1478"/>
      <c r="O20" s="1478"/>
      <c r="P20" s="1478"/>
      <c r="Q20" s="1478"/>
      <c r="R20" s="1478"/>
      <c r="S20" s="1478"/>
      <c r="T20" s="1478"/>
      <c r="U20" s="1478"/>
      <c r="V20" s="1478"/>
      <c r="W20" s="1478"/>
      <c r="X20" s="1478"/>
      <c r="Y20" s="1478"/>
      <c r="Z20" s="1478"/>
      <c r="AA20" s="1478"/>
      <c r="AB20" s="1478"/>
      <c r="AC20" s="1478"/>
      <c r="AD20" s="1478"/>
      <c r="AE20" s="1478"/>
      <c r="AF20" s="1478"/>
      <c r="AG20" s="1478"/>
      <c r="AH20" s="1478"/>
      <c r="AI20" s="1478"/>
      <c r="AJ20" s="1478"/>
      <c r="AK20" s="1478"/>
      <c r="AL20" s="204"/>
    </row>
    <row r="21" spans="1:38">
      <c r="A21" s="204"/>
      <c r="B21" s="204"/>
      <c r="C21" s="205"/>
      <c r="D21" s="1478"/>
      <c r="E21" s="1478"/>
      <c r="F21" s="1478"/>
      <c r="G21" s="1478"/>
      <c r="H21" s="1478"/>
      <c r="I21" s="1478"/>
      <c r="J21" s="1478"/>
      <c r="K21" s="1478"/>
      <c r="L21" s="1478"/>
      <c r="M21" s="1478"/>
      <c r="N21" s="1478"/>
      <c r="O21" s="1478"/>
      <c r="P21" s="1478"/>
      <c r="Q21" s="1478"/>
      <c r="R21" s="1478"/>
      <c r="S21" s="1478"/>
      <c r="T21" s="1478"/>
      <c r="U21" s="1478"/>
      <c r="V21" s="1478"/>
      <c r="W21" s="1478"/>
      <c r="X21" s="1478"/>
      <c r="Y21" s="1478"/>
      <c r="Z21" s="1478"/>
      <c r="AA21" s="1478"/>
      <c r="AB21" s="1478"/>
      <c r="AC21" s="1478"/>
      <c r="AD21" s="1478"/>
      <c r="AE21" s="1478"/>
      <c r="AF21" s="1478"/>
      <c r="AG21" s="1478"/>
      <c r="AH21" s="1478"/>
      <c r="AI21" s="1478"/>
      <c r="AJ21" s="1478"/>
      <c r="AK21" s="1478"/>
      <c r="AL21" s="204"/>
    </row>
    <row r="22" spans="1:38">
      <c r="A22" s="204"/>
      <c r="B22" s="204"/>
      <c r="C22" s="205"/>
      <c r="D22" s="1478"/>
      <c r="E22" s="1478"/>
      <c r="F22" s="1478"/>
      <c r="G22" s="1478"/>
      <c r="H22" s="1478"/>
      <c r="I22" s="1478"/>
      <c r="J22" s="1478"/>
      <c r="K22" s="1478"/>
      <c r="L22" s="1478"/>
      <c r="M22" s="1478"/>
      <c r="N22" s="1478"/>
      <c r="O22" s="1478"/>
      <c r="P22" s="1478"/>
      <c r="Q22" s="1478"/>
      <c r="R22" s="1478"/>
      <c r="S22" s="1478"/>
      <c r="T22" s="1478"/>
      <c r="U22" s="1478"/>
      <c r="V22" s="1478"/>
      <c r="W22" s="1478"/>
      <c r="X22" s="1478"/>
      <c r="Y22" s="1478"/>
      <c r="Z22" s="1478"/>
      <c r="AA22" s="1478"/>
      <c r="AB22" s="1478"/>
      <c r="AC22" s="1478"/>
      <c r="AD22" s="1478"/>
      <c r="AE22" s="1478"/>
      <c r="AF22" s="1478"/>
      <c r="AG22" s="1478"/>
      <c r="AH22" s="1478"/>
      <c r="AI22" s="1478"/>
      <c r="AJ22" s="1478"/>
      <c r="AK22" s="1478"/>
      <c r="AL22" s="204"/>
    </row>
    <row r="23" spans="1:38" ht="13.15" customHeight="1">
      <c r="A23" s="204"/>
      <c r="B23" s="204"/>
      <c r="C23" s="205"/>
      <c r="D23" s="1478"/>
      <c r="E23" s="1478"/>
      <c r="F23" s="1478"/>
      <c r="G23" s="1478"/>
      <c r="H23" s="1478"/>
      <c r="I23" s="1478"/>
      <c r="J23" s="1478"/>
      <c r="K23" s="1478"/>
      <c r="L23" s="1478"/>
      <c r="M23" s="1478"/>
      <c r="N23" s="1478"/>
      <c r="O23" s="1478"/>
      <c r="P23" s="1478"/>
      <c r="Q23" s="1478"/>
      <c r="R23" s="1478"/>
      <c r="S23" s="1478"/>
      <c r="T23" s="1478"/>
      <c r="U23" s="1478"/>
      <c r="V23" s="1478"/>
      <c r="W23" s="1478"/>
      <c r="X23" s="1478"/>
      <c r="Y23" s="1478"/>
      <c r="Z23" s="1478"/>
      <c r="AA23" s="1478"/>
      <c r="AB23" s="1478"/>
      <c r="AC23" s="1478"/>
      <c r="AD23" s="1478"/>
      <c r="AE23" s="1478"/>
      <c r="AF23" s="1478"/>
      <c r="AG23" s="1478"/>
      <c r="AH23" s="1478"/>
      <c r="AI23" s="1478"/>
      <c r="AJ23" s="1478"/>
      <c r="AK23" s="1478"/>
      <c r="AL23" s="204"/>
    </row>
    <row r="24" spans="1:38">
      <c r="A24" s="204"/>
      <c r="B24" s="204"/>
      <c r="C24" s="205"/>
      <c r="D24" s="1478"/>
      <c r="E24" s="1478"/>
      <c r="F24" s="1478"/>
      <c r="G24" s="1478"/>
      <c r="H24" s="1478"/>
      <c r="I24" s="1478"/>
      <c r="J24" s="1478"/>
      <c r="K24" s="1478"/>
      <c r="L24" s="1478"/>
      <c r="M24" s="1478"/>
      <c r="N24" s="1478"/>
      <c r="O24" s="1478"/>
      <c r="P24" s="1478"/>
      <c r="Q24" s="1478"/>
      <c r="R24" s="1478"/>
      <c r="S24" s="1478"/>
      <c r="T24" s="1478"/>
      <c r="U24" s="1478"/>
      <c r="V24" s="1478"/>
      <c r="W24" s="1478"/>
      <c r="X24" s="1478"/>
      <c r="Y24" s="1478"/>
      <c r="Z24" s="1478"/>
      <c r="AA24" s="1478"/>
      <c r="AB24" s="1478"/>
      <c r="AC24" s="1478"/>
      <c r="AD24" s="1478"/>
      <c r="AE24" s="1478"/>
      <c r="AF24" s="1478"/>
      <c r="AG24" s="1478"/>
      <c r="AH24" s="1478"/>
      <c r="AI24" s="1478"/>
      <c r="AJ24" s="1478"/>
      <c r="AK24" s="1478"/>
      <c r="AL24" s="204"/>
    </row>
    <row r="25" spans="1:38">
      <c r="A25" s="204"/>
      <c r="B25" s="204"/>
      <c r="C25" s="205"/>
      <c r="D25" s="1478"/>
      <c r="E25" s="1478"/>
      <c r="F25" s="1478"/>
      <c r="G25" s="1478"/>
      <c r="H25" s="1478"/>
      <c r="I25" s="1478"/>
      <c r="J25" s="1478"/>
      <c r="K25" s="1478"/>
      <c r="L25" s="1478"/>
      <c r="M25" s="1478"/>
      <c r="N25" s="1478"/>
      <c r="O25" s="1478"/>
      <c r="P25" s="1478"/>
      <c r="Q25" s="1478"/>
      <c r="R25" s="1478"/>
      <c r="S25" s="1478"/>
      <c r="T25" s="1478"/>
      <c r="U25" s="1478"/>
      <c r="V25" s="1478"/>
      <c r="W25" s="1478"/>
      <c r="X25" s="1478"/>
      <c r="Y25" s="1478"/>
      <c r="Z25" s="1478"/>
      <c r="AA25" s="1478"/>
      <c r="AB25" s="1478"/>
      <c r="AC25" s="1478"/>
      <c r="AD25" s="1478"/>
      <c r="AE25" s="1478"/>
      <c r="AF25" s="1478"/>
      <c r="AG25" s="1478"/>
      <c r="AH25" s="1478"/>
      <c r="AI25" s="1478"/>
      <c r="AJ25" s="1478"/>
      <c r="AK25" s="1478"/>
      <c r="AL25" s="204"/>
    </row>
    <row r="26" spans="1:38">
      <c r="A26" s="204"/>
      <c r="B26" s="204"/>
      <c r="C26" s="205"/>
      <c r="D26" s="1478"/>
      <c r="E26" s="1478"/>
      <c r="F26" s="1478"/>
      <c r="G26" s="1478"/>
      <c r="H26" s="1478"/>
      <c r="I26" s="1478"/>
      <c r="J26" s="1478"/>
      <c r="K26" s="1478"/>
      <c r="L26" s="1478"/>
      <c r="M26" s="1478"/>
      <c r="N26" s="1478"/>
      <c r="O26" s="1478"/>
      <c r="P26" s="1478"/>
      <c r="Q26" s="1478"/>
      <c r="R26" s="1478"/>
      <c r="S26" s="1478"/>
      <c r="T26" s="1478"/>
      <c r="U26" s="1478"/>
      <c r="V26" s="1478"/>
      <c r="W26" s="1478"/>
      <c r="X26" s="1478"/>
      <c r="Y26" s="1478"/>
      <c r="Z26" s="1478"/>
      <c r="AA26" s="1478"/>
      <c r="AB26" s="1478"/>
      <c r="AC26" s="1478"/>
      <c r="AD26" s="1478"/>
      <c r="AE26" s="1478"/>
      <c r="AF26" s="1478"/>
      <c r="AG26" s="1478"/>
      <c r="AH26" s="1478"/>
      <c r="AI26" s="1478"/>
      <c r="AJ26" s="1478"/>
      <c r="AK26" s="1478"/>
      <c r="AL26" s="204"/>
    </row>
    <row r="27" spans="1:38">
      <c r="A27" s="204"/>
      <c r="B27" s="204"/>
      <c r="C27" s="205"/>
      <c r="D27" s="1478"/>
      <c r="E27" s="1478"/>
      <c r="F27" s="1478"/>
      <c r="G27" s="1478"/>
      <c r="H27" s="1478"/>
      <c r="I27" s="1478"/>
      <c r="J27" s="1478"/>
      <c r="K27" s="1478"/>
      <c r="L27" s="1478"/>
      <c r="M27" s="1478"/>
      <c r="N27" s="1478"/>
      <c r="O27" s="1478"/>
      <c r="P27" s="1478"/>
      <c r="Q27" s="1478"/>
      <c r="R27" s="1478"/>
      <c r="S27" s="1478"/>
      <c r="T27" s="1478"/>
      <c r="U27" s="1478"/>
      <c r="V27" s="1478"/>
      <c r="W27" s="1478"/>
      <c r="X27" s="1478"/>
      <c r="Y27" s="1478"/>
      <c r="Z27" s="1478"/>
      <c r="AA27" s="1478"/>
      <c r="AB27" s="1478"/>
      <c r="AC27" s="1478"/>
      <c r="AD27" s="1478"/>
      <c r="AE27" s="1478"/>
      <c r="AF27" s="1478"/>
      <c r="AG27" s="1478"/>
      <c r="AH27" s="1478"/>
      <c r="AI27" s="1478"/>
      <c r="AJ27" s="1478"/>
      <c r="AK27" s="1478"/>
      <c r="AL27" s="204"/>
    </row>
    <row r="28" spans="1:38">
      <c r="A28" s="204"/>
      <c r="B28" s="204"/>
      <c r="C28" s="205"/>
      <c r="D28" s="1478"/>
      <c r="E28" s="1478"/>
      <c r="F28" s="1478"/>
      <c r="G28" s="1478"/>
      <c r="H28" s="1478"/>
      <c r="I28" s="1478"/>
      <c r="J28" s="1478"/>
      <c r="K28" s="1478"/>
      <c r="L28" s="1478"/>
      <c r="M28" s="1478"/>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78" t="s">
        <v>1996</v>
      </c>
      <c r="E30" s="1478"/>
      <c r="F30" s="1478"/>
      <c r="G30" s="1478"/>
      <c r="H30" s="1478"/>
      <c r="I30" s="1478"/>
      <c r="J30" s="1478"/>
      <c r="K30" s="1478"/>
      <c r="L30" s="1478"/>
      <c r="M30" s="1478"/>
      <c r="N30" s="1478"/>
      <c r="O30" s="1478"/>
      <c r="P30" s="1478"/>
      <c r="Q30" s="1478"/>
      <c r="R30" s="1478"/>
      <c r="S30" s="1478"/>
      <c r="T30" s="1478"/>
      <c r="U30" s="1478"/>
      <c r="V30" s="1478"/>
      <c r="W30" s="1478"/>
      <c r="X30" s="1478"/>
      <c r="Y30" s="1478"/>
      <c r="Z30" s="1478"/>
      <c r="AA30" s="1478"/>
      <c r="AB30" s="1478"/>
      <c r="AC30" s="1478"/>
      <c r="AD30" s="1478"/>
      <c r="AE30" s="1478"/>
      <c r="AF30" s="1478"/>
      <c r="AG30" s="1478"/>
      <c r="AH30" s="1478"/>
      <c r="AI30" s="1478"/>
      <c r="AJ30" s="1478"/>
      <c r="AK30" s="1478"/>
      <c r="AL30" s="204"/>
    </row>
    <row r="31" spans="1:38">
      <c r="A31" s="204"/>
      <c r="B31" s="204"/>
      <c r="C31" s="205"/>
      <c r="D31" s="455"/>
      <c r="E31" s="1801" t="s">
        <v>2598</v>
      </c>
      <c r="F31" s="1802"/>
      <c r="G31" s="1802"/>
      <c r="H31" s="1802"/>
      <c r="I31" s="1802"/>
      <c r="J31" s="1802"/>
      <c r="K31" s="1802"/>
      <c r="L31" s="1802"/>
      <c r="M31" s="1802"/>
      <c r="N31" s="1802"/>
      <c r="O31" s="1802"/>
      <c r="P31" s="1802"/>
      <c r="Q31" s="1802"/>
      <c r="R31" s="1802"/>
      <c r="S31" s="1802"/>
      <c r="T31" s="1802"/>
      <c r="U31" s="1802"/>
      <c r="V31" s="1802"/>
      <c r="W31" s="1802"/>
      <c r="X31" s="1802"/>
      <c r="Y31" s="1802"/>
      <c r="Z31" s="1802"/>
      <c r="AA31" s="1802"/>
      <c r="AB31" s="1802"/>
      <c r="AC31" s="1802"/>
      <c r="AD31" s="1802"/>
      <c r="AE31" s="1802"/>
      <c r="AF31" s="1802"/>
      <c r="AG31" s="1802"/>
      <c r="AH31" s="1802"/>
      <c r="AI31" s="1802"/>
      <c r="AJ31" s="1802"/>
      <c r="AK31" s="1802"/>
      <c r="AL31" s="204"/>
    </row>
    <row r="32" spans="1:38">
      <c r="A32" s="4"/>
      <c r="C32" s="2"/>
    </row>
    <row r="33" spans="1:38">
      <c r="A33" s="4"/>
      <c r="D33" s="1810" t="s">
        <v>2096</v>
      </c>
      <c r="E33" s="1810"/>
      <c r="F33" s="1810"/>
      <c r="G33" s="1810"/>
      <c r="H33" s="1810"/>
      <c r="I33" s="1810"/>
      <c r="J33" s="1810"/>
      <c r="K33" s="1810"/>
      <c r="L33" s="1810"/>
      <c r="M33" s="1810"/>
      <c r="N33" s="1810"/>
      <c r="O33" s="1810"/>
      <c r="P33" s="1810"/>
      <c r="Q33" s="1810"/>
      <c r="R33" s="1810"/>
      <c r="S33" s="1810"/>
      <c r="T33" s="1810"/>
      <c r="U33" s="1810"/>
      <c r="V33" s="1810"/>
      <c r="W33" s="1810"/>
      <c r="X33" s="1810"/>
      <c r="Y33" s="1810"/>
      <c r="Z33" s="1810"/>
      <c r="AA33" s="1810"/>
      <c r="AB33" s="1810"/>
      <c r="AC33" s="1810"/>
      <c r="AD33" s="1810"/>
      <c r="AE33" s="1810"/>
      <c r="AF33" s="1810"/>
      <c r="AG33" s="1810"/>
      <c r="AH33" s="1810"/>
      <c r="AI33" s="1810"/>
      <c r="AJ33" s="1810"/>
      <c r="AK33" s="1810"/>
    </row>
    <row r="34" spans="1:38">
      <c r="A34" s="4"/>
      <c r="D34" s="1810"/>
      <c r="E34" s="1810"/>
      <c r="F34" s="1810"/>
      <c r="G34" s="1810"/>
      <c r="H34" s="1810"/>
      <c r="I34" s="1810"/>
      <c r="J34" s="1810"/>
      <c r="K34" s="1810"/>
      <c r="L34" s="1810"/>
      <c r="M34" s="1810"/>
      <c r="N34" s="1810"/>
      <c r="O34" s="1810"/>
      <c r="P34" s="1810"/>
      <c r="Q34" s="1810"/>
      <c r="R34" s="1810"/>
      <c r="S34" s="1810"/>
      <c r="T34" s="1810"/>
      <c r="U34" s="1810"/>
      <c r="V34" s="1810"/>
      <c r="W34" s="1810"/>
      <c r="X34" s="1810"/>
      <c r="Y34" s="1810"/>
      <c r="Z34" s="1810"/>
      <c r="AA34" s="1810"/>
      <c r="AB34" s="1810"/>
      <c r="AC34" s="1810"/>
      <c r="AD34" s="1810"/>
      <c r="AE34" s="1810"/>
      <c r="AF34" s="1810"/>
      <c r="AG34" s="1810"/>
      <c r="AH34" s="1810"/>
      <c r="AI34" s="1810"/>
      <c r="AJ34" s="1810"/>
      <c r="AK34" s="1810"/>
    </row>
    <row r="35" spans="1:38">
      <c r="A35" s="4"/>
      <c r="D35" s="120"/>
      <c r="E35" s="1806" t="s">
        <v>2599</v>
      </c>
      <c r="F35" s="1806"/>
      <c r="G35" s="1806"/>
      <c r="H35" s="1806"/>
      <c r="I35" s="1806"/>
      <c r="J35" s="1806"/>
      <c r="K35" s="1806"/>
      <c r="L35" s="1806"/>
      <c r="M35" s="1806"/>
      <c r="N35" s="1806"/>
      <c r="O35" s="1806"/>
      <c r="P35" s="1806"/>
      <c r="Q35" s="1806"/>
      <c r="R35" s="1806"/>
      <c r="S35" s="1806"/>
      <c r="T35" s="1806"/>
      <c r="U35" s="1806"/>
      <c r="V35" s="1806"/>
      <c r="W35" s="1806"/>
      <c r="X35" s="1806"/>
      <c r="Y35" s="1806"/>
      <c r="Z35" s="1806"/>
      <c r="AA35" s="1806"/>
      <c r="AB35" s="1806"/>
      <c r="AC35" s="1806"/>
      <c r="AD35" s="1806"/>
      <c r="AE35" s="1806"/>
      <c r="AF35" s="1806"/>
      <c r="AG35" s="1806"/>
      <c r="AH35" s="1806"/>
      <c r="AI35" s="1806"/>
      <c r="AJ35" s="1806"/>
      <c r="AK35" s="1806"/>
    </row>
    <row r="36" spans="1:38">
      <c r="A36" s="4"/>
      <c r="D36" s="120"/>
      <c r="E36" s="1806" t="s">
        <v>2600</v>
      </c>
      <c r="F36" s="1806"/>
      <c r="G36" s="1806"/>
      <c r="H36" s="1806"/>
      <c r="I36" s="1806"/>
      <c r="J36" s="1806"/>
      <c r="K36" s="1806"/>
      <c r="L36" s="1806"/>
      <c r="M36" s="1806"/>
      <c r="N36" s="1806"/>
      <c r="O36" s="1806"/>
      <c r="P36" s="1806"/>
      <c r="Q36" s="1806"/>
      <c r="R36" s="1806"/>
      <c r="S36" s="1806"/>
      <c r="T36" s="1806"/>
      <c r="U36" s="1806"/>
      <c r="V36" s="1806"/>
      <c r="W36" s="1806"/>
      <c r="X36" s="1806"/>
      <c r="Y36" s="1806"/>
      <c r="Z36" s="1806"/>
      <c r="AA36" s="1806"/>
      <c r="AB36" s="1806"/>
      <c r="AC36" s="1806"/>
      <c r="AD36" s="1806"/>
      <c r="AE36" s="1806"/>
      <c r="AF36" s="1806"/>
      <c r="AG36" s="1806"/>
      <c r="AH36" s="1806"/>
      <c r="AI36" s="1806"/>
      <c r="AJ36" s="1806"/>
      <c r="AK36" s="1806"/>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478" customFormat="1" ht="13.15" customHeight="1">
      <c r="A40" s="4"/>
      <c r="B40"/>
      <c r="C40" s="2"/>
      <c r="D40" s="4"/>
      <c r="E40" s="4" t="s">
        <v>653</v>
      </c>
      <c r="F40" s="1478" t="s">
        <v>1164</v>
      </c>
    </row>
    <row r="41" spans="1:38" s="1478"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498" t="s">
        <v>1246</v>
      </c>
      <c r="G43" s="1498"/>
      <c r="H43" s="1498"/>
      <c r="I43" s="1498"/>
      <c r="J43" s="1498"/>
      <c r="K43" s="1498"/>
      <c r="L43" s="1498"/>
      <c r="M43" s="1498"/>
      <c r="N43" s="1498"/>
      <c r="O43" s="1498"/>
      <c r="P43" s="1498"/>
      <c r="Q43" s="1498"/>
      <c r="R43" s="1498"/>
      <c r="S43" s="1498"/>
      <c r="T43" s="1498"/>
      <c r="U43" s="1498"/>
      <c r="V43" s="1498"/>
      <c r="W43" s="1498"/>
      <c r="X43" s="1498"/>
      <c r="Y43" s="1498"/>
      <c r="Z43" s="1498"/>
      <c r="AA43" s="1498"/>
      <c r="AB43" s="1498"/>
      <c r="AC43" s="1498"/>
      <c r="AD43" s="1498"/>
      <c r="AE43" s="1498"/>
      <c r="AF43" s="1498"/>
      <c r="AG43" s="1498"/>
      <c r="AH43" s="1498"/>
      <c r="AI43" s="1498"/>
      <c r="AJ43" s="1498"/>
      <c r="AK43" s="1498"/>
      <c r="AL43" s="1498"/>
    </row>
    <row r="44" spans="1:38" s="118" customFormat="1">
      <c r="A44" s="4"/>
      <c r="B44"/>
      <c r="C44" s="2"/>
      <c r="D44" s="4"/>
      <c r="E44" s="4"/>
      <c r="F44" s="1498"/>
      <c r="G44" s="1498"/>
      <c r="H44" s="1498"/>
      <c r="I44" s="1498"/>
      <c r="J44" s="1498"/>
      <c r="K44" s="1498"/>
      <c r="L44" s="1498"/>
      <c r="M44" s="1498"/>
      <c r="N44" s="1498"/>
      <c r="O44" s="1498"/>
      <c r="P44" s="1498"/>
      <c r="Q44" s="1498"/>
      <c r="R44" s="1498"/>
      <c r="S44" s="1498"/>
      <c r="T44" s="1498"/>
      <c r="U44" s="1498"/>
      <c r="V44" s="1498"/>
      <c r="W44" s="1498"/>
      <c r="X44" s="1498"/>
      <c r="Y44" s="1498"/>
      <c r="Z44" s="1498"/>
      <c r="AA44" s="1498"/>
      <c r="AB44" s="1498"/>
      <c r="AC44" s="1498"/>
      <c r="AD44" s="1498"/>
      <c r="AE44" s="1498"/>
      <c r="AF44" s="1498"/>
      <c r="AG44" s="1498"/>
      <c r="AH44" s="1498"/>
      <c r="AI44" s="1498"/>
      <c r="AJ44" s="1498"/>
      <c r="AK44" s="1498"/>
      <c r="AL44" s="1498"/>
    </row>
    <row r="45" spans="1:38" s="118" customFormat="1" ht="13.15" customHeight="1">
      <c r="A45" s="4"/>
      <c r="B45"/>
      <c r="C45" s="2"/>
      <c r="D45" s="4"/>
      <c r="E45" s="4"/>
      <c r="F45" s="1498"/>
      <c r="G45" s="1498"/>
      <c r="H45" s="1498"/>
      <c r="I45" s="1498"/>
      <c r="J45" s="1498"/>
      <c r="K45" s="1498"/>
      <c r="L45" s="1498"/>
      <c r="M45" s="1498"/>
      <c r="N45" s="1498"/>
      <c r="O45" s="1498"/>
      <c r="P45" s="1498"/>
      <c r="Q45" s="1498"/>
      <c r="R45" s="1498"/>
      <c r="S45" s="1498"/>
      <c r="T45" s="1498"/>
      <c r="U45" s="1498"/>
      <c r="V45" s="1498"/>
      <c r="W45" s="1498"/>
      <c r="X45" s="1498"/>
      <c r="Y45" s="1498"/>
      <c r="Z45" s="1498"/>
      <c r="AA45" s="1498"/>
      <c r="AB45" s="1498"/>
      <c r="AC45" s="1498"/>
      <c r="AD45" s="1498"/>
      <c r="AE45" s="1498"/>
      <c r="AF45" s="1498"/>
      <c r="AG45" s="1498"/>
      <c r="AH45" s="1498"/>
      <c r="AI45" s="1498"/>
      <c r="AJ45" s="1498"/>
      <c r="AK45" s="1498"/>
      <c r="AL45" s="1498"/>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478" t="s">
        <v>1998</v>
      </c>
      <c r="G48" s="1478"/>
      <c r="H48" s="1478"/>
      <c r="I48" s="1478"/>
      <c r="J48" s="1478"/>
      <c r="K48" s="1478"/>
      <c r="L48" s="1478"/>
      <c r="M48" s="1478"/>
      <c r="N48" s="1478"/>
      <c r="O48" s="1478"/>
      <c r="P48" s="1478"/>
      <c r="Q48" s="1478"/>
      <c r="R48" s="1478"/>
      <c r="S48" s="1478"/>
      <c r="T48" s="1478"/>
      <c r="U48" s="1478"/>
      <c r="V48" s="1478"/>
      <c r="W48" s="1478"/>
      <c r="X48" s="1478"/>
      <c r="Y48" s="1478"/>
      <c r="Z48" s="1478"/>
      <c r="AA48" s="1478"/>
      <c r="AB48" s="1478"/>
      <c r="AC48" s="1478"/>
      <c r="AD48" s="1478"/>
      <c r="AE48" s="1478"/>
      <c r="AF48" s="1478"/>
      <c r="AG48" s="1478"/>
      <c r="AH48" s="1478"/>
      <c r="AI48" s="1478"/>
      <c r="AJ48" s="1478"/>
      <c r="AK48" s="1478"/>
    </row>
    <row r="49" spans="1:38">
      <c r="A49" s="4"/>
      <c r="C49" s="2"/>
      <c r="D49" s="4"/>
      <c r="E49" s="4"/>
      <c r="F49" s="1478"/>
      <c r="G49" s="1478"/>
      <c r="H49" s="1478"/>
      <c r="I49" s="1478"/>
      <c r="J49" s="1478"/>
      <c r="K49" s="1478"/>
      <c r="L49" s="1478"/>
      <c r="M49" s="1478"/>
      <c r="N49" s="1478"/>
      <c r="O49" s="1478"/>
      <c r="P49" s="1478"/>
      <c r="Q49" s="1478"/>
      <c r="R49" s="1478"/>
      <c r="S49" s="1478"/>
      <c r="T49" s="1478"/>
      <c r="U49" s="1478"/>
      <c r="V49" s="1478"/>
      <c r="W49" s="1478"/>
      <c r="X49" s="1478"/>
      <c r="Y49" s="1478"/>
      <c r="Z49" s="1478"/>
      <c r="AA49" s="1478"/>
      <c r="AB49" s="1478"/>
      <c r="AC49" s="1478"/>
      <c r="AD49" s="1478"/>
      <c r="AE49" s="1478"/>
      <c r="AF49" s="1478"/>
      <c r="AG49" s="1478"/>
      <c r="AH49" s="1478"/>
      <c r="AI49" s="1478"/>
      <c r="AJ49" s="1478"/>
      <c r="AK49" s="1478"/>
    </row>
    <row r="50" spans="1:38">
      <c r="A50" s="4"/>
      <c r="C50" s="2"/>
      <c r="D50" s="4"/>
      <c r="F50" s="1478"/>
      <c r="G50" s="1478"/>
      <c r="H50" s="1478"/>
      <c r="I50" s="1478"/>
      <c r="J50" s="1478"/>
      <c r="K50" s="1478"/>
      <c r="L50" s="1478"/>
      <c r="M50" s="1478"/>
      <c r="N50" s="1478"/>
      <c r="O50" s="1478"/>
      <c r="P50" s="1478"/>
      <c r="Q50" s="1478"/>
      <c r="R50" s="1478"/>
      <c r="S50" s="1478"/>
      <c r="T50" s="1478"/>
      <c r="U50" s="1478"/>
      <c r="V50" s="1478"/>
      <c r="W50" s="1478"/>
      <c r="X50" s="1478"/>
      <c r="Y50" s="1478"/>
      <c r="Z50" s="1478"/>
      <c r="AA50" s="1478"/>
      <c r="AB50" s="1478"/>
      <c r="AC50" s="1478"/>
      <c r="AD50" s="1478"/>
      <c r="AE50" s="1478"/>
      <c r="AF50" s="1478"/>
      <c r="AG50" s="1478"/>
      <c r="AH50" s="1478"/>
      <c r="AI50" s="1478"/>
      <c r="AJ50" s="1478"/>
      <c r="AK50" s="147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805" t="s">
        <v>1191</v>
      </c>
      <c r="H54" s="1805"/>
      <c r="I54" s="1805"/>
      <c r="J54" s="1805"/>
      <c r="K54" s="1805"/>
      <c r="L54" s="1805"/>
      <c r="M54" s="1805"/>
      <c r="N54" s="1805"/>
      <c r="O54" s="1805"/>
      <c r="P54" s="1805"/>
      <c r="Q54" s="1805"/>
      <c r="R54" s="1805"/>
      <c r="S54" s="1805"/>
      <c r="T54" s="1805"/>
      <c r="U54" s="1805"/>
      <c r="V54" s="1805"/>
      <c r="W54" s="1805"/>
      <c r="X54" s="1805"/>
      <c r="Y54" s="1805"/>
      <c r="Z54" s="1805"/>
      <c r="AA54" s="1805"/>
      <c r="AB54" s="1805"/>
      <c r="AC54" s="1805"/>
      <c r="AD54" s="1805"/>
      <c r="AE54" s="1805"/>
      <c r="AF54" s="1805"/>
      <c r="AG54" s="1805"/>
      <c r="AH54" s="1805"/>
      <c r="AI54" s="1805"/>
      <c r="AJ54" s="1805"/>
      <c r="AK54" s="1805"/>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5" t="s">
        <v>575</v>
      </c>
      <c r="H56" s="1805"/>
      <c r="I56" s="180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805" t="s">
        <v>1999</v>
      </c>
      <c r="H57" s="1805"/>
      <c r="I57" s="1805"/>
      <c r="J57" s="1805"/>
      <c r="K57" s="1805"/>
      <c r="L57" s="1805"/>
      <c r="M57" s="1805"/>
      <c r="N57" s="1805"/>
      <c r="O57" s="1805"/>
      <c r="P57" s="1805"/>
      <c r="Q57" s="1805"/>
      <c r="R57" s="1805"/>
      <c r="S57" s="1805"/>
      <c r="T57" s="1805"/>
      <c r="U57" s="1805"/>
      <c r="V57" s="1805"/>
      <c r="W57" s="1805"/>
      <c r="X57" s="1805"/>
      <c r="Y57" s="1805"/>
      <c r="Z57" s="1805"/>
      <c r="AA57" s="1805"/>
      <c r="AB57" s="1805"/>
      <c r="AC57" s="1805"/>
      <c r="AD57" s="1805"/>
      <c r="AE57" s="1805"/>
      <c r="AF57" s="1805"/>
      <c r="AG57" s="1805"/>
      <c r="AH57" s="1805"/>
      <c r="AI57" s="1805"/>
      <c r="AJ57" s="1805"/>
      <c r="AK57" s="1805"/>
      <c r="AL57" s="1805"/>
    </row>
    <row r="58" spans="1:38">
      <c r="A58" s="204"/>
      <c r="B58" s="204"/>
      <c r="C58" s="205"/>
      <c r="D58" s="205"/>
      <c r="E58" s="204"/>
      <c r="F58" s="206"/>
      <c r="G58" s="1805"/>
      <c r="H58" s="1805"/>
      <c r="I58" s="1805"/>
      <c r="J58" s="1805"/>
      <c r="K58" s="1805"/>
      <c r="L58" s="1805"/>
      <c r="M58" s="1805"/>
      <c r="N58" s="1805"/>
      <c r="O58" s="1805"/>
      <c r="P58" s="1805"/>
      <c r="Q58" s="1805"/>
      <c r="R58" s="1805"/>
      <c r="S58" s="1805"/>
      <c r="T58" s="1805"/>
      <c r="U58" s="1805"/>
      <c r="V58" s="1805"/>
      <c r="W58" s="1805"/>
      <c r="X58" s="1805"/>
      <c r="Y58" s="1805"/>
      <c r="Z58" s="1805"/>
      <c r="AA58" s="1805"/>
      <c r="AB58" s="1805"/>
      <c r="AC58" s="1805"/>
      <c r="AD58" s="1805"/>
      <c r="AE58" s="1805"/>
      <c r="AF58" s="1805"/>
      <c r="AG58" s="1805"/>
      <c r="AH58" s="1805"/>
      <c r="AI58" s="1805"/>
      <c r="AJ58" s="1805"/>
      <c r="AK58" s="1805"/>
      <c r="AL58" s="180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478" t="s">
        <v>1166</v>
      </c>
      <c r="H64" s="1478"/>
      <c r="I64" s="1478"/>
      <c r="J64" s="1478"/>
      <c r="K64" s="1478"/>
      <c r="L64" s="1478"/>
      <c r="M64" s="1478"/>
      <c r="N64" s="1478"/>
      <c r="O64" s="1478"/>
      <c r="P64" s="1478"/>
      <c r="Q64" s="1478"/>
      <c r="R64" s="1478"/>
      <c r="S64" s="1478"/>
      <c r="T64" s="1478"/>
      <c r="U64" s="1478"/>
      <c r="V64" s="1478"/>
      <c r="W64" s="1478"/>
      <c r="X64" s="1478"/>
      <c r="Y64" s="1478"/>
      <c r="Z64" s="1478"/>
      <c r="AA64" s="1478"/>
      <c r="AB64" s="1478"/>
      <c r="AC64" s="1478"/>
      <c r="AD64" s="1478"/>
      <c r="AE64" s="1478"/>
      <c r="AF64" s="1478"/>
      <c r="AG64" s="1478"/>
      <c r="AH64" s="1478"/>
      <c r="AI64" s="1478"/>
      <c r="AJ64" s="1478"/>
      <c r="AK64" s="1478"/>
    </row>
    <row r="65" spans="1:37">
      <c r="A65" s="4"/>
      <c r="C65" s="2"/>
      <c r="D65" s="4"/>
      <c r="E65" s="4"/>
      <c r="G65" s="1478"/>
      <c r="H65" s="1478"/>
      <c r="I65" s="1478"/>
      <c r="J65" s="1478"/>
      <c r="K65" s="1478"/>
      <c r="L65" s="1478"/>
      <c r="M65" s="1478"/>
      <c r="N65" s="1478"/>
      <c r="O65" s="1478"/>
      <c r="P65" s="1478"/>
      <c r="Q65" s="1478"/>
      <c r="R65" s="1478"/>
      <c r="S65" s="1478"/>
      <c r="T65" s="1478"/>
      <c r="U65" s="1478"/>
      <c r="V65" s="1478"/>
      <c r="W65" s="1478"/>
      <c r="X65" s="1478"/>
      <c r="Y65" s="1478"/>
      <c r="Z65" s="1478"/>
      <c r="AA65" s="1478"/>
      <c r="AB65" s="1478"/>
      <c r="AC65" s="1478"/>
      <c r="AD65" s="1478"/>
      <c r="AE65" s="1478"/>
      <c r="AF65" s="1478"/>
      <c r="AG65" s="1478"/>
      <c r="AH65" s="1478"/>
      <c r="AI65" s="1478"/>
      <c r="AJ65" s="1478"/>
      <c r="AK65" s="1478"/>
    </row>
    <row r="66" spans="1:37">
      <c r="A66" s="4"/>
      <c r="C66" s="2"/>
      <c r="D66" s="4"/>
      <c r="E66" s="4"/>
      <c r="G66" s="1478"/>
      <c r="H66" s="1478"/>
      <c r="I66" s="1478"/>
      <c r="J66" s="1478"/>
      <c r="K66" s="1478"/>
      <c r="L66" s="1478"/>
      <c r="M66" s="1478"/>
      <c r="N66" s="1478"/>
      <c r="O66" s="1478"/>
      <c r="P66" s="1478"/>
      <c r="Q66" s="1478"/>
      <c r="R66" s="1478"/>
      <c r="S66" s="1478"/>
      <c r="T66" s="1478"/>
      <c r="U66" s="1478"/>
      <c r="V66" s="1478"/>
      <c r="W66" s="1478"/>
      <c r="X66" s="1478"/>
      <c r="Y66" s="1478"/>
      <c r="Z66" s="1478"/>
      <c r="AA66" s="1478"/>
      <c r="AB66" s="1478"/>
      <c r="AC66" s="1478"/>
      <c r="AD66" s="1478"/>
      <c r="AE66" s="1478"/>
      <c r="AF66" s="1478"/>
      <c r="AG66" s="1478"/>
      <c r="AH66" s="1478"/>
      <c r="AI66" s="1478"/>
      <c r="AJ66" s="1478"/>
      <c r="AK66" s="1478"/>
    </row>
    <row r="67" spans="1:37" ht="13.15" customHeight="1">
      <c r="A67" s="4"/>
      <c r="C67" s="2"/>
      <c r="D67" s="4"/>
      <c r="E67" s="4"/>
      <c r="F67" t="s">
        <v>509</v>
      </c>
      <c r="G67" s="1478" t="s">
        <v>1167</v>
      </c>
      <c r="H67" s="1478"/>
      <c r="I67" s="1478"/>
      <c r="J67" s="1478"/>
      <c r="K67" s="1478"/>
      <c r="L67" s="1478"/>
      <c r="M67" s="1478"/>
      <c r="N67" s="1478"/>
      <c r="O67" s="1478"/>
      <c r="P67" s="1478"/>
      <c r="Q67" s="1478"/>
      <c r="R67" s="1478"/>
      <c r="S67" s="1478"/>
      <c r="T67" s="1478"/>
      <c r="U67" s="1478"/>
      <c r="V67" s="1478"/>
      <c r="W67" s="1478"/>
      <c r="X67" s="1478"/>
      <c r="Y67" s="1478"/>
      <c r="Z67" s="1478"/>
      <c r="AA67" s="1478"/>
      <c r="AB67" s="1478"/>
      <c r="AC67" s="1478"/>
      <c r="AD67" s="1478"/>
      <c r="AE67" s="1478"/>
      <c r="AF67" s="1478"/>
      <c r="AG67" s="1478"/>
      <c r="AH67" s="1478"/>
      <c r="AI67" s="1478"/>
      <c r="AJ67" s="1478"/>
      <c r="AK67" s="1478"/>
    </row>
    <row r="68" spans="1:37">
      <c r="A68" s="4"/>
      <c r="C68" s="2"/>
      <c r="D68" s="4"/>
      <c r="E68" s="4"/>
      <c r="F68" s="27"/>
      <c r="G68" s="1478"/>
      <c r="H68" s="1478"/>
      <c r="I68" s="1478"/>
      <c r="J68" s="1478"/>
      <c r="K68" s="1478"/>
      <c r="L68" s="1478"/>
      <c r="M68" s="1478"/>
      <c r="N68" s="1478"/>
      <c r="O68" s="1478"/>
      <c r="P68" s="1478"/>
      <c r="Q68" s="1478"/>
      <c r="R68" s="1478"/>
      <c r="S68" s="1478"/>
      <c r="T68" s="1478"/>
      <c r="U68" s="1478"/>
      <c r="V68" s="1478"/>
      <c r="W68" s="1478"/>
      <c r="X68" s="1478"/>
      <c r="Y68" s="1478"/>
      <c r="Z68" s="1478"/>
      <c r="AA68" s="1478"/>
      <c r="AB68" s="1478"/>
      <c r="AC68" s="1478"/>
      <c r="AD68" s="1478"/>
      <c r="AE68" s="1478"/>
      <c r="AF68" s="1478"/>
      <c r="AG68" s="1478"/>
      <c r="AH68" s="1478"/>
      <c r="AI68" s="1478"/>
      <c r="AJ68" s="1478"/>
      <c r="AK68" s="1478"/>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478" t="s">
        <v>1168</v>
      </c>
      <c r="H70" s="1478"/>
      <c r="I70" s="1478"/>
      <c r="J70" s="1478"/>
      <c r="K70" s="1478"/>
      <c r="L70" s="1478"/>
      <c r="M70" s="1478"/>
      <c r="N70" s="1478"/>
      <c r="O70" s="1478"/>
      <c r="P70" s="1478"/>
      <c r="Q70" s="1478"/>
      <c r="R70" s="1478"/>
      <c r="S70" s="1478"/>
      <c r="T70" s="1478"/>
      <c r="U70" s="1478"/>
      <c r="V70" s="1478"/>
      <c r="W70" s="1478"/>
      <c r="X70" s="1478"/>
      <c r="Y70" s="1478"/>
      <c r="Z70" s="1478"/>
      <c r="AA70" s="1478"/>
      <c r="AB70" s="1478"/>
      <c r="AC70" s="1478"/>
      <c r="AD70" s="1478"/>
      <c r="AE70" s="1478"/>
      <c r="AF70" s="1478"/>
      <c r="AG70" s="1478"/>
      <c r="AH70" s="1478"/>
      <c r="AI70" s="1478"/>
      <c r="AJ70" s="1478"/>
      <c r="AK70" s="1478"/>
    </row>
    <row r="71" spans="1:37">
      <c r="A71" s="4"/>
      <c r="C71" s="2"/>
      <c r="D71" s="4"/>
      <c r="E71" s="4"/>
      <c r="F71" s="8"/>
      <c r="G71" s="1478"/>
      <c r="H71" s="1478"/>
      <c r="I71" s="1478"/>
      <c r="J71" s="1478"/>
      <c r="K71" s="1478"/>
      <c r="L71" s="1478"/>
      <c r="M71" s="1478"/>
      <c r="N71" s="1478"/>
      <c r="O71" s="1478"/>
      <c r="P71" s="1478"/>
      <c r="Q71" s="1478"/>
      <c r="R71" s="1478"/>
      <c r="S71" s="1478"/>
      <c r="T71" s="1478"/>
      <c r="U71" s="1478"/>
      <c r="V71" s="1478"/>
      <c r="W71" s="1478"/>
      <c r="X71" s="1478"/>
      <c r="Y71" s="1478"/>
      <c r="Z71" s="1478"/>
      <c r="AA71" s="1478"/>
      <c r="AB71" s="1478"/>
      <c r="AC71" s="1478"/>
      <c r="AD71" s="1478"/>
      <c r="AE71" s="1478"/>
      <c r="AF71" s="1478"/>
      <c r="AG71" s="1478"/>
      <c r="AH71" s="1478"/>
      <c r="AI71" s="1478"/>
      <c r="AJ71" s="1478"/>
      <c r="AK71" s="1478"/>
    </row>
    <row r="72" spans="1:37">
      <c r="A72" s="4"/>
      <c r="C72" s="2"/>
      <c r="D72" s="4"/>
      <c r="E72" s="4"/>
      <c r="F72" s="8" t="s">
        <v>509</v>
      </c>
      <c r="G72" s="1478" t="s">
        <v>1169</v>
      </c>
      <c r="H72" s="1478"/>
      <c r="I72" s="1478"/>
      <c r="J72" s="1478"/>
      <c r="K72" s="1478"/>
      <c r="L72" s="1478"/>
      <c r="M72" s="1478"/>
      <c r="N72" s="1478"/>
      <c r="O72" s="1478"/>
      <c r="P72" s="1478"/>
      <c r="Q72" s="1478"/>
      <c r="R72" s="1478"/>
      <c r="S72" s="1478"/>
      <c r="T72" s="1478"/>
      <c r="U72" s="1478"/>
      <c r="V72" s="1478"/>
      <c r="W72" s="1478"/>
      <c r="X72" s="1478"/>
      <c r="Y72" s="1478"/>
      <c r="Z72" s="1478"/>
      <c r="AA72" s="1478"/>
      <c r="AB72" s="1478"/>
      <c r="AC72" s="1478"/>
      <c r="AD72" s="1478"/>
      <c r="AE72" s="1478"/>
      <c r="AF72" s="1478"/>
      <c r="AG72" s="1478"/>
      <c r="AH72" s="1478"/>
      <c r="AI72" s="1478"/>
      <c r="AJ72" s="1478"/>
      <c r="AK72" s="1478"/>
    </row>
    <row r="73" spans="1:37">
      <c r="A73" s="4"/>
      <c r="C73" s="2"/>
      <c r="D73" s="4"/>
      <c r="E73" s="4"/>
      <c r="F73" s="8"/>
      <c r="G73" s="1478"/>
      <c r="H73" s="1478"/>
      <c r="I73" s="1478"/>
      <c r="J73" s="1478"/>
      <c r="K73" s="1478"/>
      <c r="L73" s="1478"/>
      <c r="M73" s="1478"/>
      <c r="N73" s="1478"/>
      <c r="O73" s="1478"/>
      <c r="P73" s="1478"/>
      <c r="Q73" s="1478"/>
      <c r="R73" s="1478"/>
      <c r="S73" s="1478"/>
      <c r="T73" s="1478"/>
      <c r="U73" s="1478"/>
      <c r="V73" s="1478"/>
      <c r="W73" s="1478"/>
      <c r="X73" s="1478"/>
      <c r="Y73" s="1478"/>
      <c r="Z73" s="1478"/>
      <c r="AA73" s="1478"/>
      <c r="AB73" s="1478"/>
      <c r="AC73" s="1478"/>
      <c r="AD73" s="1478"/>
      <c r="AE73" s="1478"/>
      <c r="AF73" s="1478"/>
      <c r="AG73" s="1478"/>
      <c r="AH73" s="1478"/>
      <c r="AI73" s="1478"/>
      <c r="AJ73" s="1478"/>
      <c r="AK73" s="1478"/>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78" t="s">
        <v>1170</v>
      </c>
      <c r="H80" s="1478"/>
      <c r="I80" s="1478"/>
      <c r="J80" s="1478"/>
      <c r="K80" s="1478"/>
      <c r="L80" s="1478"/>
      <c r="M80" s="1478"/>
      <c r="N80" s="1478"/>
      <c r="O80" s="1478"/>
      <c r="P80" s="1478"/>
      <c r="Q80" s="1478"/>
      <c r="R80" s="1478"/>
      <c r="S80" s="1478"/>
      <c r="T80" s="1478"/>
      <c r="U80" s="1478"/>
      <c r="V80" s="1478"/>
      <c r="W80" s="1478"/>
      <c r="X80" s="1478"/>
      <c r="Y80" s="1478"/>
      <c r="Z80" s="1478"/>
      <c r="AA80" s="1478"/>
      <c r="AB80" s="1478"/>
      <c r="AC80" s="1478"/>
      <c r="AD80" s="1478"/>
      <c r="AE80" s="1478"/>
      <c r="AF80" s="1478"/>
      <c r="AG80" s="1478"/>
      <c r="AH80" s="1478"/>
      <c r="AI80" s="1478"/>
      <c r="AJ80" s="1478"/>
      <c r="AK80" s="1478"/>
    </row>
    <row r="81" spans="1:37">
      <c r="A81" s="4"/>
      <c r="C81" s="2"/>
      <c r="D81" s="4"/>
      <c r="E81" s="4"/>
      <c r="F81" s="4"/>
      <c r="G81" s="1478"/>
      <c r="H81" s="1478"/>
      <c r="I81" s="1478"/>
      <c r="J81" s="1478"/>
      <c r="K81" s="1478"/>
      <c r="L81" s="1478"/>
      <c r="M81" s="1478"/>
      <c r="N81" s="1478"/>
      <c r="O81" s="1478"/>
      <c r="P81" s="1478"/>
      <c r="Q81" s="1478"/>
      <c r="R81" s="1478"/>
      <c r="S81" s="1478"/>
      <c r="T81" s="1478"/>
      <c r="U81" s="1478"/>
      <c r="V81" s="1478"/>
      <c r="W81" s="1478"/>
      <c r="X81" s="1478"/>
      <c r="Y81" s="1478"/>
      <c r="Z81" s="1478"/>
      <c r="AA81" s="1478"/>
      <c r="AB81" s="1478"/>
      <c r="AC81" s="1478"/>
      <c r="AD81" s="1478"/>
      <c r="AE81" s="1478"/>
      <c r="AF81" s="1478"/>
      <c r="AG81" s="1478"/>
      <c r="AH81" s="1478"/>
      <c r="AI81" s="1478"/>
      <c r="AJ81" s="1478"/>
      <c r="AK81" s="1478"/>
    </row>
    <row r="82" spans="1:37">
      <c r="A82" s="4"/>
      <c r="C82" s="2"/>
      <c r="D82" s="4"/>
      <c r="E82" s="4"/>
      <c r="F82" s="4"/>
      <c r="G82" s="1478"/>
      <c r="H82" s="1478"/>
      <c r="I82" s="1478"/>
      <c r="J82" s="1478"/>
      <c r="K82" s="1478"/>
      <c r="L82" s="1478"/>
      <c r="M82" s="1478"/>
      <c r="N82" s="1478"/>
      <c r="O82" s="1478"/>
      <c r="P82" s="1478"/>
      <c r="Q82" s="1478"/>
      <c r="R82" s="1478"/>
      <c r="S82" s="1478"/>
      <c r="T82" s="1478"/>
      <c r="U82" s="1478"/>
      <c r="V82" s="1478"/>
      <c r="W82" s="1478"/>
      <c r="X82" s="1478"/>
      <c r="Y82" s="1478"/>
      <c r="Z82" s="1478"/>
      <c r="AA82" s="1478"/>
      <c r="AB82" s="1478"/>
      <c r="AC82" s="1478"/>
      <c r="AD82" s="1478"/>
      <c r="AE82" s="1478"/>
      <c r="AF82" s="1478"/>
      <c r="AG82" s="1478"/>
      <c r="AH82" s="1478"/>
      <c r="AI82" s="1478"/>
      <c r="AJ82" s="1478"/>
      <c r="AK82" s="1478"/>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78" t="s">
        <v>1171</v>
      </c>
      <c r="H84" s="1478"/>
      <c r="I84" s="1478"/>
      <c r="J84" s="1478"/>
      <c r="K84" s="1478"/>
      <c r="L84" s="1478"/>
      <c r="M84" s="1478"/>
      <c r="N84" s="1478"/>
      <c r="O84" s="1478"/>
      <c r="P84" s="1478"/>
      <c r="Q84" s="1478"/>
      <c r="R84" s="1478"/>
      <c r="S84" s="1478"/>
      <c r="T84" s="1478"/>
      <c r="U84" s="1478"/>
      <c r="V84" s="1478"/>
      <c r="W84" s="1478"/>
      <c r="X84" s="1478"/>
      <c r="Y84" s="1478"/>
      <c r="Z84" s="1478"/>
      <c r="AA84" s="1478"/>
      <c r="AB84" s="1478"/>
      <c r="AC84" s="1478"/>
      <c r="AD84" s="1478"/>
      <c r="AE84" s="1478"/>
      <c r="AF84" s="1478"/>
      <c r="AG84" s="1478"/>
      <c r="AH84" s="1478"/>
      <c r="AI84" s="1478"/>
      <c r="AJ84" s="1478"/>
      <c r="AK84" s="1478"/>
    </row>
    <row r="85" spans="1:37">
      <c r="A85" s="4"/>
      <c r="C85" s="2"/>
      <c r="D85" s="4"/>
      <c r="E85" s="4"/>
      <c r="F85" s="4"/>
      <c r="G85" s="1478"/>
      <c r="H85" s="1478"/>
      <c r="I85" s="1478"/>
      <c r="J85" s="1478"/>
      <c r="K85" s="1478"/>
      <c r="L85" s="1478"/>
      <c r="M85" s="1478"/>
      <c r="N85" s="1478"/>
      <c r="O85" s="1478"/>
      <c r="P85" s="1478"/>
      <c r="Q85" s="1478"/>
      <c r="R85" s="1478"/>
      <c r="S85" s="1478"/>
      <c r="T85" s="1478"/>
      <c r="U85" s="1478"/>
      <c r="V85" s="1478"/>
      <c r="W85" s="1478"/>
      <c r="X85" s="1478"/>
      <c r="Y85" s="1478"/>
      <c r="Z85" s="1478"/>
      <c r="AA85" s="1478"/>
      <c r="AB85" s="1478"/>
      <c r="AC85" s="1478"/>
      <c r="AD85" s="1478"/>
      <c r="AE85" s="1478"/>
      <c r="AF85" s="1478"/>
      <c r="AG85" s="1478"/>
      <c r="AH85" s="1478"/>
      <c r="AI85" s="1478"/>
      <c r="AJ85" s="1478"/>
      <c r="AK85" s="1478"/>
    </row>
    <row r="86" spans="1:37">
      <c r="A86" s="4"/>
      <c r="C86" s="2"/>
      <c r="D86" s="4"/>
      <c r="E86" s="4"/>
      <c r="G86" s="1478"/>
      <c r="H86" s="1478"/>
      <c r="I86" s="1478"/>
      <c r="J86" s="1478"/>
      <c r="K86" s="1478"/>
      <c r="L86" s="1478"/>
      <c r="M86" s="1478"/>
      <c r="N86" s="1478"/>
      <c r="O86" s="1478"/>
      <c r="P86" s="1478"/>
      <c r="Q86" s="1478"/>
      <c r="R86" s="1478"/>
      <c r="S86" s="1478"/>
      <c r="T86" s="1478"/>
      <c r="U86" s="1478"/>
      <c r="V86" s="1478"/>
      <c r="W86" s="1478"/>
      <c r="X86" s="1478"/>
      <c r="Y86" s="1478"/>
      <c r="Z86" s="1478"/>
      <c r="AA86" s="1478"/>
      <c r="AB86" s="1478"/>
      <c r="AC86" s="1478"/>
      <c r="AD86" s="1478"/>
      <c r="AE86" s="1478"/>
      <c r="AF86" s="1478"/>
      <c r="AG86" s="1478"/>
      <c r="AH86" s="1478"/>
      <c r="AI86" s="1478"/>
      <c r="AJ86" s="1478"/>
      <c r="AK86" s="1478"/>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803" t="s">
        <v>1172</v>
      </c>
      <c r="H88" s="1803"/>
      <c r="I88" s="1803"/>
      <c r="J88" s="1803"/>
      <c r="K88" s="1803"/>
      <c r="L88" s="1803"/>
      <c r="M88" s="1803"/>
      <c r="N88" s="1803"/>
      <c r="O88" s="1803"/>
      <c r="P88" s="1803"/>
      <c r="Q88" s="1803"/>
      <c r="R88" s="1803"/>
      <c r="S88" s="1803"/>
      <c r="T88" s="1803"/>
      <c r="U88" s="1803"/>
      <c r="V88" s="1803"/>
      <c r="W88" s="1803"/>
      <c r="X88" s="1803"/>
      <c r="Y88" s="1803"/>
      <c r="Z88" s="1803"/>
      <c r="AA88" s="1803"/>
      <c r="AB88" s="1803"/>
      <c r="AC88" s="1803"/>
      <c r="AD88" s="1803"/>
      <c r="AE88" s="1803"/>
      <c r="AF88" s="1803"/>
      <c r="AG88" s="1803"/>
      <c r="AH88" s="1803"/>
      <c r="AI88" s="1803"/>
      <c r="AJ88" s="1803"/>
      <c r="AK88" s="1803"/>
    </row>
    <row r="89" spans="1:37">
      <c r="A89" s="4"/>
      <c r="C89" s="2"/>
      <c r="D89" s="4"/>
      <c r="E89" s="4"/>
      <c r="G89" s="1803"/>
      <c r="H89" s="1803"/>
      <c r="I89" s="1803"/>
      <c r="J89" s="1803"/>
      <c r="K89" s="1803"/>
      <c r="L89" s="1803"/>
      <c r="M89" s="1803"/>
      <c r="N89" s="1803"/>
      <c r="O89" s="1803"/>
      <c r="P89" s="1803"/>
      <c r="Q89" s="1803"/>
      <c r="R89" s="1803"/>
      <c r="S89" s="1803"/>
      <c r="T89" s="1803"/>
      <c r="U89" s="1803"/>
      <c r="V89" s="1803"/>
      <c r="W89" s="1803"/>
      <c r="X89" s="1803"/>
      <c r="Y89" s="1803"/>
      <c r="Z89" s="1803"/>
      <c r="AA89" s="1803"/>
      <c r="AB89" s="1803"/>
      <c r="AC89" s="1803"/>
      <c r="AD89" s="1803"/>
      <c r="AE89" s="1803"/>
      <c r="AF89" s="1803"/>
      <c r="AG89" s="1803"/>
      <c r="AH89" s="1803"/>
      <c r="AI89" s="1803"/>
      <c r="AJ89" s="1803"/>
      <c r="AK89" s="1803"/>
    </row>
    <row r="90" spans="1:37">
      <c r="A90" s="4"/>
      <c r="C90" s="2"/>
      <c r="D90" s="4"/>
      <c r="E90" s="4"/>
      <c r="G90" s="1803"/>
      <c r="H90" s="1803"/>
      <c r="I90" s="1803"/>
      <c r="J90" s="1803"/>
      <c r="K90" s="1803"/>
      <c r="L90" s="1803"/>
      <c r="M90" s="1803"/>
      <c r="N90" s="1803"/>
      <c r="O90" s="1803"/>
      <c r="P90" s="1803"/>
      <c r="Q90" s="1803"/>
      <c r="R90" s="1803"/>
      <c r="S90" s="1803"/>
      <c r="T90" s="1803"/>
      <c r="U90" s="1803"/>
      <c r="V90" s="1803"/>
      <c r="W90" s="1803"/>
      <c r="X90" s="1803"/>
      <c r="Y90" s="1803"/>
      <c r="Z90" s="1803"/>
      <c r="AA90" s="1803"/>
      <c r="AB90" s="1803"/>
      <c r="AC90" s="1803"/>
      <c r="AD90" s="1803"/>
      <c r="AE90" s="1803"/>
      <c r="AF90" s="1803"/>
      <c r="AG90" s="1803"/>
      <c r="AH90" s="1803"/>
      <c r="AI90" s="1803"/>
      <c r="AJ90" s="1803"/>
      <c r="AK90" s="1803"/>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78" t="s">
        <v>1173</v>
      </c>
      <c r="H92" s="1478"/>
      <c r="I92" s="1478"/>
      <c r="J92" s="1478"/>
      <c r="K92" s="1478"/>
      <c r="L92" s="1478"/>
      <c r="M92" s="1478"/>
      <c r="N92" s="1478"/>
      <c r="O92" s="1478"/>
      <c r="P92" s="1478"/>
      <c r="Q92" s="1478"/>
      <c r="R92" s="1478"/>
      <c r="S92" s="1478"/>
      <c r="T92" s="1478"/>
      <c r="U92" s="1478"/>
      <c r="V92" s="1478"/>
      <c r="W92" s="1478"/>
      <c r="X92" s="1478"/>
      <c r="Y92" s="1478"/>
      <c r="Z92" s="1478"/>
      <c r="AA92" s="1478"/>
      <c r="AB92" s="1478"/>
      <c r="AC92" s="1478"/>
      <c r="AD92" s="1478"/>
      <c r="AE92" s="1478"/>
      <c r="AF92" s="1478"/>
      <c r="AG92" s="1478"/>
      <c r="AH92" s="1478"/>
      <c r="AI92" s="1478"/>
      <c r="AJ92" s="1478"/>
      <c r="AK92" s="1478"/>
    </row>
    <row r="93" spans="1:37">
      <c r="A93" s="4"/>
      <c r="C93" s="2"/>
      <c r="D93" s="4"/>
      <c r="E93" s="4"/>
      <c r="G93" s="1478"/>
      <c r="H93" s="1478"/>
      <c r="I93" s="1478"/>
      <c r="J93" s="1478"/>
      <c r="K93" s="1478"/>
      <c r="L93" s="1478"/>
      <c r="M93" s="1478"/>
      <c r="N93" s="1478"/>
      <c r="O93" s="1478"/>
      <c r="P93" s="1478"/>
      <c r="Q93" s="1478"/>
      <c r="R93" s="1478"/>
      <c r="S93" s="1478"/>
      <c r="T93" s="1478"/>
      <c r="U93" s="1478"/>
      <c r="V93" s="1478"/>
      <c r="W93" s="1478"/>
      <c r="X93" s="1478"/>
      <c r="Y93" s="1478"/>
      <c r="Z93" s="1478"/>
      <c r="AA93" s="1478"/>
      <c r="AB93" s="1478"/>
      <c r="AC93" s="1478"/>
      <c r="AD93" s="1478"/>
      <c r="AE93" s="1478"/>
      <c r="AF93" s="1478"/>
      <c r="AG93" s="1478"/>
      <c r="AH93" s="1478"/>
      <c r="AI93" s="1478"/>
      <c r="AJ93" s="1478"/>
      <c r="AK93" s="1478"/>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478" t="s">
        <v>1174</v>
      </c>
      <c r="H95" s="1478"/>
      <c r="I95" s="1478"/>
      <c r="J95" s="1478"/>
      <c r="K95" s="1478"/>
      <c r="L95" s="1478"/>
      <c r="M95" s="1478"/>
      <c r="N95" s="1478"/>
      <c r="O95" s="1478"/>
      <c r="P95" s="1478"/>
      <c r="Q95" s="1478"/>
      <c r="R95" s="1478"/>
      <c r="S95" s="1478"/>
      <c r="T95" s="1478"/>
      <c r="U95" s="1478"/>
      <c r="V95" s="1478"/>
      <c r="W95" s="1478"/>
      <c r="X95" s="1478"/>
      <c r="Y95" s="1478"/>
      <c r="Z95" s="1478"/>
      <c r="AA95" s="1478"/>
      <c r="AB95" s="1478"/>
      <c r="AC95" s="1478"/>
      <c r="AD95" s="1478"/>
      <c r="AE95" s="1478"/>
      <c r="AF95" s="1478"/>
      <c r="AG95" s="1478"/>
      <c r="AH95" s="1478"/>
      <c r="AI95" s="1478"/>
      <c r="AJ95" s="1478"/>
      <c r="AK95" s="1478"/>
    </row>
    <row r="96" spans="1:37">
      <c r="A96" s="4"/>
      <c r="C96" s="2"/>
      <c r="D96" s="4"/>
      <c r="E96" s="4"/>
      <c r="G96" s="1478"/>
      <c r="H96" s="1478"/>
      <c r="I96" s="1478"/>
      <c r="J96" s="1478"/>
      <c r="K96" s="1478"/>
      <c r="L96" s="1478"/>
      <c r="M96" s="1478"/>
      <c r="N96" s="1478"/>
      <c r="O96" s="1478"/>
      <c r="P96" s="1478"/>
      <c r="Q96" s="1478"/>
      <c r="R96" s="1478"/>
      <c r="S96" s="1478"/>
      <c r="T96" s="1478"/>
      <c r="U96" s="1478"/>
      <c r="V96" s="1478"/>
      <c r="W96" s="1478"/>
      <c r="X96" s="1478"/>
      <c r="Y96" s="1478"/>
      <c r="Z96" s="1478"/>
      <c r="AA96" s="1478"/>
      <c r="AB96" s="1478"/>
      <c r="AC96" s="1478"/>
      <c r="AD96" s="1478"/>
      <c r="AE96" s="1478"/>
      <c r="AF96" s="1478"/>
      <c r="AG96" s="1478"/>
      <c r="AH96" s="1478"/>
      <c r="AI96" s="1478"/>
      <c r="AJ96" s="1478"/>
      <c r="AK96" s="1478"/>
    </row>
    <row r="97" spans="1:38">
      <c r="A97" s="4"/>
      <c r="C97" s="2"/>
      <c r="D97" s="4"/>
      <c r="E97" s="4"/>
      <c r="G97" s="1478"/>
      <c r="H97" s="1478"/>
      <c r="I97" s="1478"/>
      <c r="J97" s="1478"/>
      <c r="K97" s="1478"/>
      <c r="L97" s="1478"/>
      <c r="M97" s="1478"/>
      <c r="N97" s="1478"/>
      <c r="O97" s="1478"/>
      <c r="P97" s="1478"/>
      <c r="Q97" s="1478"/>
      <c r="R97" s="1478"/>
      <c r="S97" s="1478"/>
      <c r="T97" s="1478"/>
      <c r="U97" s="1478"/>
      <c r="V97" s="1478"/>
      <c r="W97" s="1478"/>
      <c r="X97" s="1478"/>
      <c r="Y97" s="1478"/>
      <c r="Z97" s="1478"/>
      <c r="AA97" s="1478"/>
      <c r="AB97" s="1478"/>
      <c r="AC97" s="1478"/>
      <c r="AD97" s="1478"/>
      <c r="AE97" s="1478"/>
      <c r="AF97" s="1478"/>
      <c r="AG97" s="1478"/>
      <c r="AH97" s="1478"/>
      <c r="AI97" s="1478"/>
      <c r="AJ97" s="1478"/>
      <c r="AK97" s="1478"/>
    </row>
    <row r="98" spans="1:38">
      <c r="A98" s="4"/>
      <c r="D98" s="99"/>
      <c r="E98" s="1804" t="s">
        <v>1175</v>
      </c>
      <c r="F98" s="1804"/>
      <c r="G98" s="1804"/>
      <c r="H98" s="1804"/>
      <c r="I98" s="1804"/>
      <c r="J98" s="1804"/>
      <c r="K98" s="1804"/>
      <c r="L98" s="1804"/>
      <c r="M98" s="1804"/>
      <c r="N98" s="1804"/>
      <c r="O98" s="1804"/>
      <c r="P98" s="1804"/>
      <c r="Q98" s="1804"/>
      <c r="R98" s="1804"/>
      <c r="S98" s="1804"/>
      <c r="T98" s="1804"/>
      <c r="U98" s="1804"/>
      <c r="V98" s="1804"/>
      <c r="W98" s="1804"/>
      <c r="X98" s="1804"/>
      <c r="Y98" s="1804"/>
      <c r="Z98" s="1804"/>
      <c r="AA98" s="1804"/>
      <c r="AB98" s="1804"/>
      <c r="AC98" s="1804"/>
      <c r="AD98" s="1804"/>
      <c r="AE98" s="1804"/>
      <c r="AF98" s="1804"/>
      <c r="AG98" s="1804"/>
      <c r="AH98" s="1804"/>
      <c r="AI98" s="1804"/>
      <c r="AJ98" s="1804"/>
      <c r="AK98" s="1804"/>
    </row>
    <row r="99" spans="1:38">
      <c r="A99" s="4"/>
      <c r="D99" s="99"/>
      <c r="E99" s="1804"/>
      <c r="F99" s="1804"/>
      <c r="G99" s="1804"/>
      <c r="H99" s="1804"/>
      <c r="I99" s="1804"/>
      <c r="J99" s="1804"/>
      <c r="K99" s="1804"/>
      <c r="L99" s="1804"/>
      <c r="M99" s="1804"/>
      <c r="N99" s="1804"/>
      <c r="O99" s="1804"/>
      <c r="P99" s="1804"/>
      <c r="Q99" s="1804"/>
      <c r="R99" s="1804"/>
      <c r="S99" s="1804"/>
      <c r="T99" s="1804"/>
      <c r="U99" s="1804"/>
      <c r="V99" s="1804"/>
      <c r="W99" s="1804"/>
      <c r="X99" s="1804"/>
      <c r="Y99" s="1804"/>
      <c r="Z99" s="1804"/>
      <c r="AA99" s="1804"/>
      <c r="AB99" s="1804"/>
      <c r="AC99" s="1804"/>
      <c r="AD99" s="1804"/>
      <c r="AE99" s="1804"/>
      <c r="AF99" s="1804"/>
      <c r="AG99" s="1804"/>
      <c r="AH99" s="1804"/>
      <c r="AI99" s="1804"/>
      <c r="AJ99" s="1804"/>
      <c r="AK99" s="180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478" t="s">
        <v>1176</v>
      </c>
      <c r="H205" s="1478"/>
      <c r="I205" s="1478"/>
      <c r="J205" s="1478"/>
      <c r="K205" s="1478"/>
      <c r="L205" s="1478"/>
      <c r="M205" s="1478"/>
      <c r="N205" s="1478"/>
      <c r="O205" s="1478"/>
      <c r="P205" s="1478"/>
      <c r="Q205" s="1478"/>
      <c r="R205" s="1478"/>
      <c r="S205" s="1478"/>
      <c r="T205" s="1478"/>
      <c r="U205" s="1478"/>
      <c r="V205" s="1478"/>
      <c r="W205" s="1478"/>
      <c r="X205" s="1478"/>
      <c r="Y205" s="1478"/>
      <c r="Z205" s="1478"/>
      <c r="AA205" s="1478"/>
      <c r="AB205" s="1478"/>
      <c r="AC205" s="1478"/>
      <c r="AD205" s="1478"/>
      <c r="AE205" s="1478"/>
      <c r="AF205" s="1478"/>
      <c r="AG205" s="1478"/>
      <c r="AH205" s="1478"/>
      <c r="AI205" s="1478"/>
      <c r="AJ205" s="1478"/>
      <c r="AK205" s="1478"/>
    </row>
    <row r="206" spans="2:37">
      <c r="B206" s="4"/>
      <c r="C206" s="4"/>
      <c r="D206" s="2"/>
      <c r="G206" s="1478"/>
      <c r="H206" s="1478"/>
      <c r="I206" s="1478"/>
      <c r="J206" s="1478"/>
      <c r="K206" s="1478"/>
      <c r="L206" s="1478"/>
      <c r="M206" s="1478"/>
      <c r="N206" s="1478"/>
      <c r="O206" s="1478"/>
      <c r="P206" s="1478"/>
      <c r="Q206" s="1478"/>
      <c r="R206" s="1478"/>
      <c r="S206" s="1478"/>
      <c r="T206" s="1478"/>
      <c r="U206" s="1478"/>
      <c r="V206" s="1478"/>
      <c r="W206" s="1478"/>
      <c r="X206" s="1478"/>
      <c r="Y206" s="1478"/>
      <c r="Z206" s="1478"/>
      <c r="AA206" s="1478"/>
      <c r="AB206" s="1478"/>
      <c r="AC206" s="1478"/>
      <c r="AD206" s="1478"/>
      <c r="AE206" s="1478"/>
      <c r="AF206" s="1478"/>
      <c r="AG206" s="1478"/>
      <c r="AH206" s="1478"/>
      <c r="AI206" s="1478"/>
      <c r="AJ206" s="1478"/>
      <c r="AK206" s="1478"/>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478" t="s">
        <v>1155</v>
      </c>
      <c r="G336" s="1478"/>
      <c r="H336" s="1478"/>
      <c r="I336" s="1478"/>
      <c r="J336" s="1478"/>
      <c r="K336" s="1478"/>
      <c r="L336" s="1478"/>
      <c r="M336" s="1478"/>
      <c r="N336" s="1478"/>
      <c r="O336" s="1478"/>
      <c r="P336" s="1478"/>
      <c r="Q336" s="1478"/>
      <c r="R336" s="1478"/>
      <c r="S336" s="1478"/>
      <c r="T336" s="1478"/>
      <c r="U336" s="1478"/>
      <c r="V336" s="1478"/>
      <c r="W336" s="1478"/>
      <c r="X336" s="1478"/>
      <c r="Y336" s="1478"/>
      <c r="Z336" s="1478"/>
      <c r="AA336" s="1478"/>
      <c r="AB336" s="1478"/>
      <c r="AC336" s="1478"/>
      <c r="AD336" s="1478"/>
      <c r="AE336" s="1478"/>
      <c r="AF336" s="1478"/>
      <c r="AG336" s="1478"/>
      <c r="AH336" s="1478"/>
      <c r="AI336" s="1478"/>
      <c r="AJ336" s="1478"/>
      <c r="AK336" s="1478"/>
    </row>
    <row r="337" spans="2:37">
      <c r="B337" s="2"/>
      <c r="E337" s="4"/>
      <c r="F337" s="1478"/>
      <c r="G337" s="1478"/>
      <c r="H337" s="1478"/>
      <c r="I337" s="1478"/>
      <c r="J337" s="1478"/>
      <c r="K337" s="1478"/>
      <c r="L337" s="1478"/>
      <c r="M337" s="1478"/>
      <c r="N337" s="1478"/>
      <c r="O337" s="1478"/>
      <c r="P337" s="1478"/>
      <c r="Q337" s="1478"/>
      <c r="R337" s="1478"/>
      <c r="S337" s="1478"/>
      <c r="T337" s="1478"/>
      <c r="U337" s="1478"/>
      <c r="V337" s="1478"/>
      <c r="W337" s="1478"/>
      <c r="X337" s="1478"/>
      <c r="Y337" s="1478"/>
      <c r="Z337" s="1478"/>
      <c r="AA337" s="1478"/>
      <c r="AB337" s="1478"/>
      <c r="AC337" s="1478"/>
      <c r="AD337" s="1478"/>
      <c r="AE337" s="1478"/>
      <c r="AF337" s="1478"/>
      <c r="AG337" s="1478"/>
      <c r="AH337" s="1478"/>
      <c r="AI337" s="1478"/>
      <c r="AJ337" s="1478"/>
      <c r="AK337" s="1478"/>
    </row>
    <row r="338" spans="2:37">
      <c r="B338" s="2"/>
      <c r="E338" s="4"/>
      <c r="F338" s="1478"/>
      <c r="G338" s="1478"/>
      <c r="H338" s="1478"/>
      <c r="I338" s="1478"/>
      <c r="J338" s="1478"/>
      <c r="K338" s="1478"/>
      <c r="L338" s="1478"/>
      <c r="M338" s="1478"/>
      <c r="N338" s="1478"/>
      <c r="O338" s="1478"/>
      <c r="P338" s="1478"/>
      <c r="Q338" s="1478"/>
      <c r="R338" s="1478"/>
      <c r="S338" s="1478"/>
      <c r="T338" s="1478"/>
      <c r="U338" s="1478"/>
      <c r="V338" s="1478"/>
      <c r="W338" s="1478"/>
      <c r="X338" s="1478"/>
      <c r="Y338" s="1478"/>
      <c r="Z338" s="1478"/>
      <c r="AA338" s="1478"/>
      <c r="AB338" s="1478"/>
      <c r="AC338" s="1478"/>
      <c r="AD338" s="1478"/>
      <c r="AE338" s="1478"/>
      <c r="AF338" s="1478"/>
      <c r="AG338" s="1478"/>
      <c r="AH338" s="1478"/>
      <c r="AI338" s="1478"/>
      <c r="AJ338" s="1478"/>
      <c r="AK338" s="1478"/>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805" t="s">
        <v>1235</v>
      </c>
      <c r="F341" s="1805"/>
      <c r="G341" s="1805"/>
      <c r="H341" s="1805"/>
      <c r="I341" s="1805"/>
      <c r="J341" s="1805"/>
      <c r="K341" s="1805"/>
      <c r="L341" s="1805"/>
      <c r="M341" s="1805"/>
      <c r="N341" s="1805"/>
      <c r="O341" s="1805"/>
      <c r="P341" s="1805"/>
      <c r="Q341" s="1805"/>
      <c r="R341" s="1805"/>
      <c r="S341" s="1805"/>
      <c r="T341" s="1805"/>
      <c r="U341" s="1805"/>
      <c r="V341" s="1805"/>
      <c r="W341" s="1805"/>
      <c r="X341" s="1805"/>
      <c r="Y341" s="1805"/>
      <c r="Z341" s="1805"/>
      <c r="AA341" s="1805"/>
      <c r="AB341" s="1805"/>
      <c r="AC341" s="1805"/>
      <c r="AD341" s="1805"/>
      <c r="AE341" s="1805"/>
      <c r="AF341" s="1805"/>
      <c r="AG341" s="1805"/>
      <c r="AH341" s="1805"/>
      <c r="AI341" s="1805"/>
      <c r="AJ341" s="1805"/>
      <c r="AK341" s="1805"/>
    </row>
    <row r="342" spans="2:37">
      <c r="B342" s="2"/>
      <c r="E342" s="1805"/>
      <c r="F342" s="1805"/>
      <c r="G342" s="1805"/>
      <c r="H342" s="1805"/>
      <c r="I342" s="1805"/>
      <c r="J342" s="1805"/>
      <c r="K342" s="1805"/>
      <c r="L342" s="1805"/>
      <c r="M342" s="1805"/>
      <c r="N342" s="1805"/>
      <c r="O342" s="1805"/>
      <c r="P342" s="1805"/>
      <c r="Q342" s="1805"/>
      <c r="R342" s="1805"/>
      <c r="S342" s="1805"/>
      <c r="T342" s="1805"/>
      <c r="U342" s="1805"/>
      <c r="V342" s="1805"/>
      <c r="W342" s="1805"/>
      <c r="X342" s="1805"/>
      <c r="Y342" s="1805"/>
      <c r="Z342" s="1805"/>
      <c r="AA342" s="1805"/>
      <c r="AB342" s="1805"/>
      <c r="AC342" s="1805"/>
      <c r="AD342" s="1805"/>
      <c r="AE342" s="1805"/>
      <c r="AF342" s="1805"/>
      <c r="AG342" s="1805"/>
      <c r="AH342" s="1805"/>
      <c r="AI342" s="1805"/>
      <c r="AJ342" s="1805"/>
      <c r="AK342" s="1805"/>
    </row>
    <row r="343" spans="2:37">
      <c r="B343" s="2"/>
      <c r="E343" s="1805"/>
      <c r="F343" s="1805"/>
      <c r="G343" s="1805"/>
      <c r="H343" s="1805"/>
      <c r="I343" s="1805"/>
      <c r="J343" s="1805"/>
      <c r="K343" s="1805"/>
      <c r="L343" s="1805"/>
      <c r="M343" s="1805"/>
      <c r="N343" s="1805"/>
      <c r="O343" s="1805"/>
      <c r="P343" s="1805"/>
      <c r="Q343" s="1805"/>
      <c r="R343" s="1805"/>
      <c r="S343" s="1805"/>
      <c r="T343" s="1805"/>
      <c r="U343" s="1805"/>
      <c r="V343" s="1805"/>
      <c r="W343" s="1805"/>
      <c r="X343" s="1805"/>
      <c r="Y343" s="1805"/>
      <c r="Z343" s="1805"/>
      <c r="AA343" s="1805"/>
      <c r="AB343" s="1805"/>
      <c r="AC343" s="1805"/>
      <c r="AD343" s="1805"/>
      <c r="AE343" s="1805"/>
      <c r="AF343" s="1805"/>
      <c r="AG343" s="1805"/>
      <c r="AH343" s="1805"/>
      <c r="AI343" s="1805"/>
      <c r="AJ343" s="1805"/>
      <c r="AK343" s="1805"/>
    </row>
    <row r="344" spans="2:37">
      <c r="B344" s="2"/>
      <c r="E344" s="1805"/>
      <c r="F344" s="1805"/>
      <c r="G344" s="1805"/>
      <c r="H344" s="1805"/>
      <c r="I344" s="1805"/>
      <c r="J344" s="1805"/>
      <c r="K344" s="1805"/>
      <c r="L344" s="1805"/>
      <c r="M344" s="1805"/>
      <c r="N344" s="1805"/>
      <c r="O344" s="1805"/>
      <c r="P344" s="1805"/>
      <c r="Q344" s="1805"/>
      <c r="R344" s="1805"/>
      <c r="S344" s="1805"/>
      <c r="T344" s="1805"/>
      <c r="U344" s="1805"/>
      <c r="V344" s="1805"/>
      <c r="W344" s="1805"/>
      <c r="X344" s="1805"/>
      <c r="Y344" s="1805"/>
      <c r="Z344" s="1805"/>
      <c r="AA344" s="1805"/>
      <c r="AB344" s="1805"/>
      <c r="AC344" s="1805"/>
      <c r="AD344" s="1805"/>
      <c r="AE344" s="1805"/>
      <c r="AF344" s="1805"/>
      <c r="AG344" s="1805"/>
      <c r="AH344" s="1805"/>
      <c r="AI344" s="1805"/>
      <c r="AJ344" s="1805"/>
      <c r="AK344" s="1805"/>
    </row>
    <row r="345" spans="2:37">
      <c r="B345" s="2"/>
      <c r="E345" s="1805"/>
      <c r="F345" s="1805"/>
      <c r="G345" s="1805"/>
      <c r="H345" s="1805"/>
      <c r="I345" s="1805"/>
      <c r="J345" s="1805"/>
      <c r="K345" s="1805"/>
      <c r="L345" s="1805"/>
      <c r="M345" s="1805"/>
      <c r="N345" s="1805"/>
      <c r="O345" s="1805"/>
      <c r="P345" s="1805"/>
      <c r="Q345" s="1805"/>
      <c r="R345" s="1805"/>
      <c r="S345" s="1805"/>
      <c r="T345" s="1805"/>
      <c r="U345" s="1805"/>
      <c r="V345" s="1805"/>
      <c r="W345" s="1805"/>
      <c r="X345" s="1805"/>
      <c r="Y345" s="1805"/>
      <c r="Z345" s="1805"/>
      <c r="AA345" s="1805"/>
      <c r="AB345" s="1805"/>
      <c r="AC345" s="1805"/>
      <c r="AD345" s="1805"/>
      <c r="AE345" s="1805"/>
      <c r="AF345" s="1805"/>
      <c r="AG345" s="1805"/>
      <c r="AH345" s="1805"/>
      <c r="AI345" s="1805"/>
      <c r="AJ345" s="1805"/>
      <c r="AK345" s="1805"/>
    </row>
    <row r="346" spans="2:37">
      <c r="B346" s="2"/>
      <c r="E346" s="3" t="s">
        <v>112</v>
      </c>
      <c r="F346" s="1478" t="s">
        <v>1237</v>
      </c>
      <c r="G346" s="1478"/>
      <c r="H346" s="1478"/>
      <c r="I346" s="1478"/>
      <c r="J346" s="1478"/>
      <c r="K346" s="1478"/>
      <c r="L346" s="1478"/>
      <c r="M346" s="1478"/>
      <c r="N346" s="1478"/>
      <c r="O346" s="1478"/>
      <c r="P346" s="1478"/>
      <c r="Q346" s="1478"/>
      <c r="R346" s="1478"/>
      <c r="S346" s="1478"/>
      <c r="T346" s="1478"/>
      <c r="U346" s="1478"/>
      <c r="V346" s="1478"/>
      <c r="W346" s="1478"/>
      <c r="X346" s="1478"/>
      <c r="Y346" s="1478"/>
      <c r="Z346" s="1478"/>
      <c r="AA346" s="1478"/>
      <c r="AB346" s="1478"/>
      <c r="AC346" s="1478"/>
      <c r="AD346" s="1478"/>
      <c r="AE346" s="1478"/>
      <c r="AF346" s="1478"/>
      <c r="AG346" s="1478"/>
      <c r="AH346" s="1478"/>
      <c r="AI346" s="1478"/>
      <c r="AJ346" s="1478"/>
      <c r="AK346" s="1478"/>
    </row>
    <row r="347" spans="2:37">
      <c r="B347" s="2"/>
      <c r="E347" s="3"/>
      <c r="F347" s="1478"/>
      <c r="G347" s="1478"/>
      <c r="H347" s="1478"/>
      <c r="I347" s="1478"/>
      <c r="J347" s="1478"/>
      <c r="K347" s="1478"/>
      <c r="L347" s="1478"/>
      <c r="M347" s="1478"/>
      <c r="N347" s="1478"/>
      <c r="O347" s="1478"/>
      <c r="P347" s="1478"/>
      <c r="Q347" s="1478"/>
      <c r="R347" s="1478"/>
      <c r="S347" s="1478"/>
      <c r="T347" s="1478"/>
      <c r="U347" s="1478"/>
      <c r="V347" s="1478"/>
      <c r="W347" s="1478"/>
      <c r="X347" s="1478"/>
      <c r="Y347" s="1478"/>
      <c r="Z347" s="1478"/>
      <c r="AA347" s="1478"/>
      <c r="AB347" s="1478"/>
      <c r="AC347" s="1478"/>
      <c r="AD347" s="1478"/>
      <c r="AE347" s="1478"/>
      <c r="AF347" s="1478"/>
      <c r="AG347" s="1478"/>
      <c r="AH347" s="1478"/>
      <c r="AI347" s="1478"/>
      <c r="AJ347" s="1478"/>
      <c r="AK347" s="1478"/>
    </row>
    <row r="348" spans="2:37">
      <c r="B348" s="2"/>
      <c r="E348" s="3"/>
      <c r="F348" s="1478"/>
      <c r="G348" s="1478"/>
      <c r="H348" s="1478"/>
      <c r="I348" s="1478"/>
      <c r="J348" s="1478"/>
      <c r="K348" s="1478"/>
      <c r="L348" s="1478"/>
      <c r="M348" s="1478"/>
      <c r="N348" s="1478"/>
      <c r="O348" s="1478"/>
      <c r="P348" s="1478"/>
      <c r="Q348" s="1478"/>
      <c r="R348" s="1478"/>
      <c r="S348" s="1478"/>
      <c r="T348" s="1478"/>
      <c r="U348" s="1478"/>
      <c r="V348" s="1478"/>
      <c r="W348" s="1478"/>
      <c r="X348" s="1478"/>
      <c r="Y348" s="1478"/>
      <c r="Z348" s="1478"/>
      <c r="AA348" s="1478"/>
      <c r="AB348" s="1478"/>
      <c r="AC348" s="1478"/>
      <c r="AD348" s="1478"/>
      <c r="AE348" s="1478"/>
      <c r="AF348" s="1478"/>
      <c r="AG348" s="1478"/>
      <c r="AH348" s="1478"/>
      <c r="AI348" s="1478"/>
      <c r="AJ348" s="1478"/>
      <c r="AK348" s="1478"/>
    </row>
    <row r="349" spans="2:37">
      <c r="B349" s="2"/>
      <c r="E349" s="3"/>
      <c r="F349" s="1478"/>
      <c r="G349" s="1478"/>
      <c r="H349" s="1478"/>
      <c r="I349" s="1478"/>
      <c r="J349" s="1478"/>
      <c r="K349" s="1478"/>
      <c r="L349" s="1478"/>
      <c r="M349" s="1478"/>
      <c r="N349" s="1478"/>
      <c r="O349" s="1478"/>
      <c r="P349" s="1478"/>
      <c r="Q349" s="1478"/>
      <c r="R349" s="1478"/>
      <c r="S349" s="1478"/>
      <c r="T349" s="1478"/>
      <c r="U349" s="1478"/>
      <c r="V349" s="1478"/>
      <c r="W349" s="1478"/>
      <c r="X349" s="1478"/>
      <c r="Y349" s="1478"/>
      <c r="Z349" s="1478"/>
      <c r="AA349" s="1478"/>
      <c r="AB349" s="1478"/>
      <c r="AC349" s="1478"/>
      <c r="AD349" s="1478"/>
      <c r="AE349" s="1478"/>
      <c r="AF349" s="1478"/>
      <c r="AG349" s="1478"/>
      <c r="AH349" s="1478"/>
      <c r="AI349" s="1478"/>
      <c r="AJ349" s="1478"/>
      <c r="AK349" s="1478"/>
    </row>
    <row r="350" spans="2:37">
      <c r="B350" s="2"/>
      <c r="E350" s="3" t="s">
        <v>113</v>
      </c>
      <c r="F350" s="1478" t="s">
        <v>1236</v>
      </c>
      <c r="G350" s="1478"/>
      <c r="H350" s="1478"/>
      <c r="I350" s="1478"/>
      <c r="J350" s="1478"/>
      <c r="K350" s="1478"/>
      <c r="L350" s="1478"/>
      <c r="M350" s="1478"/>
      <c r="N350" s="1478"/>
      <c r="O350" s="1478"/>
      <c r="P350" s="1478"/>
      <c r="Q350" s="1478"/>
      <c r="R350" s="1478"/>
      <c r="S350" s="1478"/>
      <c r="T350" s="1478"/>
      <c r="U350" s="1478"/>
      <c r="V350" s="1478"/>
      <c r="W350" s="1478"/>
      <c r="X350" s="1478"/>
      <c r="Y350" s="1478"/>
      <c r="Z350" s="1478"/>
      <c r="AA350" s="1478"/>
      <c r="AB350" s="1478"/>
      <c r="AC350" s="1478"/>
      <c r="AD350" s="1478"/>
      <c r="AE350" s="1478"/>
      <c r="AF350" s="1478"/>
      <c r="AG350" s="1478"/>
      <c r="AH350" s="1478"/>
      <c r="AI350" s="1478"/>
      <c r="AJ350" s="1478"/>
      <c r="AK350" s="1478"/>
    </row>
    <row r="351" spans="2:37">
      <c r="B351" s="2"/>
      <c r="F351" s="1478"/>
      <c r="G351" s="1478"/>
      <c r="H351" s="1478"/>
      <c r="I351" s="1478"/>
      <c r="J351" s="1478"/>
      <c r="K351" s="1478"/>
      <c r="L351" s="1478"/>
      <c r="M351" s="1478"/>
      <c r="N351" s="1478"/>
      <c r="O351" s="1478"/>
      <c r="P351" s="1478"/>
      <c r="Q351" s="1478"/>
      <c r="R351" s="1478"/>
      <c r="S351" s="1478"/>
      <c r="T351" s="1478"/>
      <c r="U351" s="1478"/>
      <c r="V351" s="1478"/>
      <c r="W351" s="1478"/>
      <c r="X351" s="1478"/>
      <c r="Y351" s="1478"/>
      <c r="Z351" s="1478"/>
      <c r="AA351" s="1478"/>
      <c r="AB351" s="1478"/>
      <c r="AC351" s="1478"/>
      <c r="AD351" s="1478"/>
      <c r="AE351" s="1478"/>
      <c r="AF351" s="1478"/>
      <c r="AG351" s="1478"/>
      <c r="AH351" s="1478"/>
      <c r="AI351" s="1478"/>
      <c r="AJ351" s="1478"/>
      <c r="AK351" s="1478"/>
    </row>
    <row r="352" spans="2:37">
      <c r="B352" s="2"/>
      <c r="F352" s="1478"/>
      <c r="G352" s="1478"/>
      <c r="H352" s="1478"/>
      <c r="I352" s="1478"/>
      <c r="J352" s="1478"/>
      <c r="K352" s="1478"/>
      <c r="L352" s="1478"/>
      <c r="M352" s="1478"/>
      <c r="N352" s="1478"/>
      <c r="O352" s="1478"/>
      <c r="P352" s="1478"/>
      <c r="Q352" s="1478"/>
      <c r="R352" s="1478"/>
      <c r="S352" s="1478"/>
      <c r="T352" s="1478"/>
      <c r="U352" s="1478"/>
      <c r="V352" s="1478"/>
      <c r="W352" s="1478"/>
      <c r="X352" s="1478"/>
      <c r="Y352" s="1478"/>
      <c r="Z352" s="1478"/>
      <c r="AA352" s="1478"/>
      <c r="AB352" s="1478"/>
      <c r="AC352" s="1478"/>
      <c r="AD352" s="1478"/>
      <c r="AE352" s="1478"/>
      <c r="AF352" s="1478"/>
      <c r="AG352" s="1478"/>
      <c r="AH352" s="1478"/>
      <c r="AI352" s="1478"/>
      <c r="AJ352" s="1478"/>
      <c r="AK352" s="1478"/>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807" t="s">
        <v>1226</v>
      </c>
      <c r="F365" s="1807"/>
      <c r="G365" s="1807"/>
      <c r="H365" s="1807"/>
      <c r="I365" s="1807"/>
      <c r="J365" s="1807"/>
      <c r="K365" s="1807"/>
      <c r="L365" s="1807"/>
      <c r="M365" s="1807"/>
      <c r="N365" s="1807"/>
      <c r="O365" s="1807"/>
      <c r="P365" s="1807"/>
      <c r="Q365" s="1807"/>
      <c r="R365" s="1807"/>
      <c r="S365" s="1807"/>
      <c r="T365" s="1807"/>
      <c r="U365" s="1807"/>
      <c r="V365" s="1807"/>
      <c r="W365" s="1807"/>
      <c r="X365" s="1807"/>
      <c r="Y365" s="1807"/>
      <c r="Z365" s="1807"/>
      <c r="AA365" s="1807"/>
      <c r="AB365" s="1807"/>
      <c r="AC365" s="1807"/>
      <c r="AD365" s="1807"/>
      <c r="AE365" s="1807"/>
      <c r="AF365" s="1807"/>
      <c r="AG365" s="1807"/>
      <c r="AH365" s="1807"/>
      <c r="AI365" s="1807"/>
      <c r="AJ365" s="1807"/>
      <c r="AK365" s="1807"/>
      <c r="AL365" s="1807"/>
    </row>
    <row r="366" spans="1:38">
      <c r="B366" s="2"/>
      <c r="E366" s="1807"/>
      <c r="F366" s="1807"/>
      <c r="G366" s="1807"/>
      <c r="H366" s="1807"/>
      <c r="I366" s="1807"/>
      <c r="J366" s="1807"/>
      <c r="K366" s="1807"/>
      <c r="L366" s="1807"/>
      <c r="M366" s="1807"/>
      <c r="N366" s="1807"/>
      <c r="O366" s="1807"/>
      <c r="P366" s="1807"/>
      <c r="Q366" s="1807"/>
      <c r="R366" s="1807"/>
      <c r="S366" s="1807"/>
      <c r="T366" s="1807"/>
      <c r="U366" s="1807"/>
      <c r="V366" s="1807"/>
      <c r="W366" s="1807"/>
      <c r="X366" s="1807"/>
      <c r="Y366" s="1807"/>
      <c r="Z366" s="1807"/>
      <c r="AA366" s="1807"/>
      <c r="AB366" s="1807"/>
      <c r="AC366" s="1807"/>
      <c r="AD366" s="1807"/>
      <c r="AE366" s="1807"/>
      <c r="AF366" s="1807"/>
      <c r="AG366" s="1807"/>
      <c r="AH366" s="1807"/>
      <c r="AI366" s="1807"/>
      <c r="AJ366" s="1807"/>
      <c r="AK366" s="1807"/>
      <c r="AL366" s="1807"/>
    </row>
    <row r="367" spans="1:38" s="1808" customFormat="1">
      <c r="A367"/>
      <c r="B367" s="2"/>
      <c r="C367"/>
      <c r="D367"/>
      <c r="E367" s="1498" t="s">
        <v>1258</v>
      </c>
    </row>
    <row r="368" spans="1:38" s="180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78" t="s">
        <v>1269</v>
      </c>
      <c r="G386" s="1478"/>
      <c r="H386" s="1478"/>
      <c r="I386" s="1478"/>
      <c r="J386" s="1478"/>
      <c r="K386" s="1478"/>
      <c r="L386" s="1478"/>
      <c r="M386" s="1478"/>
      <c r="N386" s="1478"/>
      <c r="O386" s="1478"/>
      <c r="P386" s="1478"/>
      <c r="Q386" s="1478"/>
      <c r="R386" s="1478"/>
      <c r="S386" s="1478"/>
      <c r="T386" s="1478"/>
      <c r="U386" s="1478"/>
      <c r="V386" s="1478"/>
      <c r="W386" s="1478"/>
      <c r="X386" s="1478"/>
      <c r="Y386" s="1478"/>
      <c r="Z386" s="1478"/>
      <c r="AA386" s="1478"/>
      <c r="AB386" s="1478"/>
      <c r="AC386" s="1478"/>
      <c r="AD386" s="1478"/>
      <c r="AE386" s="1478"/>
      <c r="AF386" s="1478"/>
      <c r="AG386" s="1478"/>
      <c r="AH386" s="1478"/>
      <c r="AI386" s="1478"/>
      <c r="AJ386" s="1478"/>
      <c r="AK386" s="1478"/>
    </row>
    <row r="387" spans="1:38">
      <c r="B387" s="2"/>
      <c r="E387" s="3"/>
      <c r="F387" s="1478"/>
      <c r="G387" s="1478"/>
      <c r="H387" s="1478"/>
      <c r="I387" s="1478"/>
      <c r="J387" s="1478"/>
      <c r="K387" s="1478"/>
      <c r="L387" s="1478"/>
      <c r="M387" s="1478"/>
      <c r="N387" s="1478"/>
      <c r="O387" s="1478"/>
      <c r="P387" s="1478"/>
      <c r="Q387" s="1478"/>
      <c r="R387" s="1478"/>
      <c r="S387" s="1478"/>
      <c r="T387" s="1478"/>
      <c r="U387" s="1478"/>
      <c r="V387" s="1478"/>
      <c r="W387" s="1478"/>
      <c r="X387" s="1478"/>
      <c r="Y387" s="1478"/>
      <c r="Z387" s="1478"/>
      <c r="AA387" s="1478"/>
      <c r="AB387" s="1478"/>
      <c r="AC387" s="1478"/>
      <c r="AD387" s="1478"/>
      <c r="AE387" s="1478"/>
      <c r="AF387" s="1478"/>
      <c r="AG387" s="1478"/>
      <c r="AH387" s="1478"/>
      <c r="AI387" s="1478"/>
      <c r="AJ387" s="1478"/>
      <c r="AK387" s="1478"/>
    </row>
    <row r="388" spans="1:38">
      <c r="B388" s="2"/>
      <c r="E388" s="3"/>
      <c r="F388" s="1478"/>
      <c r="G388" s="1478"/>
      <c r="H388" s="1478"/>
      <c r="I388" s="1478"/>
      <c r="J388" s="1478"/>
      <c r="K388" s="1478"/>
      <c r="L388" s="1478"/>
      <c r="M388" s="1478"/>
      <c r="N388" s="1478"/>
      <c r="O388" s="1478"/>
      <c r="P388" s="1478"/>
      <c r="Q388" s="1478"/>
      <c r="R388" s="1478"/>
      <c r="S388" s="1478"/>
      <c r="T388" s="1478"/>
      <c r="U388" s="1478"/>
      <c r="V388" s="1478"/>
      <c r="W388" s="1478"/>
      <c r="X388" s="1478"/>
      <c r="Y388" s="1478"/>
      <c r="Z388" s="1478"/>
      <c r="AA388" s="1478"/>
      <c r="AB388" s="1478"/>
      <c r="AC388" s="1478"/>
      <c r="AD388" s="1478"/>
      <c r="AE388" s="1478"/>
      <c r="AF388" s="1478"/>
      <c r="AG388" s="1478"/>
      <c r="AH388" s="1478"/>
      <c r="AI388" s="1478"/>
      <c r="AJ388" s="1478"/>
      <c r="AK388" s="147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workbookViewId="0">
      <selection activeCell="G98" sqref="G98"/>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5" t="s">
        <v>1574</v>
      </c>
      <c r="B1" s="2665"/>
      <c r="C1" s="2665"/>
      <c r="D1" s="2665"/>
      <c r="E1" s="2665"/>
      <c r="F1" s="2665"/>
      <c r="G1" s="2665"/>
      <c r="H1" s="2665"/>
      <c r="I1" s="2665"/>
      <c r="J1" s="2665"/>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69539026</v>
      </c>
      <c r="I3" s="1099"/>
    </row>
    <row r="4" spans="1:13" s="1046" customFormat="1" ht="20.100000000000001" customHeight="1">
      <c r="B4" s="1088"/>
      <c r="D4" s="1102"/>
      <c r="F4" s="1087" t="s">
        <v>1964</v>
      </c>
      <c r="G4" s="1086" t="s">
        <v>1963</v>
      </c>
      <c r="H4" s="1201">
        <f>I18</f>
        <v>39913214.285714284</v>
      </c>
      <c r="I4" s="1089"/>
      <c r="K4" s="1050"/>
    </row>
    <row r="5" spans="1:13" s="1046" customFormat="1" ht="20.100000000000001" customHeight="1" thickBot="1">
      <c r="B5" s="1090"/>
      <c r="C5" s="1091"/>
      <c r="D5" s="1103"/>
      <c r="E5" s="1092"/>
      <c r="F5" s="1103" t="s">
        <v>1914</v>
      </c>
      <c r="G5" s="1104"/>
      <c r="H5" s="1100">
        <f>IFERROR(H3/H4,0)</f>
        <v>1.7422557226840378</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8" t="s">
        <v>1912</v>
      </c>
      <c r="C8" s="2669"/>
      <c r="D8" s="2669"/>
      <c r="E8" s="2670"/>
      <c r="G8" s="2649" t="s">
        <v>1913</v>
      </c>
      <c r="H8" s="2650"/>
      <c r="I8" s="2651"/>
      <c r="K8" s="1052"/>
    </row>
    <row r="9" spans="1:13" ht="15" customHeight="1">
      <c r="A9" s="1041"/>
      <c r="B9" s="2666" t="s">
        <v>1946</v>
      </c>
      <c r="C9" s="2666"/>
      <c r="D9" s="2666"/>
      <c r="E9" s="1054">
        <f>G33</f>
        <v>14512500</v>
      </c>
      <c r="G9" s="2662" t="s">
        <v>1944</v>
      </c>
      <c r="H9" s="2662"/>
      <c r="I9" s="1055">
        <f>MAX(SUMIF(Application!M562:M573,"Loan, Tax-Exempt",Application!AM562:AM573),27.5%*SUM('Sources and Uses Budget'!C8,'Sources and Uses Budget'!S105,'Sources and Uses Budget'!T105))</f>
        <v>23000000</v>
      </c>
      <c r="K9" s="1056"/>
      <c r="M9" s="1057"/>
    </row>
    <row r="10" spans="1:13" ht="15" customHeight="1" thickBot="1">
      <c r="A10" s="1041"/>
      <c r="B10" s="2666" t="s">
        <v>1947</v>
      </c>
      <c r="C10" s="2666"/>
      <c r="D10" s="2666"/>
      <c r="E10" s="1055">
        <f>G47</f>
        <v>27453275.999999996</v>
      </c>
      <c r="G10" s="2664" t="s">
        <v>1915</v>
      </c>
      <c r="H10" s="2664"/>
      <c r="I10" s="1134">
        <f>IF(OR(Application!Z205="State Farmworker Credit",Application!Z205="$500M (Farmworker Housing)"),0,'Basis &amp; Credits'!AB78)</f>
        <v>20000000</v>
      </c>
      <c r="M10" s="1057"/>
    </row>
    <row r="11" spans="1:13" ht="15" customHeight="1">
      <c r="A11" s="1041"/>
      <c r="B11" s="2672" t="s">
        <v>2209</v>
      </c>
      <c r="C11" s="2673"/>
      <c r="D11" s="2674"/>
      <c r="E11" s="1055">
        <f>SUM(E13,E12)</f>
        <v>580000</v>
      </c>
      <c r="G11" s="2671" t="s">
        <v>1955</v>
      </c>
      <c r="H11" s="2671"/>
      <c r="I11" s="1133">
        <f>I9+I10</f>
        <v>43000000</v>
      </c>
      <c r="M11" s="1057"/>
    </row>
    <row r="12" spans="1:13" ht="15" customHeight="1">
      <c r="A12" s="1058"/>
      <c r="B12" s="2667" t="s">
        <v>2564</v>
      </c>
      <c r="C12" s="2667"/>
      <c r="D12" s="2667"/>
      <c r="E12" s="1158">
        <f>G56</f>
        <v>580000</v>
      </c>
      <c r="M12" s="1057"/>
    </row>
    <row r="13" spans="1:13" ht="15" customHeight="1">
      <c r="A13" s="1044"/>
      <c r="B13" s="2667" t="s">
        <v>2565</v>
      </c>
      <c r="C13" s="2667"/>
      <c r="D13" s="2667"/>
      <c r="E13" s="1158">
        <f>IF(G67,MAX(G65,G79),G65)</f>
        <v>0</v>
      </c>
      <c r="G13" s="2649" t="s">
        <v>1978</v>
      </c>
      <c r="H13" s="2650"/>
      <c r="I13" s="2651"/>
    </row>
    <row r="14" spans="1:13" ht="15" customHeight="1">
      <c r="A14" s="1044"/>
      <c r="B14" s="2672" t="s">
        <v>2210</v>
      </c>
      <c r="C14" s="2673"/>
      <c r="D14" s="2674"/>
      <c r="E14" s="1160">
        <f>MAX(E15,E16)+E17</f>
        <v>26993250</v>
      </c>
      <c r="G14" s="2662" t="s">
        <v>2581</v>
      </c>
      <c r="H14" s="2662"/>
      <c r="I14" s="1059">
        <f>IF(AND(G134="Yes",G136&lt;&gt;""),IF(OR(G141="Yes",G145="Yes"),18%,15%),0)</f>
        <v>0</v>
      </c>
      <c r="M14" s="1057"/>
    </row>
    <row r="15" spans="1:13" ht="15" customHeight="1">
      <c r="A15" s="1044"/>
      <c r="B15" s="2646" t="s">
        <v>2578</v>
      </c>
      <c r="C15" s="2647"/>
      <c r="D15" s="2648"/>
      <c r="E15" s="1158">
        <f>G94</f>
        <v>0</v>
      </c>
      <c r="G15" s="1131" t="s">
        <v>1956</v>
      </c>
      <c r="H15" s="1131"/>
      <c r="I15" s="1059">
        <f>IF(Application!AJ1041&gt;0,10%,IF(Application!AJ1045&gt;0,5%,0))</f>
        <v>0.05</v>
      </c>
      <c r="M15" s="1057"/>
    </row>
    <row r="16" spans="1:13" ht="15" customHeight="1">
      <c r="A16" s="1044"/>
      <c r="B16" s="2646" t="s">
        <v>2579</v>
      </c>
      <c r="C16" s="2647"/>
      <c r="D16" s="2648"/>
      <c r="E16" s="1158">
        <f>G104</f>
        <v>5805000</v>
      </c>
      <c r="G16" s="2662" t="s">
        <v>1957</v>
      </c>
      <c r="H16" s="2662"/>
      <c r="I16" s="1059">
        <f>G155</f>
        <v>2.1785714285714287E-2</v>
      </c>
    </row>
    <row r="17" spans="1:21" ht="15" customHeight="1" thickBot="1">
      <c r="A17" s="1044"/>
      <c r="B17" s="2646" t="s">
        <v>2580</v>
      </c>
      <c r="C17" s="2647"/>
      <c r="D17" s="2648"/>
      <c r="E17" s="1158">
        <f>G129</f>
        <v>21188250</v>
      </c>
      <c r="G17" s="2662" t="s">
        <v>2218</v>
      </c>
      <c r="H17" s="2662"/>
      <c r="I17" s="1059">
        <f>IF(AND(G161="Yes",G159),IF(G165&gt;15%,15%,G165),0)</f>
        <v>0</v>
      </c>
    </row>
    <row r="18" spans="1:21" ht="15" customHeight="1">
      <c r="A18" s="1041"/>
      <c r="B18" s="2663" t="s">
        <v>1911</v>
      </c>
      <c r="C18" s="2663"/>
      <c r="D18" s="2663"/>
      <c r="E18" s="1105">
        <f>SUM(E9:E11,E14)</f>
        <v>69539026</v>
      </c>
      <c r="G18" s="1132" t="s">
        <v>1945</v>
      </c>
      <c r="H18" s="1132"/>
      <c r="I18" s="1106">
        <f>I11-((I11*I14)+(I11*I15)+(I11*I16)+(I11*I17))</f>
        <v>39913214.285714284</v>
      </c>
      <c r="M18" s="1060">
        <f>SUM(Cdlac[Quantity])</f>
        <v>285</v>
      </c>
      <c r="O18" s="1079" t="s">
        <v>582</v>
      </c>
      <c r="P18" s="1039">
        <f>MATCH(Application!T189,Application!CB160:CB217,0)</f>
        <v>19</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27</v>
      </c>
      <c r="N20" s="1066">
        <f>Application!AC726</f>
        <v>0.3</v>
      </c>
      <c r="O20" s="1066">
        <f>IF(Cdlac[[#This Row],[Quantity]]&gt;0,IF(Cdlac[[#This Row],[Federal]],30%,IF(AND(OR(NOT($G$38),$G$38=""),$G$43),40%,Cdlac[[#This Row],[iAMI]])),"")</f>
        <v>0.3</v>
      </c>
      <c r="P20" s="1060" cm="1">
        <f t="array" ref="P20">IF(Cdlac[[#This Row],[Quantity]]&gt;0,INDEX(TcacRents,$P$18,Cdlac[[#This Row],[Bedrooms]]+1)*Cdlac[[#This Row],[AMI]],"")</f>
        <v>852</v>
      </c>
      <c r="Q20" s="1157"/>
      <c r="R20" s="1060" cm="1">
        <f t="array" ref="R20">IF(Cdlac[[#This Row],[Quantity]]&gt;0,INDEX(HudFmrs,$P$18,Cdlac[[#This Row],[Bedrooms]]+1),"")</f>
        <v>2081</v>
      </c>
      <c r="S20" s="1060">
        <f>IF(Cdlac[[#This Row],[Quantity]]&gt;0,MAX(0,Cdlac[[#This Row],[Fair Market Rent]]-IF(AND($G$37,$G$38,$G$38&lt;&gt;"",NOT(Cdlac[[#This Row],[Federal]]),Cdlac[[#This Row],[Preservation Rent]]&lt;&gt;""),Cdlac[[#This Row],[Preservation Rent]],Cdlac[[#This Row],[Restricted Rent]])),"")</f>
        <v>1229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53</v>
      </c>
      <c r="N21" s="1066">
        <f>Application!AC727</f>
        <v>0.5</v>
      </c>
      <c r="O21" s="1066">
        <f>IF(Cdlac[[#This Row],[Quantity]]&gt;0,IF(Cdlac[[#This Row],[Federal]],30%,IF(AND(OR(NOT($G$38),$G$38=""),$G$43),40%,Cdlac[[#This Row],[iAMI]])),"")</f>
        <v>0.5</v>
      </c>
      <c r="P21" s="1060" cm="1">
        <f t="array" ref="P21">IF(Cdlac[[#This Row],[Quantity]]&gt;0,INDEX(TcacRents,$P$18,Cdlac[[#This Row],[Bedrooms]]+1)*Cdlac[[#This Row],[AMI]],"")</f>
        <v>1420</v>
      </c>
      <c r="Q21" s="1157"/>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661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3" t="s">
        <v>1959</v>
      </c>
      <c r="D22" s="2653" t="s">
        <v>1960</v>
      </c>
      <c r="E22" s="2653" t="s">
        <v>1961</v>
      </c>
      <c r="F22" s="2653" t="s">
        <v>2529</v>
      </c>
      <c r="G22" s="2653" t="s">
        <v>1958</v>
      </c>
      <c r="H22" s="1065"/>
      <c r="I22" s="1064"/>
      <c r="L22" s="1039">
        <f>IFERROR(MIN(4,MATCH(Application!B728,UnitSizes,0)-1),"")</f>
        <v>1</v>
      </c>
      <c r="M22" s="1060">
        <f>Application!G728</f>
        <v>184</v>
      </c>
      <c r="N22" s="1066">
        <f>Application!AC728</f>
        <v>0.6</v>
      </c>
      <c r="O22" s="1066">
        <f>IF(Cdlac[[#This Row],[Quantity]]&gt;0,IF(Cdlac[[#This Row],[Federal]],30%,IF(AND(OR(NOT($G$38),$G$38=""),$G$43),40%,Cdlac[[#This Row],[iAMI]])),"")</f>
        <v>0.6</v>
      </c>
      <c r="P22" s="1060" cm="1">
        <f t="array" ref="P22">IF(Cdlac[[#This Row],[Quantity]]&gt;0,INDEX(TcacRents,$P$18,Cdlac[[#This Row],[Bedrooms]]+1)*Cdlac[[#This Row],[AMI]],"")</f>
        <v>1704</v>
      </c>
      <c r="Q22" s="1157"/>
      <c r="R22" s="1060" cm="1">
        <f t="array" ref="R22">IF(Cdlac[[#This Row],[Quantity]]&gt;0,INDEX(HudFmrs,$P$18,Cdlac[[#This Row],[Bedrooms]]+1),"")</f>
        <v>2081</v>
      </c>
      <c r="S22" s="1060">
        <f>IF(Cdlac[[#This Row],[Quantity]]&gt;0,MAX(0,Cdlac[[#This Row],[Fair Market Rent]]-IF(AND($G$37,$G$38,$G$38&lt;&gt;"",NOT(Cdlac[[#This Row],[Federal]]),Cdlac[[#This Row],[Preservation Rent]]&lt;&gt;""),Cdlac[[#This Row],[Preservation Rent]],Cdlac[[#This Row],[Restricted Rent]])),"")</f>
        <v>377</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4"/>
      <c r="D23" s="2654"/>
      <c r="E23" s="2654"/>
      <c r="F23" s="2654"/>
      <c r="G23" s="2654"/>
      <c r="H23" s="1065"/>
      <c r="I23" s="1064"/>
      <c r="L23" s="1039">
        <f>IFERROR(MIN(4,MATCH(Application!B729,UnitSizes,0)-1),"")</f>
        <v>2</v>
      </c>
      <c r="M23" s="1060">
        <f>Application!G729</f>
        <v>2</v>
      </c>
      <c r="N23" s="1066">
        <f>Application!AC729</f>
        <v>0.3</v>
      </c>
      <c r="O23" s="1066">
        <f>IF(Cdlac[[#This Row],[Quantity]]&gt;0,IF(Cdlac[[#This Row],[Federal]],30%,IF(AND(OR(NOT($G$38),$G$38=""),$G$43),40%,Cdlac[[#This Row],[iAMI]])),"")</f>
        <v>0.3</v>
      </c>
      <c r="P23" s="1060" cm="1">
        <f t="array" ref="P23">IF(Cdlac[[#This Row],[Quantity]]&gt;0,INDEX(TcacRents,$P$18,Cdlac[[#This Row],[Bedrooms]]+1)*Cdlac[[#This Row],[AMI]],"")</f>
        <v>1021.8</v>
      </c>
      <c r="Q23" s="1157"/>
      <c r="R23" s="1060" cm="1">
        <f t="array" ref="R23">IF(Cdlac[[#This Row],[Quantity]]&gt;0,INDEX(HudFmrs,$P$18,Cdlac[[#This Row],[Bedrooms]]+1),"")</f>
        <v>2625</v>
      </c>
      <c r="S23" s="1060">
        <f>IF(Cdlac[[#This Row],[Quantity]]&gt;0,MAX(0,Cdlac[[#This Row],[Fair Market Rent]]-IF(AND($G$37,$G$38,$G$38&lt;&gt;"",NOT(Cdlac[[#This Row],[Federal]]),Cdlac[[#This Row],[Preservation Rent]]&lt;&gt;""),Cdlac[[#This Row],[Preservation Rent]],Cdlac[[#This Row],[Restricted Rent]])),"")</f>
        <v>1603.2</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5</v>
      </c>
      <c r="N24" s="1066">
        <f>Application!AC730</f>
        <v>0.5</v>
      </c>
      <c r="O24" s="1066">
        <f>IF(Cdlac[[#This Row],[Quantity]]&gt;0,IF(Cdlac[[#This Row],[Federal]],30%,IF(AND(OR(NOT($G$38),$G$38=""),$G$43),40%,Cdlac[[#This Row],[iAMI]])),"")</f>
        <v>0.5</v>
      </c>
      <c r="P24" s="1060" cm="1">
        <f t="array" ref="P24">IF(Cdlac[[#This Row],[Quantity]]&gt;0,INDEX(TcacRents,$P$18,Cdlac[[#This Row],[Bedrooms]]+1)*Cdlac[[#This Row],[AMI]],"")</f>
        <v>1703</v>
      </c>
      <c r="Q24" s="1157"/>
      <c r="R24" s="1060" cm="1">
        <f t="array" ref="R24">IF(Cdlac[[#This Row],[Quantity]]&gt;0,INDEX(HudFmrs,$P$18,Cdlac[[#This Row],[Bedrooms]]+1),"")</f>
        <v>2625</v>
      </c>
      <c r="S24" s="1060">
        <f>IF(Cdlac[[#This Row],[Quantity]]&gt;0,MAX(0,Cdlac[[#This Row],[Fair Market Rent]]-IF(AND($G$37,$G$38,$G$38&lt;&gt;"",NOT(Cdlac[[#This Row],[Federal]]),Cdlac[[#This Row],[Preservation Rent]]&lt;&gt;""),Cdlac[[#This Row],[Preservation Rent]],Cdlac[[#This Row],[Restricted Rent]])),"")</f>
        <v>922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264</v>
      </c>
      <c r="F25" s="1067">
        <f>E25</f>
        <v>264</v>
      </c>
      <c r="G25" s="1067">
        <f>D25*F25</f>
        <v>264</v>
      </c>
      <c r="L25" s="1039">
        <f>IFERROR(MIN(4,MATCH(Application!B731,UnitSizes,0)-1),"")</f>
        <v>2</v>
      </c>
      <c r="M25" s="1060">
        <f>Application!G731</f>
        <v>11</v>
      </c>
      <c r="N25" s="1066">
        <f>Application!AC731</f>
        <v>0.6</v>
      </c>
      <c r="O25" s="1066">
        <f>IF(Cdlac[[#This Row],[Quantity]]&gt;0,IF(Cdlac[[#This Row],[Federal]],30%,IF(AND(OR(NOT($G$38),$G$38=""),$G$43),40%,Cdlac[[#This Row],[iAMI]])),"")</f>
        <v>0.6</v>
      </c>
      <c r="P25" s="1060" cm="1">
        <f t="array" ref="P25">IF(Cdlac[[#This Row],[Quantity]]&gt;0,INDEX(TcacRents,$P$18,Cdlac[[#This Row],[Bedrooms]]+1)*Cdlac[[#This Row],[AMI]],"")</f>
        <v>2043.6</v>
      </c>
      <c r="Q25" s="1157"/>
      <c r="R25" s="1060" cm="1">
        <f t="array" ref="R25">IF(Cdlac[[#This Row],[Quantity]]&gt;0,INDEX(HudFmrs,$P$18,Cdlac[[#This Row],[Bedrooms]]+1),"")</f>
        <v>2625</v>
      </c>
      <c r="S25" s="1060">
        <f>IF(Cdlac[[#This Row],[Quantity]]&gt;0,MAX(0,Cdlac[[#This Row],[Fair Market Rent]]-IF(AND($G$37,$G$38,$G$38&lt;&gt;"",NOT(Cdlac[[#This Row],[Federal]]),Cdlac[[#This Row],[Preservation Rent]]&lt;&gt;""),Cdlac[[#This Row],[Preservation Rent]],Cdlac[[#This Row],[Restricted Rent]])),"")</f>
        <v>581.40000000000009</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21</v>
      </c>
      <c r="F26" s="1070">
        <f>SUM(E26:E28)-SUM(F27:F28)</f>
        <v>21</v>
      </c>
      <c r="G26" s="1067">
        <f>D26*F26</f>
        <v>26.25</v>
      </c>
      <c r="H26" s="1069"/>
      <c r="I26" s="1069"/>
      <c r="L26" s="1039">
        <f>IFERROR(MIN(4,MATCH(Application!B732,UnitSizes,0)-1),"")</f>
        <v>2</v>
      </c>
      <c r="M26" s="1060">
        <f>Application!G732</f>
        <v>3</v>
      </c>
      <c r="N26" s="1066">
        <f>Application!AC732</f>
        <v>0.7</v>
      </c>
      <c r="O26" s="1066">
        <f>IF(Cdlac[[#This Row],[Quantity]]&gt;0,IF(Cdlac[[#This Row],[Federal]],30%,IF(AND(OR(NOT($G$38),$G$38=""),$G$43),40%,Cdlac[[#This Row],[iAMI]])),"")</f>
        <v>0.7</v>
      </c>
      <c r="P26" s="1060" cm="1">
        <f t="array" ref="P26">IF(Cdlac[[#This Row],[Quantity]]&gt;0,INDEX(TcacRents,$P$18,Cdlac[[#This Row],[Bedrooms]]+1)*Cdlac[[#This Row],[AMI]],"")</f>
        <v>2384.1999999999998</v>
      </c>
      <c r="Q26" s="1157"/>
      <c r="R26" s="1060" cm="1">
        <f t="array" ref="R26">IF(Cdlac[[#This Row],[Quantity]]&gt;0,INDEX(HudFmrs,$P$18,Cdlac[[#This Row],[Bedrooms]]+1),"")</f>
        <v>2625</v>
      </c>
      <c r="S26" s="1060">
        <f>IF(Cdlac[[#This Row],[Quantity]]&gt;0,MAX(0,Cdlac[[#This Row],[Fair Market Rent]]-IF(AND($G$37,$G$38,$G$38&lt;&gt;"",NOT(Cdlac[[#This Row],[Federal]]),Cdlac[[#This Row],[Preservation Rent]]&lt;&gt;""),Cdlac[[#This Row],[Preservation Rent]],Cdlac[[#This Row],[Restricted Rent]])),"")</f>
        <v>240.80000000000018</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5" t="s">
        <v>1575</v>
      </c>
      <c r="D29" s="2656"/>
      <c r="E29" s="1084">
        <f>SUM(E24:E28)</f>
        <v>285</v>
      </c>
      <c r="F29" s="1084">
        <f>SUM(F24:F28)</f>
        <v>285</v>
      </c>
      <c r="G29" s="1085">
        <f>SUMPRODUCT(D24:D28,F24:F28)</f>
        <v>290.25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290.25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14512500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2563</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8" t="str">
        <f>IF(AND(G37,G38,G38&lt;&gt;""),"Enter the average rent charged for each unit type over the last three years, as documented with rent rolls or property audits, in cells Q20:Q44","")</f>
        <v/>
      </c>
      <c r="D39" s="2658"/>
      <c r="E39" s="2658"/>
      <c r="F39" s="2658"/>
      <c r="G39" s="2658"/>
      <c r="H39" s="2658"/>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8"/>
      <c r="D40" s="2658"/>
      <c r="E40" s="2658"/>
      <c r="F40" s="2658"/>
      <c r="G40" s="2658"/>
      <c r="H40" s="2658"/>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8"/>
      <c r="D41" s="2658"/>
      <c r="E41" s="2658"/>
      <c r="F41" s="2658"/>
      <c r="G41" s="2658"/>
      <c r="H41" s="2658"/>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0.55017543859649121</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152518.19999999998</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27453275.999999996</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29</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142</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29</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580000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142</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2568</v>
      </c>
      <c r="G67" s="1039" t="b">
        <f>Application!V227="Yes"</f>
        <v>0</v>
      </c>
    </row>
    <row r="68" spans="5:7" ht="15" customHeight="1">
      <c r="E68" s="1079" t="s">
        <v>2569</v>
      </c>
      <c r="G68" s="1202">
        <f>SUMIF(Application!AK726:AK760,"Homeless",Application!G726:G760)</f>
        <v>0</v>
      </c>
    </row>
    <row r="69" spans="5:7" ht="15" customHeight="1">
      <c r="E69" s="1079"/>
    </row>
    <row r="70" spans="5:7" ht="15" customHeight="1">
      <c r="E70" s="1079" t="s">
        <v>2570</v>
      </c>
      <c r="G70" s="1203"/>
    </row>
    <row r="71" spans="5:7" ht="15" customHeight="1">
      <c r="E71" s="1079" t="s">
        <v>2571</v>
      </c>
      <c r="G71" s="1203"/>
    </row>
    <row r="72" spans="5:7" ht="15" customHeight="1">
      <c r="E72" s="1079" t="s">
        <v>2572</v>
      </c>
      <c r="G72" s="1202">
        <f>IF(G71=0,0,(G70/G71)*100000)</f>
        <v>0</v>
      </c>
    </row>
    <row r="73" spans="5:7" ht="15" customHeight="1">
      <c r="E73" s="1079" t="s">
        <v>2573</v>
      </c>
      <c r="G73" s="1203"/>
    </row>
    <row r="74" spans="5:7" ht="15" customHeight="1">
      <c r="E74" s="1079" t="s">
        <v>2574</v>
      </c>
      <c r="G74" s="1203"/>
    </row>
    <row r="75" spans="5:7" ht="15" customHeight="1">
      <c r="E75" s="1079" t="s">
        <v>2575</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c r="L83" s="2679" t="s">
        <v>1942</v>
      </c>
      <c r="M83" s="2680"/>
      <c r="N83" s="1125">
        <v>30000</v>
      </c>
    </row>
    <row r="84" spans="2:14" ht="15" customHeight="1">
      <c r="C84" s="1072" t="s">
        <v>1954</v>
      </c>
      <c r="G84" s="1076" t="str">
        <f>IF(Application!D211="Large Family","Yes","No")</f>
        <v>No</v>
      </c>
      <c r="L84" s="2683" t="s">
        <v>1910</v>
      </c>
      <c r="M84" s="2684"/>
      <c r="N84" s="1126">
        <v>20000</v>
      </c>
    </row>
    <row r="85" spans="2:14" ht="15" customHeight="1" thickBot="1">
      <c r="C85" s="1072" t="s">
        <v>1940</v>
      </c>
      <c r="G85" s="1038"/>
      <c r="L85" s="2685" t="s">
        <v>1943</v>
      </c>
      <c r="M85" s="2686"/>
      <c r="N85" s="1127">
        <v>10000</v>
      </c>
    </row>
    <row r="86" spans="2:14" ht="15" customHeight="1" thickBot="1">
      <c r="C86" s="1072" t="s">
        <v>1941</v>
      </c>
      <c r="G86" s="1039" t="str">
        <f>Application!T193</f>
        <v>Low Resource</v>
      </c>
    </row>
    <row r="87" spans="2:14" ht="15" customHeight="1">
      <c r="C87" s="2661" t="s">
        <v>2208</v>
      </c>
      <c r="D87" s="2661"/>
      <c r="E87" s="2661"/>
      <c r="F87" s="2661"/>
      <c r="G87" s="1038"/>
      <c r="L87" s="1121" t="str">
        <f>'Points System'!H651</f>
        <v>(i)</v>
      </c>
      <c r="M87" s="2681" t="s">
        <v>1397</v>
      </c>
      <c r="N87" s="2682"/>
    </row>
    <row r="88" spans="2:14" ht="15" customHeight="1">
      <c r="C88" s="2661"/>
      <c r="D88" s="2661"/>
      <c r="E88" s="2661"/>
      <c r="F88" s="2661"/>
      <c r="L88" s="1122" t="str">
        <f>'Points System'!H663</f>
        <v>N/A</v>
      </c>
      <c r="M88" s="2675" t="s">
        <v>1929</v>
      </c>
      <c r="N88" s="2676"/>
    </row>
    <row r="89" spans="2:14" ht="15" customHeight="1">
      <c r="C89" s="1072"/>
      <c r="L89" s="1122" t="str">
        <f>'Points System'!H698</f>
        <v>(i)</v>
      </c>
      <c r="M89" s="2675" t="s">
        <v>1930</v>
      </c>
      <c r="N89" s="2676"/>
    </row>
    <row r="90" spans="2:14" ht="15" customHeight="1">
      <c r="E90" s="1079" t="s">
        <v>1972</v>
      </c>
      <c r="G90" s="1074" t="b">
        <f>OR(AND(COUNTIFS(G84:G85,"Yes")&gt;=1,G83="Yes"),G87="Yes")</f>
        <v>0</v>
      </c>
      <c r="L90" s="1122" t="str">
        <f>IF(OR('Points System'!H722="(ii)",'Points System'!H722="(i)"),"(i)","N/A")</f>
        <v>(i)</v>
      </c>
      <c r="M90" s="2675" t="s">
        <v>1931</v>
      </c>
      <c r="N90" s="2676"/>
    </row>
    <row r="91" spans="2:14" ht="15" customHeight="1">
      <c r="E91" s="1079"/>
      <c r="G91" s="1074"/>
      <c r="L91" s="1123" t="str">
        <f>'Points System'!H736</f>
        <v>N/A</v>
      </c>
      <c r="M91" s="2675" t="s">
        <v>1423</v>
      </c>
      <c r="N91" s="2676"/>
    </row>
    <row r="92" spans="2:14" ht="15" customHeight="1">
      <c r="E92" s="1079" t="s">
        <v>1917</v>
      </c>
      <c r="G92" s="1073">
        <f>IFERROR(IF($G$87="Yes",30000,INDEX(N83:N85,MATCH(LEFT(G86,17),L83:L85,0))),0)</f>
        <v>0</v>
      </c>
      <c r="L92" s="1122" t="str">
        <f>'Points System'!H748</f>
        <v>N/A</v>
      </c>
      <c r="M92" s="2675" t="s">
        <v>1932</v>
      </c>
      <c r="N92" s="2676"/>
    </row>
    <row r="93" spans="2:14" ht="15" customHeight="1">
      <c r="E93" s="1079" t="str">
        <f>E110</f>
        <v>Bedroom-Adjusted Low-Income Units</v>
      </c>
      <c r="F93" s="1107" t="s">
        <v>1965</v>
      </c>
      <c r="G93" s="1108">
        <f>G29</f>
        <v>290.25</v>
      </c>
      <c r="L93" s="1122" t="str">
        <f>'Points System'!H764</f>
        <v>(i)</v>
      </c>
      <c r="M93" s="2675" t="s">
        <v>1933</v>
      </c>
      <c r="N93" s="2676"/>
    </row>
    <row r="94" spans="2:14" ht="15" customHeight="1" thickBot="1">
      <c r="D94" s="1041"/>
      <c r="E94" s="1112" t="s">
        <v>2211</v>
      </c>
      <c r="F94" s="1041"/>
      <c r="G94" s="1117">
        <f>G93*G92*G90</f>
        <v>0</v>
      </c>
      <c r="L94" s="1124" t="str">
        <f>'Points System'!H776</f>
        <v>(i)</v>
      </c>
      <c r="M94" s="2677" t="s">
        <v>1426</v>
      </c>
      <c r="N94" s="2678"/>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545</v>
      </c>
    </row>
    <row r="99" spans="2:9" ht="15" customHeight="1">
      <c r="F99" s="1110"/>
    </row>
    <row r="100" spans="2:9" ht="15" customHeight="1">
      <c r="E100" s="1079" t="s">
        <v>1972</v>
      </c>
      <c r="G100" s="1074" t="b">
        <f>G98="Yes"</f>
        <v>1</v>
      </c>
    </row>
    <row r="101" spans="2:9" ht="15" customHeight="1"/>
    <row r="102" spans="2:9" ht="15" customHeight="1">
      <c r="E102" s="1079" t="str">
        <f>E110</f>
        <v>Bedroom-Adjusted Low-Income Units</v>
      </c>
      <c r="G102" s="1108">
        <f>G29</f>
        <v>290.25</v>
      </c>
    </row>
    <row r="103" spans="2:9" ht="15" customHeight="1">
      <c r="E103" s="1079" t="s">
        <v>1917</v>
      </c>
      <c r="F103" s="1107" t="s">
        <v>1965</v>
      </c>
      <c r="G103" s="1045">
        <v>20000</v>
      </c>
    </row>
    <row r="104" spans="2:9" ht="15" customHeight="1">
      <c r="E104" s="1112" t="s">
        <v>2212</v>
      </c>
      <c r="F104" s="1041"/>
      <c r="G104" s="1117">
        <f>G100*G103*G102</f>
        <v>5805000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290.25</v>
      </c>
    </row>
    <row r="111" spans="2:9" ht="15" customHeight="1">
      <c r="E111" s="1112" t="s">
        <v>1934</v>
      </c>
      <c r="F111" s="1041"/>
      <c r="G111" s="1117">
        <f>G108*G109*G110</f>
        <v>8127000</v>
      </c>
    </row>
    <row r="112" spans="2:9" ht="15" customHeight="1">
      <c r="C112" s="1072"/>
      <c r="G112" s="1108"/>
    </row>
    <row r="113" spans="2:7" ht="15" customHeight="1">
      <c r="E113" s="1079" t="s">
        <v>1970</v>
      </c>
      <c r="G113" s="1108">
        <f>COUNTIFS(L87:L94,"(i)")</f>
        <v>5</v>
      </c>
    </row>
    <row r="114" spans="2:7" ht="15" customHeight="1">
      <c r="E114" s="1079" t="s">
        <v>1917</v>
      </c>
      <c r="F114" s="1107" t="s">
        <v>1965</v>
      </c>
      <c r="G114" s="1118">
        <v>4000</v>
      </c>
    </row>
    <row r="115" spans="2:7" ht="15" customHeight="1">
      <c r="E115" s="1112" t="s">
        <v>1935</v>
      </c>
      <c r="F115" s="1041"/>
      <c r="G115" s="1117">
        <f>G110*G113*G114</f>
        <v>5805000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545</v>
      </c>
    </row>
    <row r="121" spans="2:7">
      <c r="C121" s="1072" t="s">
        <v>2095</v>
      </c>
      <c r="G121" s="1038"/>
    </row>
    <row r="123" spans="2:7">
      <c r="B123" s="1073"/>
      <c r="C123" s="1072"/>
      <c r="E123" s="1079" t="s">
        <v>1972</v>
      </c>
      <c r="G123" s="1074" t="b">
        <f>COUNTIFS(G118:G121,"Yes")&gt;=1</f>
        <v>1</v>
      </c>
    </row>
    <row r="124" spans="2:7">
      <c r="E124" s="1072"/>
    </row>
    <row r="125" spans="2:7" ht="15">
      <c r="E125" s="1079" t="s">
        <v>1969</v>
      </c>
      <c r="F125" s="1107" t="s">
        <v>1965</v>
      </c>
      <c r="G125" s="1108">
        <f>G29</f>
        <v>290.25</v>
      </c>
    </row>
    <row r="126" spans="2:7" ht="15">
      <c r="E126" s="1079" t="s">
        <v>1917</v>
      </c>
      <c r="F126" s="1107" t="s">
        <v>1965</v>
      </c>
      <c r="G126" s="1118">
        <v>25000</v>
      </c>
    </row>
    <row r="127" spans="2:7" ht="15">
      <c r="E127" s="1112" t="s">
        <v>1936</v>
      </c>
      <c r="F127" s="1041"/>
      <c r="G127" s="1117">
        <f>G123*G126*G110</f>
        <v>7256250</v>
      </c>
    </row>
    <row r="128" spans="2:7">
      <c r="C128" s="1072"/>
      <c r="E128" s="1072"/>
    </row>
    <row r="129" spans="2:9" ht="15">
      <c r="E129" s="1112" t="s">
        <v>2213</v>
      </c>
      <c r="G129" s="1117">
        <f>G127+G115+G111</f>
        <v>21188250</v>
      </c>
    </row>
    <row r="131" spans="2:9" ht="15">
      <c r="B131" s="1061" t="s">
        <v>139</v>
      </c>
      <c r="C131" s="1062"/>
      <c r="D131" s="1062"/>
      <c r="E131" s="1062"/>
      <c r="F131" s="1062"/>
      <c r="G131" s="1062"/>
      <c r="H131" s="1062"/>
      <c r="I131" s="1063"/>
    </row>
    <row r="133" spans="2:9">
      <c r="C133" s="2657" t="s">
        <v>2180</v>
      </c>
      <c r="D133" s="2657"/>
      <c r="E133" s="2657"/>
      <c r="F133" s="2657"/>
    </row>
    <row r="134" spans="2:9">
      <c r="C134" s="2657"/>
      <c r="D134" s="2657"/>
      <c r="E134" s="2657"/>
      <c r="F134" s="2657"/>
      <c r="G134" s="1038"/>
    </row>
    <row r="135" spans="2:9" ht="14.25" customHeight="1"/>
    <row r="136" spans="2:9">
      <c r="C136" s="1039" t="s">
        <v>2182</v>
      </c>
      <c r="G136" s="2659"/>
      <c r="H136" s="2659"/>
    </row>
    <row r="137" spans="2:9">
      <c r="G137" s="2659"/>
      <c r="H137" s="2659"/>
    </row>
    <row r="138" spans="2:9">
      <c r="G138" s="2660"/>
      <c r="H138" s="2660"/>
    </row>
    <row r="140" spans="2:9">
      <c r="C140" s="2657" t="s">
        <v>2583</v>
      </c>
      <c r="D140" s="2657"/>
      <c r="E140" s="2657"/>
      <c r="F140" s="2657"/>
    </row>
    <row r="141" spans="2:9">
      <c r="C141" s="2657"/>
      <c r="D141" s="2657"/>
      <c r="E141" s="2657"/>
      <c r="F141" s="2657"/>
      <c r="G141" s="1038"/>
    </row>
    <row r="142" spans="2:9">
      <c r="C142" s="2657"/>
      <c r="D142" s="2657"/>
      <c r="E142" s="2657"/>
      <c r="F142" s="2657"/>
    </row>
    <row r="144" spans="2:9">
      <c r="C144" s="2657" t="s">
        <v>2582</v>
      </c>
      <c r="D144" s="2657"/>
      <c r="E144" s="2657"/>
      <c r="F144" s="2657"/>
    </row>
    <row r="145" spans="2:9">
      <c r="C145" s="2657"/>
      <c r="D145" s="2657"/>
      <c r="E145" s="2657"/>
      <c r="F145" s="2657"/>
      <c r="G145" s="1038"/>
    </row>
    <row r="146" spans="2:9">
      <c r="C146" s="2657"/>
      <c r="D146" s="2657"/>
      <c r="E146" s="2657"/>
      <c r="F146" s="2657"/>
    </row>
    <row r="147" spans="2:9">
      <c r="C147" s="2657"/>
      <c r="D147" s="2657"/>
      <c r="E147" s="2657"/>
      <c r="F147" s="2657"/>
    </row>
    <row r="149" spans="2:9" ht="15">
      <c r="B149" s="1061" t="s">
        <v>1974</v>
      </c>
      <c r="C149" s="1062"/>
      <c r="D149" s="1062"/>
      <c r="E149" s="1062"/>
      <c r="F149" s="1062"/>
      <c r="G149" s="1062"/>
      <c r="H149" s="1062"/>
      <c r="I149" s="1063"/>
    </row>
    <row r="151" spans="2:9">
      <c r="E151" s="1079" t="s">
        <v>582</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1973</v>
      </c>
      <c r="G154" s="1073">
        <f>MEDIAN((Application!CU160:CU217))</f>
        <v>560000</v>
      </c>
    </row>
    <row r="155" spans="2:9" ht="15">
      <c r="D155" s="1041"/>
      <c r="E155" s="1112" t="s">
        <v>1975</v>
      </c>
      <c r="F155" s="1128"/>
      <c r="G155" s="1129">
        <f>((G153-G154)/G154)*0.25</f>
        <v>2.1785714285714287E-2</v>
      </c>
      <c r="H155" s="1037"/>
      <c r="I155" s="1037"/>
    </row>
    <row r="156" spans="2:9">
      <c r="D156" s="1040"/>
      <c r="E156" s="1040"/>
    </row>
    <row r="157" spans="2:9" ht="15">
      <c r="B157" s="1061" t="s">
        <v>2214</v>
      </c>
      <c r="C157" s="1062"/>
      <c r="D157" s="1062"/>
      <c r="E157" s="1062"/>
      <c r="F157" s="1062"/>
      <c r="G157" s="1062"/>
      <c r="H157" s="1062"/>
      <c r="I157" s="1063"/>
    </row>
    <row r="159" spans="2:9">
      <c r="E159" s="1079" t="s">
        <v>2563</v>
      </c>
      <c r="G159" s="1039" t="b">
        <f>G37</f>
        <v>0</v>
      </c>
    </row>
    <row r="160" spans="2:9">
      <c r="C160" s="2652" t="s">
        <v>2215</v>
      </c>
      <c r="D160" s="2652"/>
      <c r="E160" s="2652"/>
      <c r="F160" s="2652"/>
    </row>
    <row r="161" spans="2:7">
      <c r="B161" s="1040"/>
      <c r="C161" s="2652"/>
      <c r="D161" s="2652"/>
      <c r="E161" s="2652"/>
      <c r="F161" s="2652"/>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3450000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8"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workbookViewId="0">
      <selection sqref="A1:J1"/>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7" t="s">
        <v>909</v>
      </c>
      <c r="B1" s="2687"/>
      <c r="C1" s="2687"/>
      <c r="D1" s="2687"/>
      <c r="E1" s="2687"/>
      <c r="F1" s="2687"/>
      <c r="G1" s="2687"/>
      <c r="H1" s="2687"/>
      <c r="I1" s="2687"/>
      <c r="J1" s="2687"/>
      <c r="K1" s="204"/>
      <c r="L1" s="204"/>
    </row>
    <row r="2" spans="1:12">
      <c r="A2" s="210"/>
      <c r="B2" s="210"/>
      <c r="C2" s="210"/>
      <c r="D2" s="210"/>
      <c r="E2" s="210"/>
      <c r="F2" s="210"/>
      <c r="G2" s="210"/>
      <c r="H2" s="210"/>
      <c r="I2" s="210"/>
      <c r="J2" s="210"/>
    </row>
    <row r="3" spans="1:12" ht="100.5">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1 Bedroom</v>
      </c>
      <c r="B4" s="1077">
        <f>Application!G726</f>
        <v>27</v>
      </c>
      <c r="C4" s="1155"/>
      <c r="D4" s="428">
        <f>Application!O726</f>
        <v>738</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53</v>
      </c>
      <c r="C5" s="1155"/>
      <c r="D5" s="428">
        <f>Application!O727</f>
        <v>1306</v>
      </c>
      <c r="E5" s="429"/>
      <c r="F5" s="1078"/>
      <c r="G5" s="428">
        <f t="shared" ref="G5:G38" si="2">F5*B5</f>
        <v>0</v>
      </c>
      <c r="H5" s="429"/>
      <c r="I5" s="428" t="str">
        <f t="shared" si="0"/>
        <v/>
      </c>
      <c r="J5" s="428" t="str">
        <f t="shared" si="1"/>
        <v/>
      </c>
      <c r="K5" s="204"/>
      <c r="L5" s="305"/>
    </row>
    <row r="6" spans="1:12">
      <c r="A6" s="428" t="str">
        <f>Application!B728</f>
        <v>1 Bedroom</v>
      </c>
      <c r="B6" s="1077">
        <f>Application!G728</f>
        <v>184</v>
      </c>
      <c r="C6" s="1155"/>
      <c r="D6" s="428">
        <f>Application!O728</f>
        <v>1590</v>
      </c>
      <c r="E6" s="429"/>
      <c r="F6" s="1078"/>
      <c r="G6" s="428">
        <f t="shared" si="2"/>
        <v>0</v>
      </c>
      <c r="H6" s="429"/>
      <c r="I6" s="428" t="str">
        <f t="shared" si="0"/>
        <v/>
      </c>
      <c r="J6" s="428" t="str">
        <f t="shared" si="1"/>
        <v/>
      </c>
      <c r="K6" s="204"/>
      <c r="L6" s="305"/>
    </row>
    <row r="7" spans="1:12">
      <c r="A7" s="428" t="str">
        <f>Application!B729</f>
        <v>2 Bedrooms</v>
      </c>
      <c r="B7" s="1077">
        <f>Application!G729</f>
        <v>2</v>
      </c>
      <c r="C7" s="1155"/>
      <c r="D7" s="428">
        <f>Application!O729</f>
        <v>878.8</v>
      </c>
      <c r="E7" s="429"/>
      <c r="F7" s="1078"/>
      <c r="G7" s="428">
        <f t="shared" si="2"/>
        <v>0</v>
      </c>
      <c r="H7" s="429"/>
      <c r="I7" s="428" t="str">
        <f t="shared" si="0"/>
        <v/>
      </c>
      <c r="J7" s="428" t="str">
        <f t="shared" si="1"/>
        <v/>
      </c>
      <c r="K7" s="204"/>
      <c r="L7" s="305"/>
    </row>
    <row r="8" spans="1:12">
      <c r="A8" s="428" t="str">
        <f>Application!B730</f>
        <v>2 Bedrooms</v>
      </c>
      <c r="B8" s="1077">
        <f>Application!G730</f>
        <v>5</v>
      </c>
      <c r="C8" s="1155"/>
      <c r="D8" s="428">
        <f>Application!O730</f>
        <v>1560</v>
      </c>
      <c r="E8" s="429"/>
      <c r="F8" s="1078"/>
      <c r="G8" s="428">
        <f t="shared" si="2"/>
        <v>0</v>
      </c>
      <c r="H8" s="429"/>
      <c r="I8" s="428" t="str">
        <f t="shared" si="0"/>
        <v/>
      </c>
      <c r="J8" s="428" t="str">
        <f t="shared" si="1"/>
        <v/>
      </c>
      <c r="K8" s="204"/>
      <c r="L8" s="305"/>
    </row>
    <row r="9" spans="1:12">
      <c r="A9" s="428" t="str">
        <f>Application!B731</f>
        <v>2 Bedrooms</v>
      </c>
      <c r="B9" s="1077">
        <f>Application!G731</f>
        <v>11</v>
      </c>
      <c r="C9" s="1155"/>
      <c r="D9" s="428">
        <f>Application!O731</f>
        <v>1900.6</v>
      </c>
      <c r="E9" s="429"/>
      <c r="F9" s="1078"/>
      <c r="G9" s="428">
        <f t="shared" si="2"/>
        <v>0</v>
      </c>
      <c r="H9" s="429"/>
      <c r="I9" s="428" t="str">
        <f t="shared" si="0"/>
        <v/>
      </c>
      <c r="J9" s="428" t="str">
        <f t="shared" si="1"/>
        <v/>
      </c>
      <c r="K9" s="204"/>
      <c r="L9" s="305"/>
    </row>
    <row r="10" spans="1:12">
      <c r="A10" s="428" t="str">
        <f>Application!B732</f>
        <v>2 Bedrooms</v>
      </c>
      <c r="B10" s="1077">
        <f>Application!G732</f>
        <v>3</v>
      </c>
      <c r="C10" s="1155"/>
      <c r="D10" s="428">
        <f>Application!O732</f>
        <v>2241.1999999999998</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418891.79999999993</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2204</v>
      </c>
    </row>
    <row r="43" spans="1:12">
      <c r="A43" s="2688" t="s">
        <v>2421</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2205</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77"/>
  <sheetViews>
    <sheetView topLeftCell="A38" workbookViewId="0">
      <selection activeCell="AC73" sqref="AC73"/>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5026701.5999999996</v>
      </c>
      <c r="G4" s="219">
        <f>E4*$C$4</f>
        <v>5152369.1399999987</v>
      </c>
      <c r="I4" s="219">
        <f>G4*$C$4</f>
        <v>5281178.368499998</v>
      </c>
      <c r="K4" s="219">
        <f>I4*$C$4</f>
        <v>5413207.8277124977</v>
      </c>
      <c r="M4" s="219">
        <f>K4*$C$4</f>
        <v>5548538.0234053098</v>
      </c>
      <c r="O4" s="219">
        <f>M4*$C$4</f>
        <v>5687251.4739904422</v>
      </c>
      <c r="Q4" s="219">
        <f>O4*$C$4</f>
        <v>5829432.7608402027</v>
      </c>
      <c r="S4" s="219">
        <f>Q4*$C$4</f>
        <v>5975168.5798612069</v>
      </c>
      <c r="U4" s="219">
        <f>S4*$C$4</f>
        <v>6124547.7943577366</v>
      </c>
      <c r="W4" s="219">
        <f>U4*$C$4</f>
        <v>6277661.4892166797</v>
      </c>
      <c r="Y4" s="219">
        <f>W4*$C$4</f>
        <v>6434603.0264470959</v>
      </c>
      <c r="AA4" s="219">
        <f>Y4*$C$4</f>
        <v>6595468.1021082727</v>
      </c>
      <c r="AC4" s="219">
        <f>AA4*$C$4</f>
        <v>6760354.8046609787</v>
      </c>
      <c r="AE4" s="219">
        <f>AC4*$C$4</f>
        <v>6929363.6747775022</v>
      </c>
      <c r="AG4" s="219">
        <f>AE4*$C$4</f>
        <v>7102597.7666469393</v>
      </c>
    </row>
    <row r="5" spans="1:34" s="210" customFormat="1" ht="14.25">
      <c r="B5" s="210" t="s">
        <v>838</v>
      </c>
      <c r="C5" s="238">
        <f>IF(Application!$D$211="Special Needs",(((0.1*Application!$T$212)+(0.05*(1-Application!$T$212)))),0.05)</f>
        <v>0.05</v>
      </c>
      <c r="E5" s="221">
        <f>-E4*$C$5</f>
        <v>-251335.08</v>
      </c>
      <c r="F5" s="221"/>
      <c r="G5" s="221">
        <f>-G4*$C$5</f>
        <v>-257618.45699999994</v>
      </c>
      <c r="H5" s="221"/>
      <c r="I5" s="221">
        <f>-I4*$C$5</f>
        <v>-264058.91842499992</v>
      </c>
      <c r="J5" s="221"/>
      <c r="K5" s="221">
        <f>-K4*$C$5</f>
        <v>-270660.39138562488</v>
      </c>
      <c r="L5" s="221"/>
      <c r="M5" s="221">
        <f>-M4*$C$5</f>
        <v>-277426.90117026551</v>
      </c>
      <c r="N5" s="221"/>
      <c r="O5" s="221">
        <f>-O4*$C$5</f>
        <v>-284362.57369952212</v>
      </c>
      <c r="P5" s="221"/>
      <c r="Q5" s="221">
        <f>-Q4*$C$5</f>
        <v>-291471.63804201013</v>
      </c>
      <c r="R5" s="221"/>
      <c r="S5" s="221">
        <f>-S4*$C$5</f>
        <v>-298758.42899306037</v>
      </c>
      <c r="T5" s="221"/>
      <c r="U5" s="221">
        <f>-U4*$C$5</f>
        <v>-306227.38971788686</v>
      </c>
      <c r="V5" s="221"/>
      <c r="W5" s="221">
        <f>-W4*$C$5</f>
        <v>-313883.07446083397</v>
      </c>
      <c r="X5" s="221"/>
      <c r="Y5" s="221">
        <f>-Y4*$C$5</f>
        <v>-321730.1513223548</v>
      </c>
      <c r="Z5" s="221"/>
      <c r="AA5" s="221">
        <f>-AA4*$C$5</f>
        <v>-329773.40510541364</v>
      </c>
      <c r="AB5" s="221"/>
      <c r="AC5" s="221">
        <f>-AC4*$C$5</f>
        <v>-338017.74023304897</v>
      </c>
      <c r="AD5" s="221"/>
      <c r="AE5" s="221">
        <f>-AE4*$C$5</f>
        <v>-346468.18373887514</v>
      </c>
      <c r="AF5" s="221"/>
      <c r="AG5" s="221">
        <f>-AG4*$C$5</f>
        <v>-355129.88833234698</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10425</v>
      </c>
      <c r="F8" s="222"/>
      <c r="G8" s="222">
        <f>E8*$C$8</f>
        <v>10685.624999999998</v>
      </c>
      <c r="H8" s="222"/>
      <c r="I8" s="222">
        <f>G8*$C$8</f>
        <v>10952.765624999996</v>
      </c>
      <c r="J8" s="222"/>
      <c r="K8" s="222">
        <f>I8*$C$8</f>
        <v>11226.584765624995</v>
      </c>
      <c r="L8" s="222"/>
      <c r="M8" s="222">
        <f>K8*$C$8</f>
        <v>11507.249384765619</v>
      </c>
      <c r="N8" s="222"/>
      <c r="O8" s="222">
        <f>M8*$C$8</f>
        <v>11794.930619384759</v>
      </c>
      <c r="P8" s="222"/>
      <c r="Q8" s="222">
        <f>O8*$C$8</f>
        <v>12089.803884869376</v>
      </c>
      <c r="R8" s="222"/>
      <c r="S8" s="222">
        <f>Q8*$C$8</f>
        <v>12392.048981991109</v>
      </c>
      <c r="T8" s="222"/>
      <c r="U8" s="222">
        <f>S8*$C$8</f>
        <v>12701.850206540885</v>
      </c>
      <c r="V8" s="222"/>
      <c r="W8" s="222">
        <f>U8*$C$8</f>
        <v>13019.396461704406</v>
      </c>
      <c r="X8" s="222"/>
      <c r="Y8" s="222">
        <f>W8*$C$8</f>
        <v>13344.881373247015</v>
      </c>
      <c r="Z8" s="222"/>
      <c r="AA8" s="222">
        <f>Y8*$C$8</f>
        <v>13678.50340757819</v>
      </c>
      <c r="AB8" s="222"/>
      <c r="AC8" s="222">
        <f>AA8*$C$8</f>
        <v>14020.465992767644</v>
      </c>
      <c r="AD8" s="222"/>
      <c r="AE8" s="222">
        <f>AC8*$C$8</f>
        <v>14370.977642586833</v>
      </c>
      <c r="AF8" s="222"/>
      <c r="AG8" s="222">
        <f>AE8*$C$8</f>
        <v>14730.252083651503</v>
      </c>
    </row>
    <row r="9" spans="1:34" s="210" customFormat="1" ht="14.25">
      <c r="B9" s="210" t="s">
        <v>838</v>
      </c>
      <c r="C9" s="238">
        <f>IF(Application!$D$211="Special Needs",(((0.1*Application!$T$212)+(0.05*(1-Application!$T$212)))),0.05)</f>
        <v>0.05</v>
      </c>
      <c r="E9" s="221">
        <f>-E8*$C$9</f>
        <v>-521.25</v>
      </c>
      <c r="F9" s="221"/>
      <c r="G9" s="221">
        <f>-G8*$C$9</f>
        <v>-534.28124999999989</v>
      </c>
      <c r="H9" s="221"/>
      <c r="I9" s="221">
        <f>-I8*$C$9</f>
        <v>-547.63828124999986</v>
      </c>
      <c r="J9" s="221"/>
      <c r="K9" s="221">
        <f>-K8*$C$9</f>
        <v>-561.32923828124979</v>
      </c>
      <c r="L9" s="221"/>
      <c r="M9" s="221">
        <f>-M8*$C$9</f>
        <v>-575.36246923828094</v>
      </c>
      <c r="N9" s="221"/>
      <c r="O9" s="221">
        <f>-O8*$C$9</f>
        <v>-589.74653096923794</v>
      </c>
      <c r="P9" s="221"/>
      <c r="Q9" s="221">
        <f>-Q8*$C$9</f>
        <v>-604.49019424346886</v>
      </c>
      <c r="R9" s="221"/>
      <c r="S9" s="221">
        <f>-S8*$C$9</f>
        <v>-619.60244909955554</v>
      </c>
      <c r="T9" s="221"/>
      <c r="U9" s="221">
        <f>-U8*$C$9</f>
        <v>-635.09251032704424</v>
      </c>
      <c r="V9" s="221"/>
      <c r="W9" s="221">
        <f>-W8*$C$9</f>
        <v>-650.96982308522036</v>
      </c>
      <c r="X9" s="221"/>
      <c r="Y9" s="221">
        <f>-Y8*$C$9</f>
        <v>-667.24406866235086</v>
      </c>
      <c r="Z9" s="221"/>
      <c r="AA9" s="221">
        <f>-AA8*$C$9</f>
        <v>-683.92517037890957</v>
      </c>
      <c r="AB9" s="221"/>
      <c r="AC9" s="221">
        <f>-AC8*$C$9</f>
        <v>-701.02329963838224</v>
      </c>
      <c r="AD9" s="221"/>
      <c r="AE9" s="221">
        <f>-AE8*$C$9</f>
        <v>-718.54888212934168</v>
      </c>
      <c r="AF9" s="221"/>
      <c r="AG9" s="221">
        <f>-AG8*$C$9</f>
        <v>-736.51260418257516</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4785270.2699999996</v>
      </c>
      <c r="G11" s="223">
        <f>SUM(G4:G10)</f>
        <v>4904902.0267499983</v>
      </c>
      <c r="I11" s="223">
        <f>SUM(I4:I10)</f>
        <v>5027524.5774187474</v>
      </c>
      <c r="K11" s="223">
        <f>SUM(K4:K10)</f>
        <v>5153212.6918542162</v>
      </c>
      <c r="M11" s="223">
        <f>SUM(M4:M10)</f>
        <v>5282043.0091505712</v>
      </c>
      <c r="O11" s="223">
        <f>SUM(O4:O10)</f>
        <v>5414094.0843793359</v>
      </c>
      <c r="Q11" s="223">
        <f>SUM(Q4:Q10)</f>
        <v>5549446.4364888184</v>
      </c>
      <c r="S11" s="223">
        <f>SUM(S4:S10)</f>
        <v>5688182.5974010378</v>
      </c>
      <c r="U11" s="223">
        <f>SUM(U4:U10)</f>
        <v>5830387.1623360636</v>
      </c>
      <c r="W11" s="223">
        <f>SUM(W4:W10)</f>
        <v>5976146.8413944654</v>
      </c>
      <c r="Y11" s="223">
        <f>SUM(Y4:Y10)</f>
        <v>6125550.5124293258</v>
      </c>
      <c r="AA11" s="223">
        <f>SUM(AA4:AA10)</f>
        <v>6278689.2752400581</v>
      </c>
      <c r="AC11" s="223">
        <f>SUM(AC4:AC10)</f>
        <v>6435656.5071210591</v>
      </c>
      <c r="AE11" s="223">
        <f>SUM(AE4:AE10)</f>
        <v>6596547.9197990838</v>
      </c>
      <c r="AG11" s="223">
        <f>SUM(AG4:AG10)</f>
        <v>6761461.6177940611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175000</v>
      </c>
      <c r="G15" s="219">
        <f>E15*$C$14</f>
        <v>181125</v>
      </c>
      <c r="I15" s="219">
        <f>G15*$C$14</f>
        <v>187464.375</v>
      </c>
      <c r="K15" s="219">
        <f>I15*$C$14</f>
        <v>194025.62812499999</v>
      </c>
      <c r="M15" s="219">
        <f>K15*$C$14</f>
        <v>200816.52510937498</v>
      </c>
      <c r="O15" s="219">
        <f>M15*$C$14</f>
        <v>207845.10348820308</v>
      </c>
      <c r="Q15" s="219">
        <f>O15*$C$14</f>
        <v>215119.68211029016</v>
      </c>
      <c r="S15" s="219">
        <f>Q15*$C$14</f>
        <v>222648.8709841503</v>
      </c>
      <c r="U15" s="219">
        <f>S15*$C$14</f>
        <v>230441.58146859554</v>
      </c>
      <c r="W15" s="219">
        <f>U15*$C$14</f>
        <v>238507.03681999637</v>
      </c>
      <c r="Y15" s="219">
        <f>W15*$C$14</f>
        <v>246854.78310869623</v>
      </c>
      <c r="AA15" s="219">
        <f>Y15*$C$14</f>
        <v>255494.70051750058</v>
      </c>
      <c r="AC15" s="219">
        <f>AA15*$C$14</f>
        <v>264437.01503561309</v>
      </c>
      <c r="AE15" s="219">
        <f>AC15*$C$14</f>
        <v>273692.31056185951</v>
      </c>
      <c r="AG15" s="219">
        <f>AE15*$C$14</f>
        <v>283271.54143152456</v>
      </c>
    </row>
    <row r="16" spans="1:34" s="210" customFormat="1" ht="14.25">
      <c r="A16" s="210" t="s">
        <v>344</v>
      </c>
      <c r="C16" s="233"/>
      <c r="E16" s="222">
        <f>Application!W857</f>
        <v>207728.44361999998</v>
      </c>
      <c r="F16" s="222"/>
      <c r="G16" s="222">
        <f t="shared" ref="G16:AG21" si="0">E16*$C$14</f>
        <v>214998.93914669997</v>
      </c>
      <c r="H16" s="222"/>
      <c r="I16" s="222">
        <f t="shared" si="0"/>
        <v>222523.90201683444</v>
      </c>
      <c r="J16" s="222"/>
      <c r="K16" s="222">
        <f t="shared" si="0"/>
        <v>230312.23858742364</v>
      </c>
      <c r="L16" s="222"/>
      <c r="M16" s="222">
        <f t="shared" si="0"/>
        <v>238373.16693798345</v>
      </c>
      <c r="N16" s="222"/>
      <c r="O16" s="222">
        <f t="shared" si="0"/>
        <v>246716.22778081286</v>
      </c>
      <c r="P16" s="222"/>
      <c r="Q16" s="222">
        <f t="shared" si="0"/>
        <v>255351.29575314128</v>
      </c>
      <c r="R16" s="222"/>
      <c r="S16" s="222">
        <f t="shared" si="0"/>
        <v>264288.59110450122</v>
      </c>
      <c r="T16" s="222"/>
      <c r="U16" s="222">
        <f t="shared" si="0"/>
        <v>273538.69179315877</v>
      </c>
      <c r="V16" s="222"/>
      <c r="W16" s="222">
        <f t="shared" si="0"/>
        <v>283112.54600591928</v>
      </c>
      <c r="X16" s="222"/>
      <c r="Y16" s="222">
        <f t="shared" si="0"/>
        <v>293021.48511612642</v>
      </c>
      <c r="Z16" s="222"/>
      <c r="AA16" s="222">
        <f t="shared" si="0"/>
        <v>303277.23709519085</v>
      </c>
      <c r="AB16" s="222"/>
      <c r="AC16" s="222">
        <f t="shared" si="0"/>
        <v>313891.9403935225</v>
      </c>
      <c r="AD16" s="222"/>
      <c r="AE16" s="222">
        <f t="shared" si="0"/>
        <v>324878.15830729576</v>
      </c>
      <c r="AF16" s="222"/>
      <c r="AG16" s="222">
        <f t="shared" si="0"/>
        <v>336248.89384805108</v>
      </c>
    </row>
    <row r="17" spans="1:33" s="210" customFormat="1" ht="14.25">
      <c r="A17" s="210" t="s">
        <v>561</v>
      </c>
      <c r="C17" s="233"/>
      <c r="E17" s="222">
        <f>Application!W863</f>
        <v>381600</v>
      </c>
      <c r="F17" s="222"/>
      <c r="G17" s="222">
        <f t="shared" si="0"/>
        <v>394955.99999999994</v>
      </c>
      <c r="H17" s="222"/>
      <c r="I17" s="222">
        <f t="shared" si="0"/>
        <v>408779.4599999999</v>
      </c>
      <c r="J17" s="222"/>
      <c r="K17" s="222">
        <f t="shared" si="0"/>
        <v>423086.74109999987</v>
      </c>
      <c r="L17" s="222"/>
      <c r="M17" s="222">
        <f t="shared" si="0"/>
        <v>437894.77703849983</v>
      </c>
      <c r="N17" s="222"/>
      <c r="O17" s="222">
        <f t="shared" si="0"/>
        <v>453221.09423484729</v>
      </c>
      <c r="P17" s="222"/>
      <c r="Q17" s="222">
        <f t="shared" si="0"/>
        <v>469083.83253306692</v>
      </c>
      <c r="R17" s="222"/>
      <c r="S17" s="222">
        <f t="shared" si="0"/>
        <v>485501.76667172421</v>
      </c>
      <c r="T17" s="222"/>
      <c r="U17" s="222">
        <f t="shared" si="0"/>
        <v>502494.3285052345</v>
      </c>
      <c r="V17" s="222"/>
      <c r="W17" s="222">
        <f t="shared" si="0"/>
        <v>520081.63000291766</v>
      </c>
      <c r="X17" s="222"/>
      <c r="Y17" s="222">
        <f t="shared" si="0"/>
        <v>538284.48705301969</v>
      </c>
      <c r="Z17" s="222"/>
      <c r="AA17" s="222">
        <f t="shared" si="0"/>
        <v>557124.44409987528</v>
      </c>
      <c r="AB17" s="222"/>
      <c r="AC17" s="222">
        <f t="shared" si="0"/>
        <v>576623.7996433709</v>
      </c>
      <c r="AD17" s="222"/>
      <c r="AE17" s="222">
        <f t="shared" si="0"/>
        <v>596805.63263088884</v>
      </c>
      <c r="AF17" s="222"/>
      <c r="AG17" s="222">
        <f t="shared" si="0"/>
        <v>617693.82977296994</v>
      </c>
    </row>
    <row r="18" spans="1:33" s="210" customFormat="1" ht="14.25">
      <c r="A18" s="210" t="s">
        <v>842</v>
      </c>
      <c r="C18" s="233"/>
      <c r="E18" s="222">
        <f>Application!W870</f>
        <v>547124</v>
      </c>
      <c r="F18" s="222"/>
      <c r="G18" s="222">
        <f t="shared" si="0"/>
        <v>566273.34</v>
      </c>
      <c r="H18" s="222"/>
      <c r="I18" s="222">
        <f t="shared" si="0"/>
        <v>586092.90689999994</v>
      </c>
      <c r="J18" s="222"/>
      <c r="K18" s="222">
        <f t="shared" si="0"/>
        <v>606606.15864149993</v>
      </c>
      <c r="L18" s="222"/>
      <c r="M18" s="222">
        <f t="shared" si="0"/>
        <v>627837.37419395242</v>
      </c>
      <c r="N18" s="222"/>
      <c r="O18" s="222">
        <f t="shared" si="0"/>
        <v>649811.68229074066</v>
      </c>
      <c r="P18" s="222"/>
      <c r="Q18" s="222">
        <f t="shared" si="0"/>
        <v>672555.09117091657</v>
      </c>
      <c r="R18" s="222"/>
      <c r="S18" s="222">
        <f t="shared" si="0"/>
        <v>696094.51936189854</v>
      </c>
      <c r="T18" s="222"/>
      <c r="U18" s="222">
        <f t="shared" si="0"/>
        <v>720457.82753956493</v>
      </c>
      <c r="V18" s="222"/>
      <c r="W18" s="222">
        <f t="shared" si="0"/>
        <v>745673.85150344961</v>
      </c>
      <c r="X18" s="222"/>
      <c r="Y18" s="222">
        <f t="shared" si="0"/>
        <v>771772.4363060703</v>
      </c>
      <c r="Z18" s="222"/>
      <c r="AA18" s="222">
        <f t="shared" si="0"/>
        <v>798784.47157678276</v>
      </c>
      <c r="AB18" s="222"/>
      <c r="AC18" s="222">
        <f t="shared" si="0"/>
        <v>826741.92808197008</v>
      </c>
      <c r="AD18" s="222"/>
      <c r="AE18" s="222">
        <f t="shared" si="0"/>
        <v>855677.89556483901</v>
      </c>
      <c r="AF18" s="222"/>
      <c r="AG18" s="222">
        <f t="shared" si="0"/>
        <v>885626.62190960837</v>
      </c>
    </row>
    <row r="19" spans="1:33" s="210" customFormat="1" ht="14.25">
      <c r="A19" s="210" t="s">
        <v>155</v>
      </c>
      <c r="C19" s="233"/>
      <c r="E19" s="222">
        <f>Application!W872</f>
        <v>353200</v>
      </c>
      <c r="F19" s="222"/>
      <c r="G19" s="222">
        <f t="shared" si="0"/>
        <v>365562</v>
      </c>
      <c r="H19" s="222"/>
      <c r="I19" s="222">
        <f t="shared" si="0"/>
        <v>378356.67</v>
      </c>
      <c r="J19" s="222"/>
      <c r="K19" s="222">
        <f t="shared" si="0"/>
        <v>391599.15344999993</v>
      </c>
      <c r="L19" s="222"/>
      <c r="M19" s="222">
        <f t="shared" si="0"/>
        <v>405305.12382074987</v>
      </c>
      <c r="N19" s="222"/>
      <c r="O19" s="222">
        <f t="shared" si="0"/>
        <v>419490.8031544761</v>
      </c>
      <c r="P19" s="222"/>
      <c r="Q19" s="222">
        <f t="shared" si="0"/>
        <v>434172.98126488272</v>
      </c>
      <c r="R19" s="222"/>
      <c r="S19" s="222">
        <f t="shared" si="0"/>
        <v>449369.03560915357</v>
      </c>
      <c r="T19" s="222"/>
      <c r="U19" s="222">
        <f t="shared" si="0"/>
        <v>465096.95185547392</v>
      </c>
      <c r="V19" s="222"/>
      <c r="W19" s="222">
        <f t="shared" si="0"/>
        <v>481375.34517041547</v>
      </c>
      <c r="X19" s="222"/>
      <c r="Y19" s="222">
        <f t="shared" si="0"/>
        <v>498223.48225137999</v>
      </c>
      <c r="Z19" s="222"/>
      <c r="AA19" s="222">
        <f t="shared" si="0"/>
        <v>515661.30413017824</v>
      </c>
      <c r="AB19" s="222"/>
      <c r="AC19" s="222">
        <f t="shared" si="0"/>
        <v>533709.44977473444</v>
      </c>
      <c r="AD19" s="222"/>
      <c r="AE19" s="222">
        <f t="shared" si="0"/>
        <v>552389.28051685006</v>
      </c>
      <c r="AF19" s="222"/>
      <c r="AG19" s="222">
        <f t="shared" si="0"/>
        <v>571722.90533493971</v>
      </c>
    </row>
    <row r="20" spans="1:33" s="210" customFormat="1" ht="14.25">
      <c r="A20" s="210" t="s">
        <v>390</v>
      </c>
      <c r="C20" s="233"/>
      <c r="E20" s="222">
        <f>Application!W881</f>
        <v>314710</v>
      </c>
      <c r="F20" s="222"/>
      <c r="G20" s="222">
        <f t="shared" si="0"/>
        <v>325724.84999999998</v>
      </c>
      <c r="H20" s="222"/>
      <c r="I20" s="222">
        <f t="shared" si="0"/>
        <v>337125.21974999993</v>
      </c>
      <c r="J20" s="222"/>
      <c r="K20" s="222">
        <f t="shared" si="0"/>
        <v>348924.60244124988</v>
      </c>
      <c r="L20" s="222"/>
      <c r="M20" s="222">
        <f t="shared" si="0"/>
        <v>361136.96352669358</v>
      </c>
      <c r="N20" s="222"/>
      <c r="O20" s="222">
        <f t="shared" si="0"/>
        <v>373776.75725012785</v>
      </c>
      <c r="P20" s="222"/>
      <c r="Q20" s="222">
        <f t="shared" si="0"/>
        <v>386858.94375388231</v>
      </c>
      <c r="R20" s="222"/>
      <c r="S20" s="222">
        <f t="shared" si="0"/>
        <v>400399.00678526814</v>
      </c>
      <c r="T20" s="222"/>
      <c r="U20" s="222">
        <f t="shared" si="0"/>
        <v>414412.97202275251</v>
      </c>
      <c r="V20" s="222"/>
      <c r="W20" s="222">
        <f t="shared" si="0"/>
        <v>428917.4260435488</v>
      </c>
      <c r="X20" s="222"/>
      <c r="Y20" s="222">
        <f t="shared" si="0"/>
        <v>443929.53595507296</v>
      </c>
      <c r="Z20" s="222"/>
      <c r="AA20" s="222">
        <f t="shared" si="0"/>
        <v>459467.0697135005</v>
      </c>
      <c r="AB20" s="222"/>
      <c r="AC20" s="222">
        <f t="shared" si="0"/>
        <v>475548.41715347301</v>
      </c>
      <c r="AD20" s="222"/>
      <c r="AE20" s="222">
        <f t="shared" si="0"/>
        <v>492192.61175384454</v>
      </c>
      <c r="AF20" s="222"/>
      <c r="AG20" s="222">
        <f t="shared" si="0"/>
        <v>509419.35316522908</v>
      </c>
    </row>
    <row r="21" spans="1:33" s="210" customFormat="1" ht="14.2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1979362.44362</v>
      </c>
      <c r="G22" s="223">
        <f>SUM(G15:G21)</f>
        <v>2048640.1291466998</v>
      </c>
      <c r="I22" s="223">
        <f>SUM(I15:I21)</f>
        <v>2120342.5336668342</v>
      </c>
      <c r="K22" s="223">
        <f>SUM(K15:K21)</f>
        <v>2194554.5223451732</v>
      </c>
      <c r="M22" s="223">
        <f>SUM(M15:M21)</f>
        <v>2271363.9306272538</v>
      </c>
      <c r="O22" s="223">
        <f>SUM(O15:O21)</f>
        <v>2350861.6681992076</v>
      </c>
      <c r="Q22" s="223">
        <f>SUM(Q15:Q21)</f>
        <v>2433141.8265861799</v>
      </c>
      <c r="S22" s="223">
        <f>SUM(S15:S21)</f>
        <v>2518301.7905166959</v>
      </c>
      <c r="U22" s="223">
        <f>SUM(U15:U21)</f>
        <v>2606442.3531847801</v>
      </c>
      <c r="W22" s="223">
        <f>SUM(W15:W21)</f>
        <v>2697667.8355462472</v>
      </c>
      <c r="Y22" s="223">
        <f>SUM(Y15:Y21)</f>
        <v>2792086.2097903653</v>
      </c>
      <c r="AA22" s="223">
        <f>SUM(AA15:AA21)</f>
        <v>2889809.2271330282</v>
      </c>
      <c r="AC22" s="223">
        <f>SUM(AC15:AC21)</f>
        <v>2990952.5500826845</v>
      </c>
      <c r="AE22" s="223">
        <f>SUM(AE15:AE21)</f>
        <v>3095635.8893355778</v>
      </c>
      <c r="AG22" s="223">
        <f>SUM(AG15:AG21)</f>
        <v>3203983.145462323</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31200</v>
      </c>
      <c r="F27" s="222"/>
      <c r="G27" s="222">
        <f>E27*$C$27</f>
        <v>32291.999999999996</v>
      </c>
      <c r="H27" s="222"/>
      <c r="I27" s="222">
        <f>G27*$C$27</f>
        <v>33422.219999999994</v>
      </c>
      <c r="J27" s="222"/>
      <c r="K27" s="222">
        <f>I27*$C$27</f>
        <v>34591.997699999993</v>
      </c>
      <c r="L27" s="222"/>
      <c r="M27" s="222">
        <f>K27*$C$27</f>
        <v>35802.717619499992</v>
      </c>
      <c r="N27" s="222"/>
      <c r="O27" s="222">
        <f>M27*$C$27</f>
        <v>37055.812736182488</v>
      </c>
      <c r="P27" s="222"/>
      <c r="Q27" s="222">
        <f>O27*$C$27</f>
        <v>38352.766181948871</v>
      </c>
      <c r="R27" s="222"/>
      <c r="S27" s="222">
        <f>Q27*$C$27</f>
        <v>39695.112998317076</v>
      </c>
      <c r="T27" s="222"/>
      <c r="U27" s="222">
        <f>S27*$C$27</f>
        <v>41084.441953258167</v>
      </c>
      <c r="V27" s="222"/>
      <c r="W27" s="222">
        <f>U27*$C$27</f>
        <v>42522.397421622198</v>
      </c>
      <c r="X27" s="222"/>
      <c r="Y27" s="222">
        <f>W27*$C$27</f>
        <v>44010.681331378968</v>
      </c>
      <c r="Z27" s="222"/>
      <c r="AA27" s="222">
        <f>Y27*$C$27</f>
        <v>45551.055177977229</v>
      </c>
      <c r="AB27" s="222"/>
      <c r="AC27" s="222">
        <f>AA27*$C$27</f>
        <v>47145.342109206431</v>
      </c>
      <c r="AD27" s="222"/>
      <c r="AE27" s="222">
        <f>AC27*$C$27</f>
        <v>48795.429083028655</v>
      </c>
      <c r="AF27" s="222"/>
      <c r="AG27" s="222">
        <f>AE27*$C$27</f>
        <v>50503.269100934653</v>
      </c>
    </row>
    <row r="28" spans="1:33" s="210" customFormat="1" ht="14.25">
      <c r="A28" s="210" t="s">
        <v>846</v>
      </c>
      <c r="C28" s="237"/>
      <c r="E28" s="222">
        <f>Application!AC898</f>
        <v>72000</v>
      </c>
      <c r="F28" s="222"/>
      <c r="G28" s="222">
        <f>$E$28</f>
        <v>72000</v>
      </c>
      <c r="H28" s="222"/>
      <c r="I28" s="222">
        <f>$E$28</f>
        <v>72000</v>
      </c>
      <c r="J28" s="222"/>
      <c r="K28" s="222">
        <f>$E$28</f>
        <v>72000</v>
      </c>
      <c r="L28" s="222"/>
      <c r="M28" s="222">
        <f>$E$28</f>
        <v>72000</v>
      </c>
      <c r="N28" s="222"/>
      <c r="O28" s="222">
        <f>$E$28</f>
        <v>72000</v>
      </c>
      <c r="P28" s="222"/>
      <c r="Q28" s="222">
        <f>$E$28</f>
        <v>72000</v>
      </c>
      <c r="R28" s="222"/>
      <c r="S28" s="222">
        <f>$E$28</f>
        <v>72000</v>
      </c>
      <c r="T28" s="222"/>
      <c r="U28" s="222">
        <f>$E$28</f>
        <v>72000</v>
      </c>
      <c r="V28" s="222"/>
      <c r="W28" s="222">
        <f>$E$28</f>
        <v>72000</v>
      </c>
      <c r="X28" s="222"/>
      <c r="Y28" s="222">
        <f>$E$28</f>
        <v>72000</v>
      </c>
      <c r="Z28" s="222"/>
      <c r="AA28" s="222">
        <f>$E$28</f>
        <v>72000</v>
      </c>
      <c r="AB28" s="222"/>
      <c r="AC28" s="222">
        <f>$E$28</f>
        <v>72000</v>
      </c>
      <c r="AD28" s="222"/>
      <c r="AE28" s="222">
        <f>$E$28</f>
        <v>72000</v>
      </c>
      <c r="AF28" s="222"/>
      <c r="AG28" s="222">
        <f>$E$28</f>
        <v>72000</v>
      </c>
    </row>
    <row r="29" spans="1:33" s="210" customFormat="1" ht="14.25">
      <c r="A29" s="210" t="s">
        <v>1669</v>
      </c>
      <c r="C29" s="237"/>
      <c r="E29" s="222">
        <f>Application!AC899</f>
        <v>15635</v>
      </c>
      <c r="F29" s="222"/>
      <c r="G29" s="222">
        <f>$E$29</f>
        <v>15635</v>
      </c>
      <c r="H29" s="222"/>
      <c r="I29" s="222">
        <f>$E$29</f>
        <v>15635</v>
      </c>
      <c r="J29" s="222"/>
      <c r="K29" s="222">
        <f>$E$29</f>
        <v>15635</v>
      </c>
      <c r="L29" s="222"/>
      <c r="M29" s="222">
        <f>$E$29</f>
        <v>15635</v>
      </c>
      <c r="N29" s="222"/>
      <c r="O29" s="222">
        <f>$E$29</f>
        <v>15635</v>
      </c>
      <c r="P29" s="222"/>
      <c r="Q29" s="222">
        <f>$E$29</f>
        <v>15635</v>
      </c>
      <c r="R29" s="222"/>
      <c r="S29" s="222">
        <f>$E$29</f>
        <v>15635</v>
      </c>
      <c r="T29" s="222"/>
      <c r="U29" s="222">
        <f>$E$29</f>
        <v>15635</v>
      </c>
      <c r="V29" s="222"/>
      <c r="W29" s="222">
        <f>$E$29</f>
        <v>15635</v>
      </c>
      <c r="X29" s="222"/>
      <c r="Y29" s="222">
        <f>$E$29</f>
        <v>15635</v>
      </c>
      <c r="Z29" s="222"/>
      <c r="AA29" s="222">
        <f>$E$29</f>
        <v>15635</v>
      </c>
      <c r="AB29" s="222"/>
      <c r="AC29" s="222">
        <f>$E$29</f>
        <v>15635</v>
      </c>
      <c r="AD29" s="222"/>
      <c r="AE29" s="222">
        <f>$E$29</f>
        <v>15635</v>
      </c>
      <c r="AF29" s="222"/>
      <c r="AG29" s="222">
        <f>$E$29</f>
        <v>15635</v>
      </c>
    </row>
    <row r="30" spans="1:33" s="210" customFormat="1" ht="14.25">
      <c r="A30" s="210" t="s">
        <v>844</v>
      </c>
      <c r="C30" s="237">
        <v>1.02</v>
      </c>
      <c r="E30" s="222">
        <f>Application!AC900</f>
        <v>10000</v>
      </c>
      <c r="F30" s="222"/>
      <c r="G30" s="222">
        <f>E30*$C$30</f>
        <v>10200</v>
      </c>
      <c r="H30" s="222"/>
      <c r="I30" s="222">
        <f>G30*$C$30</f>
        <v>10404</v>
      </c>
      <c r="J30" s="222"/>
      <c r="K30" s="222">
        <f>I30*$C$30</f>
        <v>10612.08</v>
      </c>
      <c r="L30" s="222"/>
      <c r="M30" s="222">
        <f>K30*$C$30</f>
        <v>10824.321599999999</v>
      </c>
      <c r="N30" s="222"/>
      <c r="O30" s="222">
        <f>M30*$C$30</f>
        <v>11040.808031999999</v>
      </c>
      <c r="P30" s="222"/>
      <c r="Q30" s="222">
        <f>O30*$C$30</f>
        <v>11261.62419264</v>
      </c>
      <c r="R30" s="222"/>
      <c r="S30" s="222">
        <f>Q30*$C$30</f>
        <v>11486.8566764928</v>
      </c>
      <c r="T30" s="222"/>
      <c r="U30" s="222">
        <f>S30*$C$30</f>
        <v>11716.593810022656</v>
      </c>
      <c r="V30" s="222"/>
      <c r="W30" s="222">
        <f>U30*$C$30</f>
        <v>11950.925686223109</v>
      </c>
      <c r="X30" s="222"/>
      <c r="Y30" s="222">
        <f>W30*$C$30</f>
        <v>12189.944199947571</v>
      </c>
      <c r="Z30" s="222"/>
      <c r="AA30" s="222">
        <f>Y30*$C$30</f>
        <v>12433.743083946523</v>
      </c>
      <c r="AB30" s="222"/>
      <c r="AC30" s="222">
        <f>AA30*$C$30</f>
        <v>12682.417945625453</v>
      </c>
      <c r="AD30" s="222"/>
      <c r="AE30" s="222">
        <f>AC30*$C$30</f>
        <v>12936.066304537962</v>
      </c>
      <c r="AF30" s="222"/>
      <c r="AG30" s="222">
        <f>AE30*$C$30</f>
        <v>13194.787630628722</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2108197.44362</v>
      </c>
      <c r="G35" s="223">
        <f>SUM(G22:G33)</f>
        <v>2178767.1291466998</v>
      </c>
      <c r="I35" s="223">
        <f>SUM(I22:I33)</f>
        <v>2251803.7536668344</v>
      </c>
      <c r="K35" s="223">
        <f>SUM(K22:K33)</f>
        <v>2327393.6000451734</v>
      </c>
      <c r="M35" s="223">
        <f>SUM(M22:M33)</f>
        <v>2405625.9698467539</v>
      </c>
      <c r="O35" s="223">
        <f>SUM(O22:O33)</f>
        <v>2486593.2889673901</v>
      </c>
      <c r="Q35" s="223">
        <f>SUM(Q22:Q33)</f>
        <v>2570391.2169607691</v>
      </c>
      <c r="S35" s="223">
        <f>SUM(S22:S33)</f>
        <v>2657118.7601915058</v>
      </c>
      <c r="U35" s="223">
        <f>SUM(U22:U33)</f>
        <v>2746878.388948061</v>
      </c>
      <c r="W35" s="223">
        <f>SUM(W22:W33)</f>
        <v>2839776.1586540923</v>
      </c>
      <c r="Y35" s="223">
        <f>SUM(Y22:Y33)</f>
        <v>2935921.8353216918</v>
      </c>
      <c r="AA35" s="223">
        <f>SUM(AA22:AA33)</f>
        <v>3035429.0253949519</v>
      </c>
      <c r="AC35" s="223">
        <f>SUM(AC22:AC33)</f>
        <v>3138415.3101375164</v>
      </c>
      <c r="AE35" s="223">
        <f>SUM(AE22:AE33)</f>
        <v>3245002.3847231446</v>
      </c>
      <c r="AG35" s="223">
        <f>SUM(AG22:AG33)</f>
        <v>3355316.2021938865</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2677072.8263799995</v>
      </c>
      <c r="G37" s="223">
        <f>G11-G35</f>
        <v>2726134.8976032985</v>
      </c>
      <c r="I37" s="223">
        <f>I11-I35</f>
        <v>2775720.8237519129</v>
      </c>
      <c r="K37" s="223">
        <f>K11-K35</f>
        <v>2825819.0918090427</v>
      </c>
      <c r="M37" s="223">
        <f>M11-M35</f>
        <v>2876417.0393038173</v>
      </c>
      <c r="O37" s="223">
        <f>O11-O35</f>
        <v>2927500.7954119458</v>
      </c>
      <c r="Q37" s="223">
        <f>Q11-Q35</f>
        <v>2979055.2195280492</v>
      </c>
      <c r="S37" s="223">
        <f>S11-S35</f>
        <v>3031063.837209532</v>
      </c>
      <c r="U37" s="223">
        <f>U11-U35</f>
        <v>3083508.7733880025</v>
      </c>
      <c r="W37" s="223">
        <f>W11-W35</f>
        <v>3136370.6827403731</v>
      </c>
      <c r="Y37" s="223">
        <f>Y11-Y35</f>
        <v>3189628.677107634</v>
      </c>
      <c r="AA37" s="223">
        <f>AA11-AA35</f>
        <v>3243260.2498451062</v>
      </c>
      <c r="AC37" s="223">
        <f>AC11-AC35</f>
        <v>3297241.1969835428</v>
      </c>
      <c r="AE37" s="223">
        <f>AE11-AE35</f>
        <v>3351545.5350759393</v>
      </c>
      <c r="AG37" s="223">
        <f>AG11-AG35</f>
        <v>3406145.4156001746</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CalHFA TE Perm Loan</v>
      </c>
      <c r="B40" s="226"/>
      <c r="C40" s="220"/>
      <c r="E40" s="222">
        <f>Application!AF635</f>
        <v>1653291.2408701242</v>
      </c>
      <c r="F40" s="222"/>
      <c r="G40" s="222">
        <f>$E$40</f>
        <v>1653291.2408701242</v>
      </c>
      <c r="H40" s="222"/>
      <c r="I40" s="222">
        <f>$E$40</f>
        <v>1653291.2408701242</v>
      </c>
      <c r="J40" s="222"/>
      <c r="K40" s="222">
        <f>$E$40</f>
        <v>1653291.2408701242</v>
      </c>
      <c r="L40" s="222"/>
      <c r="M40" s="222">
        <f>$E$40</f>
        <v>1653291.2408701242</v>
      </c>
      <c r="N40" s="222"/>
      <c r="O40" s="222">
        <f>$E$40</f>
        <v>1653291.2408701242</v>
      </c>
      <c r="P40" s="222"/>
      <c r="Q40" s="222">
        <f>$E$40</f>
        <v>1653291.2408701242</v>
      </c>
      <c r="R40" s="222"/>
      <c r="S40" s="222">
        <f>$E$40</f>
        <v>1653291.2408701242</v>
      </c>
      <c r="T40" s="222"/>
      <c r="U40" s="222">
        <f>$E$40</f>
        <v>1653291.2408701242</v>
      </c>
      <c r="V40" s="222"/>
      <c r="W40" s="222">
        <f>$E$40</f>
        <v>1653291.2408701242</v>
      </c>
      <c r="X40" s="222"/>
      <c r="Y40" s="222">
        <f>$E$40</f>
        <v>1653291.2408701242</v>
      </c>
      <c r="Z40" s="222"/>
      <c r="AA40" s="222">
        <f>$E$40</f>
        <v>1653291.2408701242</v>
      </c>
      <c r="AB40" s="222"/>
      <c r="AC40" s="222">
        <f>$E$40</f>
        <v>1653291.2408701242</v>
      </c>
      <c r="AD40" s="222"/>
      <c r="AE40" s="222">
        <f>$E$40</f>
        <v>1653291.2408701242</v>
      </c>
      <c r="AF40" s="222"/>
      <c r="AG40" s="222">
        <f>$E$40</f>
        <v>1653291.2408701242</v>
      </c>
    </row>
    <row r="41" spans="1:33" s="210" customFormat="1" ht="14.25">
      <c r="A41" s="225" t="s">
        <v>2739</v>
      </c>
      <c r="B41" s="226"/>
      <c r="C41" s="220"/>
      <c r="E41" s="222">
        <f>Application!AF636</f>
        <v>674598.34514812194</v>
      </c>
      <c r="F41" s="222"/>
      <c r="G41" s="222">
        <f>$E$41</f>
        <v>674598.34514812194</v>
      </c>
      <c r="H41" s="222"/>
      <c r="I41" s="222">
        <f>$E$41</f>
        <v>674598.34514812194</v>
      </c>
      <c r="J41" s="222"/>
      <c r="K41" s="222">
        <f>$E$41</f>
        <v>674598.34514812194</v>
      </c>
      <c r="L41" s="222"/>
      <c r="M41" s="222">
        <f>$E$41</f>
        <v>674598.34514812194</v>
      </c>
      <c r="N41" s="222"/>
      <c r="O41" s="222">
        <f>$E$41</f>
        <v>674598.34514812194</v>
      </c>
      <c r="P41" s="222"/>
      <c r="Q41" s="222">
        <f>$E$41</f>
        <v>674598.34514812194</v>
      </c>
      <c r="R41" s="222"/>
      <c r="S41" s="222">
        <f>$E$41</f>
        <v>674598.34514812194</v>
      </c>
      <c r="T41" s="222"/>
      <c r="U41" s="222">
        <f>$E$41</f>
        <v>674598.34514812194</v>
      </c>
      <c r="V41" s="222"/>
      <c r="W41" s="222">
        <f>$E$41</f>
        <v>674598.34514812194</v>
      </c>
      <c r="X41" s="222"/>
      <c r="Y41" s="222">
        <f>$E$41</f>
        <v>674598.34514812194</v>
      </c>
      <c r="Z41" s="222"/>
      <c r="AA41" s="222">
        <f>$E$41</f>
        <v>674598.34514812194</v>
      </c>
      <c r="AB41" s="222"/>
      <c r="AC41" s="222">
        <f>$E$41</f>
        <v>674598.34514812194</v>
      </c>
      <c r="AD41" s="222"/>
      <c r="AE41" s="222">
        <f>$E$41</f>
        <v>674598.34514812194</v>
      </c>
      <c r="AF41" s="222"/>
      <c r="AG41" s="222">
        <f>$E$41</f>
        <v>674598.34514812194</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2327889.5860182461</v>
      </c>
      <c r="G43" s="223">
        <f>SUM(G40:G42)</f>
        <v>2327889.5860182461</v>
      </c>
      <c r="I43" s="223">
        <f>SUM(I40:I42)</f>
        <v>2327889.5860182461</v>
      </c>
      <c r="K43" s="223">
        <f>SUM(K40:K42)</f>
        <v>2327889.5860182461</v>
      </c>
      <c r="M43" s="223">
        <f>SUM(M40:M42)</f>
        <v>2327889.5860182461</v>
      </c>
      <c r="O43" s="223">
        <f>SUM(O40:O42)</f>
        <v>2327889.5860182461</v>
      </c>
      <c r="Q43" s="223">
        <f>SUM(Q40:Q42)</f>
        <v>2327889.5860182461</v>
      </c>
      <c r="S43" s="223">
        <f>SUM(S40:S42)</f>
        <v>2327889.5860182461</v>
      </c>
      <c r="U43" s="223">
        <f>SUM(U40:U42)</f>
        <v>2327889.5860182461</v>
      </c>
      <c r="W43" s="223">
        <f>SUM(W40:W42)</f>
        <v>2327889.5860182461</v>
      </c>
      <c r="Y43" s="223">
        <f>SUM(Y40:Y42)</f>
        <v>2327889.5860182461</v>
      </c>
      <c r="AA43" s="223">
        <f>SUM(AA40:AA42)</f>
        <v>2327889.5860182461</v>
      </c>
      <c r="AC43" s="223">
        <f>SUM(AC40:AC42)</f>
        <v>2327889.5860182461</v>
      </c>
      <c r="AE43" s="223">
        <f>SUM(AE40:AE42)</f>
        <v>2327889.5860182461</v>
      </c>
      <c r="AG43" s="223">
        <f>SUM(AG40:AG42)</f>
        <v>2327889.5860182461</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349183.24036175339</v>
      </c>
      <c r="G45" s="223">
        <f>G37-G43</f>
        <v>398245.3115850524</v>
      </c>
      <c r="I45" s="223">
        <f>I37-I43</f>
        <v>447831.23773366679</v>
      </c>
      <c r="K45" s="223">
        <f>K37-K43</f>
        <v>497929.5057907966</v>
      </c>
      <c r="M45" s="223">
        <f>M37-M43</f>
        <v>548527.45328557119</v>
      </c>
      <c r="O45" s="223">
        <f>O37-O43</f>
        <v>599611.20939369965</v>
      </c>
      <c r="Q45" s="223">
        <f>Q37-Q43</f>
        <v>651165.6335098031</v>
      </c>
      <c r="S45" s="223">
        <f>S37-S43</f>
        <v>703174.2511912859</v>
      </c>
      <c r="U45" s="223">
        <f>U37-U43</f>
        <v>755619.1873697564</v>
      </c>
      <c r="W45" s="223">
        <f>W37-W43</f>
        <v>808481.09672212694</v>
      </c>
      <c r="Y45" s="223">
        <f>Y37-Y43</f>
        <v>861739.09108938789</v>
      </c>
      <c r="AA45" s="223">
        <f>AA37-AA43</f>
        <v>915370.66382686002</v>
      </c>
      <c r="AC45" s="223">
        <f>AC37-AC43</f>
        <v>969351.61096529663</v>
      </c>
      <c r="AE45" s="223">
        <f>AE37-AE43</f>
        <v>1023655.9490576931</v>
      </c>
      <c r="AG45" s="223">
        <f>AG37-AG43</f>
        <v>1078255.8295819284</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6.9321910702374132E-2</v>
      </c>
      <c r="G47" s="227">
        <f>G45/(G4+G6+G8)</f>
        <v>7.7133660151104844E-2</v>
      </c>
      <c r="I47" s="227">
        <f>I45/(I4+I6+I8)</f>
        <v>8.462209767364566E-2</v>
      </c>
      <c r="K47" s="227">
        <f>K45/(K4+K6+K8)</f>
        <v>9.1793810732669595E-2</v>
      </c>
      <c r="M47" s="227">
        <f>M45/(M4+M6+M8)</f>
        <v>9.8655213469208983E-2</v>
      </c>
      <c r="O47" s="227">
        <f>O45/(O4+O6+O8)</f>
        <v>0.10521255080651527</v>
      </c>
      <c r="Q47" s="227">
        <f>Q45/(Q4+Q6+Q8)</f>
        <v>0.11147190245261851</v>
      </c>
      <c r="S47" s="227">
        <f>S45/(S4+S6+S8)</f>
        <v>0.11743918680404909</v>
      </c>
      <c r="U47" s="227">
        <f>U45/(U4+U6+U8)</f>
        <v>0.12312016475311599</v>
      </c>
      <c r="W47" s="227">
        <f>W45/(W4+W6+W8)</f>
        <v>0.12852044340108673</v>
      </c>
      <c r="Y47" s="227">
        <f>Y45/(Y4+Y6+Y8)</f>
        <v>0.13364547967954804</v>
      </c>
      <c r="AA47" s="227">
        <f>AA45/(AA4+AA6+AA8)</f>
        <v>0.13850058388217798</v>
      </c>
      <c r="AC47" s="227">
        <f>AC45/(AC4+AC6+AC8)</f>
        <v>0.14309092310909896</v>
      </c>
      <c r="AE47" s="227">
        <f>AE45/(AE4+AE6+AE8)</f>
        <v>0.14742152462593311</v>
      </c>
      <c r="AG47" s="227">
        <f>AG45/(AG4+AG6+AG8)</f>
        <v>0.15149727913962865</v>
      </c>
    </row>
    <row r="48" spans="1:33" s="227" customFormat="1" ht="14.25">
      <c r="A48" s="227" t="s">
        <v>852</v>
      </c>
      <c r="C48" s="220"/>
      <c r="E48" s="227">
        <f>E45/E43</f>
        <v>0.14999991514160091</v>
      </c>
      <c r="G48" s="227">
        <f>G45/G43</f>
        <v>0.17107568760004366</v>
      </c>
      <c r="I48" s="227">
        <f>I45/I43</f>
        <v>0.19237649432491455</v>
      </c>
      <c r="K48" s="227">
        <f>K45/K43</f>
        <v>0.21389738962769422</v>
      </c>
      <c r="M48" s="227">
        <f>M45/M43</f>
        <v>0.23563293404469562</v>
      </c>
      <c r="O48" s="227">
        <f>O45/O43</f>
        <v>0.25757716903545608</v>
      </c>
      <c r="Q48" s="227">
        <f>Q45/Q43</f>
        <v>0.2797235905950306</v>
      </c>
      <c r="S48" s="227">
        <f>S45/S43</f>
        <v>0.30206512173716749</v>
      </c>
      <c r="U48" s="227">
        <f>U45/U43</f>
        <v>0.32459408380369542</v>
      </c>
      <c r="W48" s="227">
        <f>W45/W43</f>
        <v>0.34730216655378343</v>
      </c>
      <c r="Y48" s="227">
        <f>Y45/Y43</f>
        <v>0.37018039698495969</v>
      </c>
      <c r="AA48" s="227">
        <f>AA45/AA43</f>
        <v>0.393219106835974</v>
      </c>
      <c r="AC48" s="227">
        <f>AC45/AC43</f>
        <v>0.41640789871968559</v>
      </c>
      <c r="AE48" s="227">
        <f>AE45/AE43</f>
        <v>0.43973561083221824</v>
      </c>
      <c r="AG48" s="227">
        <f>AG45/AG43</f>
        <v>0.46319028018259151</v>
      </c>
    </row>
    <row r="49" spans="1:1023 1025:2047 2049:3071 3073:4095 4097:5119 5121:6143 6145:7167 7169:8191 8193:9215 9217:10239 10241:11263 11265:12287 12289:13311 13313:14335 14337:15359 15361:16383" s="228" customFormat="1" ht="14.25">
      <c r="A49" s="228" t="s">
        <v>850</v>
      </c>
      <c r="C49" s="229"/>
      <c r="E49" s="228">
        <f>E37/E43</f>
        <v>1.1499999151416009</v>
      </c>
      <c r="G49" s="228">
        <f>G37/G43</f>
        <v>1.1710756876000437</v>
      </c>
      <c r="I49" s="228">
        <f>I37/I43</f>
        <v>1.1923764943249144</v>
      </c>
      <c r="K49" s="228">
        <f>K37/K43</f>
        <v>1.2138973896276941</v>
      </c>
      <c r="M49" s="228">
        <f>M37/M43</f>
        <v>1.2356329340446957</v>
      </c>
      <c r="O49" s="228">
        <f>O37/O43</f>
        <v>1.257577169035456</v>
      </c>
      <c r="Q49" s="228">
        <f>Q37/Q43</f>
        <v>1.2797235905950306</v>
      </c>
      <c r="S49" s="228">
        <f>S37/S43</f>
        <v>1.3020651217371675</v>
      </c>
      <c r="U49" s="228">
        <f>U37/U43</f>
        <v>1.3245940838036954</v>
      </c>
      <c r="W49" s="228">
        <f>W37/W43</f>
        <v>1.3473021665537834</v>
      </c>
      <c r="Y49" s="228">
        <f>Y37/Y43</f>
        <v>1.3701803969849597</v>
      </c>
      <c r="AA49" s="228">
        <f>AA37/AA43</f>
        <v>1.3932191068359741</v>
      </c>
      <c r="AC49" s="228">
        <f>AC37/AC43</f>
        <v>1.4164078987196855</v>
      </c>
      <c r="AE49" s="228">
        <f>AE37/AE43</f>
        <v>1.4397356108322183</v>
      </c>
      <c r="AG49" s="228">
        <f>AG37/AG43</f>
        <v>1.4631902801825916</v>
      </c>
    </row>
    <row r="50" spans="1:1023 1025:2047 2049:3071 3073:4095 4097:5119 5121:6143 6145:7167 7169:8191 8193:9215 9217:10239 10241:11263 11265:12287 12289:13311 13313:14335 14337:15359 15361:16383"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1023 1025:2047 2049:3071 3073:4095 4097:5119 5121:6143 6145:7167 7169:8191 8193:9215 9217:10239 10241:11263 11265:12287 12289:13311 13313:14335 14337:15359 15361:16383"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1023 1025:2047 2049:3071 3073:4095 4097:5119 5121:6143 6145:7167 7169:8191 8193:9215 9217:10239 10241:11263 11265:12287 12289:13311 13313:14335 14337:15359 15361:16383" s="3" customFormat="1">
      <c r="A52" s="2691" t="s">
        <v>1184</v>
      </c>
      <c r="B52" s="2691"/>
      <c r="C52" s="2691"/>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1023 1025:2047 2049:3071 3073:4095 4097:5119 5121:6143 6145:7167 7169:8191 8193:9215 9217:10239 10241:11263 11265:12287 12289:13311 13313:14335 14337:15359 15361:16383" s="958" customFormat="1">
      <c r="A53" s="958" t="s">
        <v>854</v>
      </c>
      <c r="C53" s="959">
        <v>1.03</v>
      </c>
      <c r="E53" s="960">
        <v>15000</v>
      </c>
      <c r="G53" s="956">
        <f>E53*$C$53</f>
        <v>15450</v>
      </c>
      <c r="I53" s="956">
        <f>G53*$C$53</f>
        <v>15913.5</v>
      </c>
      <c r="K53" s="956">
        <f>I53*$C$53</f>
        <v>16390.904999999999</v>
      </c>
      <c r="M53" s="956">
        <f>K53*$C$53</f>
        <v>16882.632149999998</v>
      </c>
      <c r="O53" s="956">
        <f>M53*$C$53</f>
        <v>17389.1111145</v>
      </c>
      <c r="Q53" s="956">
        <f>O53*$C$53</f>
        <v>17910.784447934999</v>
      </c>
      <c r="S53" s="956">
        <f>Q53*$C$53</f>
        <v>18448.10798137305</v>
      </c>
      <c r="U53" s="956">
        <f>S53*$C$53</f>
        <v>19001.551220814243</v>
      </c>
      <c r="W53" s="956">
        <f>U53*$C$53</f>
        <v>19571.597757438671</v>
      </c>
      <c r="Y53" s="956">
        <f>W53*$C$53</f>
        <v>20158.745690161832</v>
      </c>
      <c r="AA53" s="956">
        <f>Y53*$C$53</f>
        <v>20763.508060866687</v>
      </c>
      <c r="AC53" s="956">
        <f>AA53*$C$53</f>
        <v>21386.413302692687</v>
      </c>
      <c r="AE53" s="956">
        <f>AC53*$C$53</f>
        <v>22028.005701773469</v>
      </c>
      <c r="AG53" s="956">
        <f>AE53*$C$53</f>
        <v>22688.845872826674</v>
      </c>
    </row>
    <row r="54" spans="1:1023 1025:2047 2049:3071 3073:4095 4097:5119 5121:6143 6145:7167 7169:8191 8193:9215 9217:10239 10241:11263 11265:12287 12289:13311 13313:14335 14337:15359 15361:16383" s="3" customFormat="1">
      <c r="A54" s="3" t="s">
        <v>855</v>
      </c>
      <c r="C54" s="954"/>
      <c r="E54" s="961">
        <v>22500</v>
      </c>
      <c r="F54" s="956"/>
      <c r="G54" s="956">
        <f t="shared" ref="G54:AG57" si="1">E54*$C$53</f>
        <v>23175</v>
      </c>
      <c r="H54" s="956"/>
      <c r="I54" s="956">
        <f t="shared" si="1"/>
        <v>23870.25</v>
      </c>
      <c r="J54" s="956"/>
      <c r="K54" s="956">
        <f t="shared" si="1"/>
        <v>24586.357500000002</v>
      </c>
      <c r="L54" s="956"/>
      <c r="M54" s="956">
        <f t="shared" si="1"/>
        <v>25323.948225000004</v>
      </c>
      <c r="N54" s="956"/>
      <c r="O54" s="956">
        <f t="shared" si="1"/>
        <v>26083.666671750005</v>
      </c>
      <c r="P54" s="956"/>
      <c r="Q54" s="956">
        <f t="shared" si="1"/>
        <v>26866.176671902507</v>
      </c>
      <c r="R54" s="956"/>
      <c r="S54" s="956">
        <f t="shared" si="1"/>
        <v>27672.161972059585</v>
      </c>
      <c r="T54" s="956"/>
      <c r="U54" s="956">
        <f t="shared" si="1"/>
        <v>28502.326831221373</v>
      </c>
      <c r="V54" s="956"/>
      <c r="W54" s="956">
        <f t="shared" si="1"/>
        <v>29357.396636158013</v>
      </c>
      <c r="X54" s="956"/>
      <c r="Y54" s="956">
        <f t="shared" si="1"/>
        <v>30238.118535242753</v>
      </c>
      <c r="Z54" s="956"/>
      <c r="AA54" s="956">
        <f t="shared" si="1"/>
        <v>31145.262091300036</v>
      </c>
      <c r="AB54" s="956"/>
      <c r="AC54" s="956">
        <f t="shared" si="1"/>
        <v>32079.619954039037</v>
      </c>
      <c r="AD54" s="956"/>
      <c r="AE54" s="956">
        <f t="shared" si="1"/>
        <v>33042.008552660212</v>
      </c>
      <c r="AF54" s="956"/>
      <c r="AG54" s="956">
        <f t="shared" si="1"/>
        <v>34033.26880924002</v>
      </c>
      <c r="AH54" s="956"/>
    </row>
    <row r="55" spans="1:1023 1025:2047 2049:3071 3073:4095 4097:5119 5121:6143 6145:7167 7169:8191 8193:9215 9217:10239 10241:11263 11265:12287 12289:13311 13313:14335 14337:15359 15361:16383"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1023 1025:2047 2049:3071 3073:4095 4097:5119 5121:6143 6145:7167 7169:8191 8193:9215 9217:10239 10241:11263 11265:12287 12289:13311 13313:14335 14337:15359 15361:16383"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1023 1025:2047 2049:3071 3073:4095 4097:5119 5121:6143 6145:7167 7169:8191 8193:9215 9217:10239 10241:11263 11265:12287 12289:13311 13313:14335 14337:15359 15361:16383"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1023 1025:2047 2049:3071 3073:4095 4097:5119 5121:6143 6145:7167 7169:8191 8193:9215 9217:10239 10241:11263 11265:12287 12289:13311 13313:14335 14337:15359 15361:16383" s="3" customFormat="1">
      <c r="A58" s="958" t="s">
        <v>853</v>
      </c>
      <c r="C58" s="957"/>
      <c r="E58" s="956">
        <f>SUM(E53:E57)</f>
        <v>37500</v>
      </c>
      <c r="F58" s="956"/>
      <c r="G58" s="956">
        <f>SUM(G53:G57)</f>
        <v>38625</v>
      </c>
      <c r="H58" s="956"/>
      <c r="I58" s="956">
        <f>SUM(I53:I57)</f>
        <v>39783.75</v>
      </c>
      <c r="J58" s="956"/>
      <c r="K58" s="956">
        <f>SUM(K53:K57)</f>
        <v>40977.262499999997</v>
      </c>
      <c r="L58" s="956"/>
      <c r="M58" s="956">
        <f>SUM(M53:M57)</f>
        <v>42206.580375000005</v>
      </c>
      <c r="N58" s="956"/>
      <c r="O58" s="956">
        <f>SUM(O53:O57)</f>
        <v>43472.777786250008</v>
      </c>
      <c r="P58" s="956"/>
      <c r="Q58" s="956">
        <f>SUM(Q53:Q57)</f>
        <v>44776.961119837506</v>
      </c>
      <c r="R58" s="956"/>
      <c r="S58" s="956">
        <f>SUM(S53:S57)</f>
        <v>46120.269953432638</v>
      </c>
      <c r="T58" s="956"/>
      <c r="U58" s="956">
        <f>SUM(U53:U57)</f>
        <v>47503.878052035616</v>
      </c>
      <c r="V58" s="956"/>
      <c r="W58" s="956">
        <f>SUM(W53:W57)</f>
        <v>48928.994393596688</v>
      </c>
      <c r="X58" s="956"/>
      <c r="Y58" s="956">
        <f>SUM(Y53:Y57)</f>
        <v>50396.864225404584</v>
      </c>
      <c r="Z58" s="956"/>
      <c r="AA58" s="956">
        <f>SUM(AA53:AA57)</f>
        <v>51908.770152166719</v>
      </c>
      <c r="AB58" s="956"/>
      <c r="AC58" s="956">
        <f>SUM(AC53:AC57)</f>
        <v>53466.033256731724</v>
      </c>
      <c r="AD58" s="956"/>
      <c r="AE58" s="956">
        <f>SUM(AE53:AE57)</f>
        <v>55070.014254433685</v>
      </c>
      <c r="AF58" s="956"/>
      <c r="AG58" s="956">
        <f>SUM(AG53:AG57)</f>
        <v>56722.114682066691</v>
      </c>
      <c r="AH58" s="956"/>
    </row>
    <row r="59" spans="1:1023 1025:2047 2049:3071 3073:4095 4097:5119 5121:6143 6145:7167 7169:8191 8193:9215 9217:10239 10241:11263 11265:12287 12289:13311 13313:14335 14337:15359 15361:16383"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1023 1025:2047 2049:3071 3073:4095 4097:5119 5121:6143 6145:7167 7169:8191 8193:9215 9217:10239 10241:11263 11265:12287 12289:13311 13313:14335 14337:15359 15361:16383" s="958" customFormat="1">
      <c r="A60" s="958" t="s">
        <v>858</v>
      </c>
      <c r="C60" s="965"/>
      <c r="E60" s="958">
        <f>E45-E58</f>
        <v>311683.24036175339</v>
      </c>
      <c r="G60" s="958">
        <f>G45-G58</f>
        <v>359620.3115850524</v>
      </c>
      <c r="I60" s="958">
        <f>I45-I58</f>
        <v>408047.48773366679</v>
      </c>
      <c r="K60" s="958">
        <f>K45-K58</f>
        <v>456952.24329079658</v>
      </c>
      <c r="M60" s="958">
        <f>M45-M58</f>
        <v>506320.87291057117</v>
      </c>
      <c r="O60" s="958">
        <f>O45-O58</f>
        <v>556138.43160744966</v>
      </c>
      <c r="Q60" s="958">
        <f>Q45-Q58</f>
        <v>606388.67238996562</v>
      </c>
      <c r="S60" s="958">
        <f>S45-S58</f>
        <v>657053.9812378533</v>
      </c>
      <c r="U60" s="958">
        <f>U45-U58</f>
        <v>708115.30931772082</v>
      </c>
      <c r="W60" s="958">
        <f>W45-W58</f>
        <v>759552.10232853028</v>
      </c>
      <c r="Y60" s="958">
        <f>Y45-Y58</f>
        <v>811342.22686398332</v>
      </c>
      <c r="AA60" s="958">
        <f>AA45-AA58</f>
        <v>863461.8936746933</v>
      </c>
      <c r="AC60" s="958">
        <f>AC45-AC58</f>
        <v>915885.57770856493</v>
      </c>
      <c r="AE60" s="958">
        <f>AE45-AE58</f>
        <v>968585.93480325944</v>
      </c>
      <c r="AG60" s="958">
        <f>AG45-AG58</f>
        <v>1021533.7148998617</v>
      </c>
    </row>
    <row r="61" spans="1:1023 1025:2047 2049:3071 3073:4095 4097:5119 5121:6143 6145:7167 7169:8191 8193:9215 9217:10239 10241:11263 11265:12287 12289:13311 13313:14335 14337:15359 15361:16383"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1023 1025:2047 2049:3071 3073:4095 4097:5119 5121:6143 6145:7167 7169:8191 8193:9215 9217:10239 10241:11263 11265:12287 12289:13311 13313:14335 14337:15359 15361:16383" s="958" customFormat="1">
      <c r="A62" s="958" t="s">
        <v>857</v>
      </c>
      <c r="C62" s="955">
        <v>0.5</v>
      </c>
      <c r="E62" s="960">
        <f>'Sources and Uses Budget'!I99-'15 Year Pro Forma'!E60</f>
        <v>5665330.7596382461</v>
      </c>
      <c r="G62" s="958">
        <f>IF(E62-G60&lt;=0,0,E62-G60)</f>
        <v>5305710.4480531942</v>
      </c>
      <c r="I62" s="958">
        <f t="shared" ref="I62" si="2">IF(G62-I60&lt;=0,0,G62-I60)</f>
        <v>4897662.9603195274</v>
      </c>
      <c r="K62" s="958">
        <f t="shared" ref="K62" si="3">IF(I62-K60&lt;=0,0,I62-K60)</f>
        <v>4440710.7170287305</v>
      </c>
      <c r="M62" s="958">
        <f t="shared" ref="M62" si="4">IF(K62-M60&lt;=0,0,K62-M60)</f>
        <v>3934389.8441181593</v>
      </c>
      <c r="O62" s="958">
        <f t="shared" ref="O62" si="5">IF(M62-O60&lt;=0,0,M62-O60)</f>
        <v>3378251.4125107098</v>
      </c>
      <c r="Q62" s="958">
        <f t="shared" ref="Q62" si="6">IF(O62-Q60&lt;=0,0,O62-Q60)</f>
        <v>2771862.7401207443</v>
      </c>
      <c r="S62" s="958">
        <f t="shared" ref="S62" si="7">IF(Q62-S60&lt;=0,0,Q62-S60)</f>
        <v>2114808.7588828909</v>
      </c>
      <c r="U62" s="958">
        <f t="shared" ref="U62" si="8">IF(S62-U60&lt;=0,0,S62-U60)</f>
        <v>1406693.4495651701</v>
      </c>
      <c r="W62" s="958">
        <f t="shared" ref="W62" si="9">IF(U62-W60&lt;=0,0,U62-W60)</f>
        <v>647141.34723663982</v>
      </c>
      <c r="Y62" s="958">
        <f t="shared" ref="Y62" si="10">IF(W62-Y60&lt;=0,0,W62-Y60)</f>
        <v>0</v>
      </c>
      <c r="AA62" s="958">
        <f t="shared" ref="AA62" si="11">IF(Y62-AA60&lt;=0,0,Y62-AA60)</f>
        <v>0</v>
      </c>
      <c r="AC62" s="958">
        <f t="shared" ref="AC62" si="12">IF(AA62-AC60&lt;=0,0,AA62-AC60)</f>
        <v>0</v>
      </c>
      <c r="AE62" s="958">
        <f t="shared" ref="AE62" si="13">IF(AC62-AE60&lt;=0,0,AC62-AE60)</f>
        <v>0</v>
      </c>
      <c r="AG62" s="958">
        <f t="shared" ref="AG62" si="14">IF(AE62-AG60&lt;=0,0,AE62-AG60)</f>
        <v>0</v>
      </c>
      <c r="AI62" s="958">
        <f t="shared" ref="AI62" si="15">IF(AG62-AI60&lt;=0,0,AG62-AI60)</f>
        <v>0</v>
      </c>
      <c r="AK62" s="958">
        <f t="shared" ref="AK62" si="16">IF(AI62-AK60&lt;=0,0,AI62-AK60)</f>
        <v>0</v>
      </c>
      <c r="AM62" s="958">
        <f t="shared" ref="AM62" si="17">IF(AK62-AM60&lt;=0,0,AK62-AM60)</f>
        <v>0</v>
      </c>
      <c r="AO62" s="958">
        <f t="shared" ref="AO62" si="18">IF(AM62-AO60&lt;=0,0,AM62-AO60)</f>
        <v>0</v>
      </c>
      <c r="AQ62" s="958">
        <f t="shared" ref="AQ62" si="19">IF(AO62-AQ60&lt;=0,0,AO62-AQ60)</f>
        <v>0</v>
      </c>
      <c r="AS62" s="958">
        <f t="shared" ref="AS62" si="20">IF(AQ62-AS60&lt;=0,0,AQ62-AS60)</f>
        <v>0</v>
      </c>
      <c r="AU62" s="958">
        <f t="shared" ref="AU62" si="21">IF(AS62-AU60&lt;=0,0,AS62-AU60)</f>
        <v>0</v>
      </c>
      <c r="AW62" s="958">
        <f t="shared" ref="AW62" si="22">IF(AU62-AW60&lt;=0,0,AU62-AW60)</f>
        <v>0</v>
      </c>
      <c r="AY62" s="958">
        <f t="shared" ref="AY62" si="23">IF(AW62-AY60&lt;=0,0,AW62-AY60)</f>
        <v>0</v>
      </c>
      <c r="BA62" s="958">
        <f t="shared" ref="BA62" si="24">IF(AY62-BA60&lt;=0,0,AY62-BA60)</f>
        <v>0</v>
      </c>
      <c r="BC62" s="958">
        <f t="shared" ref="BC62" si="25">IF(BA62-BC60&lt;=0,0,BA62-BC60)</f>
        <v>0</v>
      </c>
      <c r="BE62" s="958">
        <f t="shared" ref="BE62" si="26">IF(BC62-BE60&lt;=0,0,BC62-BE60)</f>
        <v>0</v>
      </c>
      <c r="BG62" s="958">
        <f t="shared" ref="BG62" si="27">IF(BE62-BG60&lt;=0,0,BE62-BG60)</f>
        <v>0</v>
      </c>
      <c r="BI62" s="958">
        <f t="shared" ref="BI62" si="28">IF(BG62-BI60&lt;=0,0,BG62-BI60)</f>
        <v>0</v>
      </c>
      <c r="BK62" s="958">
        <f t="shared" ref="BK62" si="29">IF(BI62-BK60&lt;=0,0,BI62-BK60)</f>
        <v>0</v>
      </c>
      <c r="BM62" s="958">
        <f t="shared" ref="BM62" si="30">IF(BK62-BM60&lt;=0,0,BK62-BM60)</f>
        <v>0</v>
      </c>
      <c r="BO62" s="958">
        <f t="shared" ref="BO62" si="31">IF(BM62-BO60&lt;=0,0,BM62-BO60)</f>
        <v>0</v>
      </c>
      <c r="BQ62" s="958">
        <f t="shared" ref="BQ62" si="32">IF(BO62-BQ60&lt;=0,0,BO62-BQ60)</f>
        <v>0</v>
      </c>
      <c r="BS62" s="958">
        <f t="shared" ref="BS62" si="33">IF(BQ62-BS60&lt;=0,0,BQ62-BS60)</f>
        <v>0</v>
      </c>
      <c r="BU62" s="958">
        <f t="shared" ref="BU62" si="34">IF(BS62-BU60&lt;=0,0,BS62-BU60)</f>
        <v>0</v>
      </c>
      <c r="BW62" s="958">
        <f t="shared" ref="BW62" si="35">IF(BU62-BW60&lt;=0,0,BU62-BW60)</f>
        <v>0</v>
      </c>
      <c r="BY62" s="958">
        <f t="shared" ref="BY62" si="36">IF(BW62-BY60&lt;=0,0,BW62-BY60)</f>
        <v>0</v>
      </c>
      <c r="CA62" s="958">
        <f t="shared" ref="CA62" si="37">IF(BY62-CA60&lt;=0,0,BY62-CA60)</f>
        <v>0</v>
      </c>
      <c r="CC62" s="958">
        <f t="shared" ref="CC62" si="38">IF(CA62-CC60&lt;=0,0,CA62-CC60)</f>
        <v>0</v>
      </c>
      <c r="CE62" s="958">
        <f t="shared" ref="CE62" si="39">IF(CC62-CE60&lt;=0,0,CC62-CE60)</f>
        <v>0</v>
      </c>
      <c r="CG62" s="958">
        <f t="shared" ref="CG62" si="40">IF(CE62-CG60&lt;=0,0,CE62-CG60)</f>
        <v>0</v>
      </c>
      <c r="CI62" s="958">
        <f t="shared" ref="CI62" si="41">IF(CG62-CI60&lt;=0,0,CG62-CI60)</f>
        <v>0</v>
      </c>
      <c r="CK62" s="958">
        <f t="shared" ref="CK62" si="42">IF(CI62-CK60&lt;=0,0,CI62-CK60)</f>
        <v>0</v>
      </c>
      <c r="CM62" s="958">
        <f t="shared" ref="CM62" si="43">IF(CK62-CM60&lt;=0,0,CK62-CM60)</f>
        <v>0</v>
      </c>
      <c r="CO62" s="958">
        <f t="shared" ref="CO62" si="44">IF(CM62-CO60&lt;=0,0,CM62-CO60)</f>
        <v>0</v>
      </c>
      <c r="CQ62" s="958">
        <f t="shared" ref="CQ62" si="45">IF(CO62-CQ60&lt;=0,0,CO62-CQ60)</f>
        <v>0</v>
      </c>
      <c r="CS62" s="958">
        <f t="shared" ref="CS62" si="46">IF(CQ62-CS60&lt;=0,0,CQ62-CS60)</f>
        <v>0</v>
      </c>
      <c r="CU62" s="958">
        <f t="shared" ref="CU62" si="47">IF(CS62-CU60&lt;=0,0,CS62-CU60)</f>
        <v>0</v>
      </c>
      <c r="CW62" s="958">
        <f t="shared" ref="CW62" si="48">IF(CU62-CW60&lt;=0,0,CU62-CW60)</f>
        <v>0</v>
      </c>
      <c r="CY62" s="958">
        <f t="shared" ref="CY62" si="49">IF(CW62-CY60&lt;=0,0,CW62-CY60)</f>
        <v>0</v>
      </c>
      <c r="DA62" s="958">
        <f t="shared" ref="DA62" si="50">IF(CY62-DA60&lt;=0,0,CY62-DA60)</f>
        <v>0</v>
      </c>
      <c r="DC62" s="958">
        <f t="shared" ref="DC62" si="51">IF(DA62-DC60&lt;=0,0,DA62-DC60)</f>
        <v>0</v>
      </c>
      <c r="DE62" s="958">
        <f t="shared" ref="DE62" si="52">IF(DC62-DE60&lt;=0,0,DC62-DE60)</f>
        <v>0</v>
      </c>
      <c r="DG62" s="958">
        <f t="shared" ref="DG62" si="53">IF(DE62-DG60&lt;=0,0,DE62-DG60)</f>
        <v>0</v>
      </c>
      <c r="DI62" s="958">
        <f t="shared" ref="DI62" si="54">IF(DG62-DI60&lt;=0,0,DG62-DI60)</f>
        <v>0</v>
      </c>
      <c r="DK62" s="958">
        <f t="shared" ref="DK62" si="55">IF(DI62-DK60&lt;=0,0,DI62-DK60)</f>
        <v>0</v>
      </c>
      <c r="DM62" s="958">
        <f t="shared" ref="DM62" si="56">IF(DK62-DM60&lt;=0,0,DK62-DM60)</f>
        <v>0</v>
      </c>
      <c r="DO62" s="958">
        <f t="shared" ref="DO62" si="57">IF(DM62-DO60&lt;=0,0,DM62-DO60)</f>
        <v>0</v>
      </c>
      <c r="DQ62" s="958">
        <f t="shared" ref="DQ62" si="58">IF(DO62-DQ60&lt;=0,0,DO62-DQ60)</f>
        <v>0</v>
      </c>
      <c r="DS62" s="958">
        <f t="shared" ref="DS62" si="59">IF(DQ62-DS60&lt;=0,0,DQ62-DS60)</f>
        <v>0</v>
      </c>
      <c r="DU62" s="958">
        <f t="shared" ref="DU62" si="60">IF(DS62-DU60&lt;=0,0,DS62-DU60)</f>
        <v>0</v>
      </c>
      <c r="DW62" s="958">
        <f t="shared" ref="DW62" si="61">IF(DU62-DW60&lt;=0,0,DU62-DW60)</f>
        <v>0</v>
      </c>
      <c r="DY62" s="958">
        <f t="shared" ref="DY62" si="62">IF(DW62-DY60&lt;=0,0,DW62-DY60)</f>
        <v>0</v>
      </c>
      <c r="EA62" s="958">
        <f t="shared" ref="EA62" si="63">IF(DY62-EA60&lt;=0,0,DY62-EA60)</f>
        <v>0</v>
      </c>
      <c r="EC62" s="958">
        <f t="shared" ref="EC62" si="64">IF(EA62-EC60&lt;=0,0,EA62-EC60)</f>
        <v>0</v>
      </c>
      <c r="EE62" s="958">
        <f t="shared" ref="EE62" si="65">IF(EC62-EE60&lt;=0,0,EC62-EE60)</f>
        <v>0</v>
      </c>
      <c r="EG62" s="958">
        <f t="shared" ref="EG62" si="66">IF(EE62-EG60&lt;=0,0,EE62-EG60)</f>
        <v>0</v>
      </c>
      <c r="EI62" s="958">
        <f t="shared" ref="EI62" si="67">IF(EG62-EI60&lt;=0,0,EG62-EI60)</f>
        <v>0</v>
      </c>
      <c r="EK62" s="958">
        <f t="shared" ref="EK62" si="68">IF(EI62-EK60&lt;=0,0,EI62-EK60)</f>
        <v>0</v>
      </c>
      <c r="EM62" s="958">
        <f t="shared" ref="EM62" si="69">IF(EK62-EM60&lt;=0,0,EK62-EM60)</f>
        <v>0</v>
      </c>
      <c r="EO62" s="958">
        <f t="shared" ref="EO62" si="70">IF(EM62-EO60&lt;=0,0,EM62-EO60)</f>
        <v>0</v>
      </c>
      <c r="EQ62" s="958">
        <f t="shared" ref="EQ62" si="71">IF(EO62-EQ60&lt;=0,0,EO62-EQ60)</f>
        <v>0</v>
      </c>
      <c r="ES62" s="958">
        <f t="shared" ref="ES62" si="72">IF(EQ62-ES60&lt;=0,0,EQ62-ES60)</f>
        <v>0</v>
      </c>
      <c r="EU62" s="958">
        <f t="shared" ref="EU62" si="73">IF(ES62-EU60&lt;=0,0,ES62-EU60)</f>
        <v>0</v>
      </c>
      <c r="EW62" s="958">
        <f t="shared" ref="EW62" si="74">IF(EU62-EW60&lt;=0,0,EU62-EW60)</f>
        <v>0</v>
      </c>
      <c r="EY62" s="958">
        <f t="shared" ref="EY62" si="75">IF(EW62-EY60&lt;=0,0,EW62-EY60)</f>
        <v>0</v>
      </c>
      <c r="FA62" s="958">
        <f t="shared" ref="FA62" si="76">IF(EY62-FA60&lt;=0,0,EY62-FA60)</f>
        <v>0</v>
      </c>
      <c r="FC62" s="958">
        <f t="shared" ref="FC62" si="77">IF(FA62-FC60&lt;=0,0,FA62-FC60)</f>
        <v>0</v>
      </c>
      <c r="FE62" s="958">
        <f t="shared" ref="FE62" si="78">IF(FC62-FE60&lt;=0,0,FC62-FE60)</f>
        <v>0</v>
      </c>
      <c r="FG62" s="958">
        <f t="shared" ref="FG62" si="79">IF(FE62-FG60&lt;=0,0,FE62-FG60)</f>
        <v>0</v>
      </c>
      <c r="FI62" s="958">
        <f t="shared" ref="FI62" si="80">IF(FG62-FI60&lt;=0,0,FG62-FI60)</f>
        <v>0</v>
      </c>
      <c r="FK62" s="958">
        <f t="shared" ref="FK62" si="81">IF(FI62-FK60&lt;=0,0,FI62-FK60)</f>
        <v>0</v>
      </c>
      <c r="FM62" s="958">
        <f t="shared" ref="FM62" si="82">IF(FK62-FM60&lt;=0,0,FK62-FM60)</f>
        <v>0</v>
      </c>
      <c r="FO62" s="958">
        <f t="shared" ref="FO62" si="83">IF(FM62-FO60&lt;=0,0,FM62-FO60)</f>
        <v>0</v>
      </c>
      <c r="FQ62" s="958">
        <f t="shared" ref="FQ62" si="84">IF(FO62-FQ60&lt;=0,0,FO62-FQ60)</f>
        <v>0</v>
      </c>
      <c r="FS62" s="958">
        <f t="shared" ref="FS62" si="85">IF(FQ62-FS60&lt;=0,0,FQ62-FS60)</f>
        <v>0</v>
      </c>
      <c r="FU62" s="958">
        <f t="shared" ref="FU62" si="86">IF(FS62-FU60&lt;=0,0,FS62-FU60)</f>
        <v>0</v>
      </c>
      <c r="FW62" s="958">
        <f t="shared" ref="FW62" si="87">IF(FU62-FW60&lt;=0,0,FU62-FW60)</f>
        <v>0</v>
      </c>
      <c r="FY62" s="958">
        <f t="shared" ref="FY62" si="88">IF(FW62-FY60&lt;=0,0,FW62-FY60)</f>
        <v>0</v>
      </c>
      <c r="GA62" s="958">
        <f t="shared" ref="GA62" si="89">IF(FY62-GA60&lt;=0,0,FY62-GA60)</f>
        <v>0</v>
      </c>
      <c r="GC62" s="958">
        <f t="shared" ref="GC62" si="90">IF(GA62-GC60&lt;=0,0,GA62-GC60)</f>
        <v>0</v>
      </c>
      <c r="GE62" s="958">
        <f t="shared" ref="GE62" si="91">IF(GC62-GE60&lt;=0,0,GC62-GE60)</f>
        <v>0</v>
      </c>
      <c r="GG62" s="958">
        <f t="shared" ref="GG62" si="92">IF(GE62-GG60&lt;=0,0,GE62-GG60)</f>
        <v>0</v>
      </c>
      <c r="GI62" s="958">
        <f t="shared" ref="GI62" si="93">IF(GG62-GI60&lt;=0,0,GG62-GI60)</f>
        <v>0</v>
      </c>
      <c r="GK62" s="958">
        <f t="shared" ref="GK62" si="94">IF(GI62-GK60&lt;=0,0,GI62-GK60)</f>
        <v>0</v>
      </c>
      <c r="GM62" s="958">
        <f t="shared" ref="GM62" si="95">IF(GK62-GM60&lt;=0,0,GK62-GM60)</f>
        <v>0</v>
      </c>
      <c r="GO62" s="958">
        <f t="shared" ref="GO62" si="96">IF(GM62-GO60&lt;=0,0,GM62-GO60)</f>
        <v>0</v>
      </c>
      <c r="GQ62" s="958">
        <f t="shared" ref="GQ62" si="97">IF(GO62-GQ60&lt;=0,0,GO62-GQ60)</f>
        <v>0</v>
      </c>
      <c r="GS62" s="958">
        <f t="shared" ref="GS62" si="98">IF(GQ62-GS60&lt;=0,0,GQ62-GS60)</f>
        <v>0</v>
      </c>
      <c r="GU62" s="958">
        <f t="shared" ref="GU62" si="99">IF(GS62-GU60&lt;=0,0,GS62-GU60)</f>
        <v>0</v>
      </c>
      <c r="GW62" s="958">
        <f t="shared" ref="GW62" si="100">IF(GU62-GW60&lt;=0,0,GU62-GW60)</f>
        <v>0</v>
      </c>
      <c r="GY62" s="958">
        <f t="shared" ref="GY62" si="101">IF(GW62-GY60&lt;=0,0,GW62-GY60)</f>
        <v>0</v>
      </c>
      <c r="HA62" s="958">
        <f t="shared" ref="HA62" si="102">IF(GY62-HA60&lt;=0,0,GY62-HA60)</f>
        <v>0</v>
      </c>
      <c r="HC62" s="958">
        <f t="shared" ref="HC62" si="103">IF(HA62-HC60&lt;=0,0,HA62-HC60)</f>
        <v>0</v>
      </c>
      <c r="HE62" s="958">
        <f t="shared" ref="HE62" si="104">IF(HC62-HE60&lt;=0,0,HC62-HE60)</f>
        <v>0</v>
      </c>
      <c r="HG62" s="958">
        <f t="shared" ref="HG62" si="105">IF(HE62-HG60&lt;=0,0,HE62-HG60)</f>
        <v>0</v>
      </c>
      <c r="HI62" s="958">
        <f t="shared" ref="HI62" si="106">IF(HG62-HI60&lt;=0,0,HG62-HI60)</f>
        <v>0</v>
      </c>
      <c r="HK62" s="958">
        <f t="shared" ref="HK62" si="107">IF(HI62-HK60&lt;=0,0,HI62-HK60)</f>
        <v>0</v>
      </c>
      <c r="HM62" s="958">
        <f t="shared" ref="HM62" si="108">IF(HK62-HM60&lt;=0,0,HK62-HM60)</f>
        <v>0</v>
      </c>
      <c r="HO62" s="958">
        <f t="shared" ref="HO62" si="109">IF(HM62-HO60&lt;=0,0,HM62-HO60)</f>
        <v>0</v>
      </c>
      <c r="HQ62" s="958">
        <f t="shared" ref="HQ62" si="110">IF(HO62-HQ60&lt;=0,0,HO62-HQ60)</f>
        <v>0</v>
      </c>
      <c r="HS62" s="958">
        <f t="shared" ref="HS62" si="111">IF(HQ62-HS60&lt;=0,0,HQ62-HS60)</f>
        <v>0</v>
      </c>
      <c r="HU62" s="958">
        <f t="shared" ref="HU62" si="112">IF(HS62-HU60&lt;=0,0,HS62-HU60)</f>
        <v>0</v>
      </c>
      <c r="HW62" s="958">
        <f t="shared" ref="HW62" si="113">IF(HU62-HW60&lt;=0,0,HU62-HW60)</f>
        <v>0</v>
      </c>
      <c r="HY62" s="958">
        <f t="shared" ref="HY62" si="114">IF(HW62-HY60&lt;=0,0,HW62-HY60)</f>
        <v>0</v>
      </c>
      <c r="IA62" s="958">
        <f t="shared" ref="IA62" si="115">IF(HY62-IA60&lt;=0,0,HY62-IA60)</f>
        <v>0</v>
      </c>
      <c r="IC62" s="958">
        <f t="shared" ref="IC62" si="116">IF(IA62-IC60&lt;=0,0,IA62-IC60)</f>
        <v>0</v>
      </c>
      <c r="IE62" s="958">
        <f t="shared" ref="IE62" si="117">IF(IC62-IE60&lt;=0,0,IC62-IE60)</f>
        <v>0</v>
      </c>
      <c r="IG62" s="958">
        <f t="shared" ref="IG62" si="118">IF(IE62-IG60&lt;=0,0,IE62-IG60)</f>
        <v>0</v>
      </c>
      <c r="II62" s="958">
        <f t="shared" ref="II62" si="119">IF(IG62-II60&lt;=0,0,IG62-II60)</f>
        <v>0</v>
      </c>
      <c r="IK62" s="958">
        <f t="shared" ref="IK62" si="120">IF(II62-IK60&lt;=0,0,II62-IK60)</f>
        <v>0</v>
      </c>
      <c r="IM62" s="958">
        <f t="shared" ref="IM62" si="121">IF(IK62-IM60&lt;=0,0,IK62-IM60)</f>
        <v>0</v>
      </c>
      <c r="IO62" s="958">
        <f t="shared" ref="IO62" si="122">IF(IM62-IO60&lt;=0,0,IM62-IO60)</f>
        <v>0</v>
      </c>
      <c r="IQ62" s="958">
        <f t="shared" ref="IQ62" si="123">IF(IO62-IQ60&lt;=0,0,IO62-IQ60)</f>
        <v>0</v>
      </c>
      <c r="IS62" s="958">
        <f t="shared" ref="IS62" si="124">IF(IQ62-IS60&lt;=0,0,IQ62-IS60)</f>
        <v>0</v>
      </c>
      <c r="IU62" s="958">
        <f t="shared" ref="IU62" si="125">IF(IS62-IU60&lt;=0,0,IS62-IU60)</f>
        <v>0</v>
      </c>
      <c r="IW62" s="958">
        <f t="shared" ref="IW62" si="126">IF(IU62-IW60&lt;=0,0,IU62-IW60)</f>
        <v>0</v>
      </c>
      <c r="IY62" s="958">
        <f t="shared" ref="IY62" si="127">IF(IW62-IY60&lt;=0,0,IW62-IY60)</f>
        <v>0</v>
      </c>
      <c r="JA62" s="958">
        <f t="shared" ref="JA62" si="128">IF(IY62-JA60&lt;=0,0,IY62-JA60)</f>
        <v>0</v>
      </c>
      <c r="JC62" s="958">
        <f t="shared" ref="JC62" si="129">IF(JA62-JC60&lt;=0,0,JA62-JC60)</f>
        <v>0</v>
      </c>
      <c r="JE62" s="958">
        <f t="shared" ref="JE62" si="130">IF(JC62-JE60&lt;=0,0,JC62-JE60)</f>
        <v>0</v>
      </c>
      <c r="JG62" s="958">
        <f t="shared" ref="JG62" si="131">IF(JE62-JG60&lt;=0,0,JE62-JG60)</f>
        <v>0</v>
      </c>
      <c r="JI62" s="958">
        <f t="shared" ref="JI62" si="132">IF(JG62-JI60&lt;=0,0,JG62-JI60)</f>
        <v>0</v>
      </c>
      <c r="JK62" s="958">
        <f t="shared" ref="JK62" si="133">IF(JI62-JK60&lt;=0,0,JI62-JK60)</f>
        <v>0</v>
      </c>
      <c r="JM62" s="958">
        <f t="shared" ref="JM62" si="134">IF(JK62-JM60&lt;=0,0,JK62-JM60)</f>
        <v>0</v>
      </c>
      <c r="JO62" s="958">
        <f t="shared" ref="JO62" si="135">IF(JM62-JO60&lt;=0,0,JM62-JO60)</f>
        <v>0</v>
      </c>
      <c r="JQ62" s="958">
        <f t="shared" ref="JQ62" si="136">IF(JO62-JQ60&lt;=0,0,JO62-JQ60)</f>
        <v>0</v>
      </c>
      <c r="JS62" s="958">
        <f t="shared" ref="JS62" si="137">IF(JQ62-JS60&lt;=0,0,JQ62-JS60)</f>
        <v>0</v>
      </c>
      <c r="JU62" s="958">
        <f t="shared" ref="JU62" si="138">IF(JS62-JU60&lt;=0,0,JS62-JU60)</f>
        <v>0</v>
      </c>
      <c r="JW62" s="958">
        <f t="shared" ref="JW62" si="139">IF(JU62-JW60&lt;=0,0,JU62-JW60)</f>
        <v>0</v>
      </c>
      <c r="JY62" s="958">
        <f t="shared" ref="JY62" si="140">IF(JW62-JY60&lt;=0,0,JW62-JY60)</f>
        <v>0</v>
      </c>
      <c r="KA62" s="958">
        <f t="shared" ref="KA62" si="141">IF(JY62-KA60&lt;=0,0,JY62-KA60)</f>
        <v>0</v>
      </c>
      <c r="KC62" s="958">
        <f t="shared" ref="KC62" si="142">IF(KA62-KC60&lt;=0,0,KA62-KC60)</f>
        <v>0</v>
      </c>
      <c r="KE62" s="958">
        <f t="shared" ref="KE62" si="143">IF(KC62-KE60&lt;=0,0,KC62-KE60)</f>
        <v>0</v>
      </c>
      <c r="KG62" s="958">
        <f t="shared" ref="KG62" si="144">IF(KE62-KG60&lt;=0,0,KE62-KG60)</f>
        <v>0</v>
      </c>
      <c r="KI62" s="958">
        <f t="shared" ref="KI62" si="145">IF(KG62-KI60&lt;=0,0,KG62-KI60)</f>
        <v>0</v>
      </c>
      <c r="KK62" s="958">
        <f t="shared" ref="KK62" si="146">IF(KI62-KK60&lt;=0,0,KI62-KK60)</f>
        <v>0</v>
      </c>
      <c r="KM62" s="958">
        <f t="shared" ref="KM62" si="147">IF(KK62-KM60&lt;=0,0,KK62-KM60)</f>
        <v>0</v>
      </c>
      <c r="KO62" s="958">
        <f t="shared" ref="KO62" si="148">IF(KM62-KO60&lt;=0,0,KM62-KO60)</f>
        <v>0</v>
      </c>
      <c r="KQ62" s="958">
        <f t="shared" ref="KQ62" si="149">IF(KO62-KQ60&lt;=0,0,KO62-KQ60)</f>
        <v>0</v>
      </c>
      <c r="KS62" s="958">
        <f t="shared" ref="KS62" si="150">IF(KQ62-KS60&lt;=0,0,KQ62-KS60)</f>
        <v>0</v>
      </c>
      <c r="KU62" s="958">
        <f t="shared" ref="KU62" si="151">IF(KS62-KU60&lt;=0,0,KS62-KU60)</f>
        <v>0</v>
      </c>
      <c r="KW62" s="958">
        <f t="shared" ref="KW62" si="152">IF(KU62-KW60&lt;=0,0,KU62-KW60)</f>
        <v>0</v>
      </c>
      <c r="KY62" s="958">
        <f t="shared" ref="KY62" si="153">IF(KW62-KY60&lt;=0,0,KW62-KY60)</f>
        <v>0</v>
      </c>
      <c r="LA62" s="958">
        <f t="shared" ref="LA62" si="154">IF(KY62-LA60&lt;=0,0,KY62-LA60)</f>
        <v>0</v>
      </c>
      <c r="LC62" s="958">
        <f t="shared" ref="LC62" si="155">IF(LA62-LC60&lt;=0,0,LA62-LC60)</f>
        <v>0</v>
      </c>
      <c r="LE62" s="958">
        <f t="shared" ref="LE62" si="156">IF(LC62-LE60&lt;=0,0,LC62-LE60)</f>
        <v>0</v>
      </c>
      <c r="LG62" s="958">
        <f t="shared" ref="LG62" si="157">IF(LE62-LG60&lt;=0,0,LE62-LG60)</f>
        <v>0</v>
      </c>
      <c r="LI62" s="958">
        <f t="shared" ref="LI62" si="158">IF(LG62-LI60&lt;=0,0,LG62-LI60)</f>
        <v>0</v>
      </c>
      <c r="LK62" s="958">
        <f t="shared" ref="LK62" si="159">IF(LI62-LK60&lt;=0,0,LI62-LK60)</f>
        <v>0</v>
      </c>
      <c r="LM62" s="958">
        <f t="shared" ref="LM62" si="160">IF(LK62-LM60&lt;=0,0,LK62-LM60)</f>
        <v>0</v>
      </c>
      <c r="LO62" s="958">
        <f t="shared" ref="LO62" si="161">IF(LM62-LO60&lt;=0,0,LM62-LO60)</f>
        <v>0</v>
      </c>
      <c r="LQ62" s="958">
        <f t="shared" ref="LQ62" si="162">IF(LO62-LQ60&lt;=0,0,LO62-LQ60)</f>
        <v>0</v>
      </c>
      <c r="LS62" s="958">
        <f t="shared" ref="LS62" si="163">IF(LQ62-LS60&lt;=0,0,LQ62-LS60)</f>
        <v>0</v>
      </c>
      <c r="LU62" s="958">
        <f t="shared" ref="LU62" si="164">IF(LS62-LU60&lt;=0,0,LS62-LU60)</f>
        <v>0</v>
      </c>
      <c r="LW62" s="958">
        <f t="shared" ref="LW62" si="165">IF(LU62-LW60&lt;=0,0,LU62-LW60)</f>
        <v>0</v>
      </c>
      <c r="LY62" s="958">
        <f t="shared" ref="LY62" si="166">IF(LW62-LY60&lt;=0,0,LW62-LY60)</f>
        <v>0</v>
      </c>
      <c r="MA62" s="958">
        <f t="shared" ref="MA62" si="167">IF(LY62-MA60&lt;=0,0,LY62-MA60)</f>
        <v>0</v>
      </c>
      <c r="MC62" s="958">
        <f t="shared" ref="MC62" si="168">IF(MA62-MC60&lt;=0,0,MA62-MC60)</f>
        <v>0</v>
      </c>
      <c r="ME62" s="958">
        <f t="shared" ref="ME62" si="169">IF(MC62-ME60&lt;=0,0,MC62-ME60)</f>
        <v>0</v>
      </c>
      <c r="MG62" s="958">
        <f t="shared" ref="MG62" si="170">IF(ME62-MG60&lt;=0,0,ME62-MG60)</f>
        <v>0</v>
      </c>
      <c r="MI62" s="958">
        <f t="shared" ref="MI62" si="171">IF(MG62-MI60&lt;=0,0,MG62-MI60)</f>
        <v>0</v>
      </c>
      <c r="MK62" s="958">
        <f t="shared" ref="MK62" si="172">IF(MI62-MK60&lt;=0,0,MI62-MK60)</f>
        <v>0</v>
      </c>
      <c r="MM62" s="958">
        <f t="shared" ref="MM62" si="173">IF(MK62-MM60&lt;=0,0,MK62-MM60)</f>
        <v>0</v>
      </c>
      <c r="MO62" s="958">
        <f t="shared" ref="MO62" si="174">IF(MM62-MO60&lt;=0,0,MM62-MO60)</f>
        <v>0</v>
      </c>
      <c r="MQ62" s="958">
        <f t="shared" ref="MQ62" si="175">IF(MO62-MQ60&lt;=0,0,MO62-MQ60)</f>
        <v>0</v>
      </c>
      <c r="MS62" s="958">
        <f t="shared" ref="MS62" si="176">IF(MQ62-MS60&lt;=0,0,MQ62-MS60)</f>
        <v>0</v>
      </c>
      <c r="MU62" s="958">
        <f t="shared" ref="MU62" si="177">IF(MS62-MU60&lt;=0,0,MS62-MU60)</f>
        <v>0</v>
      </c>
      <c r="MW62" s="958">
        <f t="shared" ref="MW62" si="178">IF(MU62-MW60&lt;=0,0,MU62-MW60)</f>
        <v>0</v>
      </c>
      <c r="MY62" s="958">
        <f t="shared" ref="MY62" si="179">IF(MW62-MY60&lt;=0,0,MW62-MY60)</f>
        <v>0</v>
      </c>
      <c r="NA62" s="958">
        <f t="shared" ref="NA62" si="180">IF(MY62-NA60&lt;=0,0,MY62-NA60)</f>
        <v>0</v>
      </c>
      <c r="NC62" s="958">
        <f t="shared" ref="NC62" si="181">IF(NA62-NC60&lt;=0,0,NA62-NC60)</f>
        <v>0</v>
      </c>
      <c r="NE62" s="958">
        <f t="shared" ref="NE62" si="182">IF(NC62-NE60&lt;=0,0,NC62-NE60)</f>
        <v>0</v>
      </c>
      <c r="NG62" s="958">
        <f t="shared" ref="NG62" si="183">IF(NE62-NG60&lt;=0,0,NE62-NG60)</f>
        <v>0</v>
      </c>
      <c r="NI62" s="958">
        <f t="shared" ref="NI62" si="184">IF(NG62-NI60&lt;=0,0,NG62-NI60)</f>
        <v>0</v>
      </c>
      <c r="NK62" s="958">
        <f t="shared" ref="NK62" si="185">IF(NI62-NK60&lt;=0,0,NI62-NK60)</f>
        <v>0</v>
      </c>
      <c r="NM62" s="958">
        <f t="shared" ref="NM62" si="186">IF(NK62-NM60&lt;=0,0,NK62-NM60)</f>
        <v>0</v>
      </c>
      <c r="NO62" s="958">
        <f t="shared" ref="NO62" si="187">IF(NM62-NO60&lt;=0,0,NM62-NO60)</f>
        <v>0</v>
      </c>
      <c r="NQ62" s="958">
        <f t="shared" ref="NQ62" si="188">IF(NO62-NQ60&lt;=0,0,NO62-NQ60)</f>
        <v>0</v>
      </c>
      <c r="NS62" s="958">
        <f t="shared" ref="NS62" si="189">IF(NQ62-NS60&lt;=0,0,NQ62-NS60)</f>
        <v>0</v>
      </c>
      <c r="NU62" s="958">
        <f t="shared" ref="NU62" si="190">IF(NS62-NU60&lt;=0,0,NS62-NU60)</f>
        <v>0</v>
      </c>
      <c r="NW62" s="958">
        <f t="shared" ref="NW62" si="191">IF(NU62-NW60&lt;=0,0,NU62-NW60)</f>
        <v>0</v>
      </c>
      <c r="NY62" s="958">
        <f t="shared" ref="NY62" si="192">IF(NW62-NY60&lt;=0,0,NW62-NY60)</f>
        <v>0</v>
      </c>
      <c r="OA62" s="958">
        <f t="shared" ref="OA62" si="193">IF(NY62-OA60&lt;=0,0,NY62-OA60)</f>
        <v>0</v>
      </c>
      <c r="OC62" s="958">
        <f t="shared" ref="OC62" si="194">IF(OA62-OC60&lt;=0,0,OA62-OC60)</f>
        <v>0</v>
      </c>
      <c r="OE62" s="958">
        <f t="shared" ref="OE62" si="195">IF(OC62-OE60&lt;=0,0,OC62-OE60)</f>
        <v>0</v>
      </c>
      <c r="OG62" s="958">
        <f t="shared" ref="OG62" si="196">IF(OE62-OG60&lt;=0,0,OE62-OG60)</f>
        <v>0</v>
      </c>
      <c r="OI62" s="958">
        <f t="shared" ref="OI62" si="197">IF(OG62-OI60&lt;=0,0,OG62-OI60)</f>
        <v>0</v>
      </c>
      <c r="OK62" s="958">
        <f t="shared" ref="OK62" si="198">IF(OI62-OK60&lt;=0,0,OI62-OK60)</f>
        <v>0</v>
      </c>
      <c r="OM62" s="958">
        <f t="shared" ref="OM62" si="199">IF(OK62-OM60&lt;=0,0,OK62-OM60)</f>
        <v>0</v>
      </c>
      <c r="OO62" s="958">
        <f t="shared" ref="OO62" si="200">IF(OM62-OO60&lt;=0,0,OM62-OO60)</f>
        <v>0</v>
      </c>
      <c r="OQ62" s="958">
        <f t="shared" ref="OQ62" si="201">IF(OO62-OQ60&lt;=0,0,OO62-OQ60)</f>
        <v>0</v>
      </c>
      <c r="OS62" s="958">
        <f t="shared" ref="OS62" si="202">IF(OQ62-OS60&lt;=0,0,OQ62-OS60)</f>
        <v>0</v>
      </c>
      <c r="OU62" s="958">
        <f t="shared" ref="OU62" si="203">IF(OS62-OU60&lt;=0,0,OS62-OU60)</f>
        <v>0</v>
      </c>
      <c r="OW62" s="958">
        <f t="shared" ref="OW62" si="204">IF(OU62-OW60&lt;=0,0,OU62-OW60)</f>
        <v>0</v>
      </c>
      <c r="OY62" s="958">
        <f t="shared" ref="OY62" si="205">IF(OW62-OY60&lt;=0,0,OW62-OY60)</f>
        <v>0</v>
      </c>
      <c r="PA62" s="958">
        <f t="shared" ref="PA62" si="206">IF(OY62-PA60&lt;=0,0,OY62-PA60)</f>
        <v>0</v>
      </c>
      <c r="PC62" s="958">
        <f t="shared" ref="PC62" si="207">IF(PA62-PC60&lt;=0,0,PA62-PC60)</f>
        <v>0</v>
      </c>
      <c r="PE62" s="958">
        <f t="shared" ref="PE62" si="208">IF(PC62-PE60&lt;=0,0,PC62-PE60)</f>
        <v>0</v>
      </c>
      <c r="PG62" s="958">
        <f t="shared" ref="PG62" si="209">IF(PE62-PG60&lt;=0,0,PE62-PG60)</f>
        <v>0</v>
      </c>
      <c r="PI62" s="958">
        <f t="shared" ref="PI62" si="210">IF(PG62-PI60&lt;=0,0,PG62-PI60)</f>
        <v>0</v>
      </c>
      <c r="PK62" s="958">
        <f t="shared" ref="PK62" si="211">IF(PI62-PK60&lt;=0,0,PI62-PK60)</f>
        <v>0</v>
      </c>
      <c r="PM62" s="958">
        <f t="shared" ref="PM62" si="212">IF(PK62-PM60&lt;=0,0,PK62-PM60)</f>
        <v>0</v>
      </c>
      <c r="PO62" s="958">
        <f t="shared" ref="PO62" si="213">IF(PM62-PO60&lt;=0,0,PM62-PO60)</f>
        <v>0</v>
      </c>
      <c r="PQ62" s="958">
        <f t="shared" ref="PQ62" si="214">IF(PO62-PQ60&lt;=0,0,PO62-PQ60)</f>
        <v>0</v>
      </c>
      <c r="PS62" s="958">
        <f t="shared" ref="PS62" si="215">IF(PQ62-PS60&lt;=0,0,PQ62-PS60)</f>
        <v>0</v>
      </c>
      <c r="PU62" s="958">
        <f t="shared" ref="PU62" si="216">IF(PS62-PU60&lt;=0,0,PS62-PU60)</f>
        <v>0</v>
      </c>
      <c r="PW62" s="958">
        <f t="shared" ref="PW62" si="217">IF(PU62-PW60&lt;=0,0,PU62-PW60)</f>
        <v>0</v>
      </c>
      <c r="PY62" s="958">
        <f t="shared" ref="PY62" si="218">IF(PW62-PY60&lt;=0,0,PW62-PY60)</f>
        <v>0</v>
      </c>
      <c r="QA62" s="958">
        <f t="shared" ref="QA62" si="219">IF(PY62-QA60&lt;=0,0,PY62-QA60)</f>
        <v>0</v>
      </c>
      <c r="QC62" s="958">
        <f t="shared" ref="QC62" si="220">IF(QA62-QC60&lt;=0,0,QA62-QC60)</f>
        <v>0</v>
      </c>
      <c r="QE62" s="958">
        <f t="shared" ref="QE62" si="221">IF(QC62-QE60&lt;=0,0,QC62-QE60)</f>
        <v>0</v>
      </c>
      <c r="QG62" s="958">
        <f t="shared" ref="QG62" si="222">IF(QE62-QG60&lt;=0,0,QE62-QG60)</f>
        <v>0</v>
      </c>
      <c r="QI62" s="958">
        <f t="shared" ref="QI62" si="223">IF(QG62-QI60&lt;=0,0,QG62-QI60)</f>
        <v>0</v>
      </c>
      <c r="QK62" s="958">
        <f t="shared" ref="QK62" si="224">IF(QI62-QK60&lt;=0,0,QI62-QK60)</f>
        <v>0</v>
      </c>
      <c r="QM62" s="958">
        <f t="shared" ref="QM62" si="225">IF(QK62-QM60&lt;=0,0,QK62-QM60)</f>
        <v>0</v>
      </c>
      <c r="QO62" s="958">
        <f t="shared" ref="QO62" si="226">IF(QM62-QO60&lt;=0,0,QM62-QO60)</f>
        <v>0</v>
      </c>
      <c r="QQ62" s="958">
        <f t="shared" ref="QQ62" si="227">IF(QO62-QQ60&lt;=0,0,QO62-QQ60)</f>
        <v>0</v>
      </c>
      <c r="QS62" s="958">
        <f t="shared" ref="QS62" si="228">IF(QQ62-QS60&lt;=0,0,QQ62-QS60)</f>
        <v>0</v>
      </c>
      <c r="QU62" s="958">
        <f t="shared" ref="QU62" si="229">IF(QS62-QU60&lt;=0,0,QS62-QU60)</f>
        <v>0</v>
      </c>
      <c r="QW62" s="958">
        <f t="shared" ref="QW62" si="230">IF(QU62-QW60&lt;=0,0,QU62-QW60)</f>
        <v>0</v>
      </c>
      <c r="QY62" s="958">
        <f t="shared" ref="QY62" si="231">IF(QW62-QY60&lt;=0,0,QW62-QY60)</f>
        <v>0</v>
      </c>
      <c r="RA62" s="958">
        <f t="shared" ref="RA62" si="232">IF(QY62-RA60&lt;=0,0,QY62-RA60)</f>
        <v>0</v>
      </c>
      <c r="RC62" s="958">
        <f t="shared" ref="RC62" si="233">IF(RA62-RC60&lt;=0,0,RA62-RC60)</f>
        <v>0</v>
      </c>
      <c r="RE62" s="958">
        <f t="shared" ref="RE62" si="234">IF(RC62-RE60&lt;=0,0,RC62-RE60)</f>
        <v>0</v>
      </c>
      <c r="RG62" s="958">
        <f t="shared" ref="RG62" si="235">IF(RE62-RG60&lt;=0,0,RE62-RG60)</f>
        <v>0</v>
      </c>
      <c r="RI62" s="958">
        <f t="shared" ref="RI62" si="236">IF(RG62-RI60&lt;=0,0,RG62-RI60)</f>
        <v>0</v>
      </c>
      <c r="RK62" s="958">
        <f t="shared" ref="RK62" si="237">IF(RI62-RK60&lt;=0,0,RI62-RK60)</f>
        <v>0</v>
      </c>
      <c r="RM62" s="958">
        <f t="shared" ref="RM62" si="238">IF(RK62-RM60&lt;=0,0,RK62-RM60)</f>
        <v>0</v>
      </c>
      <c r="RO62" s="958">
        <f t="shared" ref="RO62" si="239">IF(RM62-RO60&lt;=0,0,RM62-RO60)</f>
        <v>0</v>
      </c>
      <c r="RQ62" s="958">
        <f t="shared" ref="RQ62" si="240">IF(RO62-RQ60&lt;=0,0,RO62-RQ60)</f>
        <v>0</v>
      </c>
      <c r="RS62" s="958">
        <f t="shared" ref="RS62" si="241">IF(RQ62-RS60&lt;=0,0,RQ62-RS60)</f>
        <v>0</v>
      </c>
      <c r="RU62" s="958">
        <f t="shared" ref="RU62" si="242">IF(RS62-RU60&lt;=0,0,RS62-RU60)</f>
        <v>0</v>
      </c>
      <c r="RW62" s="958">
        <f t="shared" ref="RW62" si="243">IF(RU62-RW60&lt;=0,0,RU62-RW60)</f>
        <v>0</v>
      </c>
      <c r="RY62" s="958">
        <f t="shared" ref="RY62" si="244">IF(RW62-RY60&lt;=0,0,RW62-RY60)</f>
        <v>0</v>
      </c>
      <c r="SA62" s="958">
        <f t="shared" ref="SA62" si="245">IF(RY62-SA60&lt;=0,0,RY62-SA60)</f>
        <v>0</v>
      </c>
      <c r="SC62" s="958">
        <f t="shared" ref="SC62" si="246">IF(SA62-SC60&lt;=0,0,SA62-SC60)</f>
        <v>0</v>
      </c>
      <c r="SE62" s="958">
        <f t="shared" ref="SE62" si="247">IF(SC62-SE60&lt;=0,0,SC62-SE60)</f>
        <v>0</v>
      </c>
      <c r="SG62" s="958">
        <f t="shared" ref="SG62" si="248">IF(SE62-SG60&lt;=0,0,SE62-SG60)</f>
        <v>0</v>
      </c>
      <c r="SI62" s="958">
        <f t="shared" ref="SI62" si="249">IF(SG62-SI60&lt;=0,0,SG62-SI60)</f>
        <v>0</v>
      </c>
      <c r="SK62" s="958">
        <f t="shared" ref="SK62" si="250">IF(SI62-SK60&lt;=0,0,SI62-SK60)</f>
        <v>0</v>
      </c>
      <c r="SM62" s="958">
        <f t="shared" ref="SM62" si="251">IF(SK62-SM60&lt;=0,0,SK62-SM60)</f>
        <v>0</v>
      </c>
      <c r="SO62" s="958">
        <f t="shared" ref="SO62" si="252">IF(SM62-SO60&lt;=0,0,SM62-SO60)</f>
        <v>0</v>
      </c>
      <c r="SQ62" s="958">
        <f t="shared" ref="SQ62" si="253">IF(SO62-SQ60&lt;=0,0,SO62-SQ60)</f>
        <v>0</v>
      </c>
      <c r="SS62" s="958">
        <f t="shared" ref="SS62" si="254">IF(SQ62-SS60&lt;=0,0,SQ62-SS60)</f>
        <v>0</v>
      </c>
      <c r="SU62" s="958">
        <f t="shared" ref="SU62" si="255">IF(SS62-SU60&lt;=0,0,SS62-SU60)</f>
        <v>0</v>
      </c>
      <c r="SW62" s="958">
        <f t="shared" ref="SW62" si="256">IF(SU62-SW60&lt;=0,0,SU62-SW60)</f>
        <v>0</v>
      </c>
      <c r="SY62" s="958">
        <f t="shared" ref="SY62" si="257">IF(SW62-SY60&lt;=0,0,SW62-SY60)</f>
        <v>0</v>
      </c>
      <c r="TA62" s="958">
        <f t="shared" ref="TA62" si="258">IF(SY62-TA60&lt;=0,0,SY62-TA60)</f>
        <v>0</v>
      </c>
      <c r="TC62" s="958">
        <f t="shared" ref="TC62" si="259">IF(TA62-TC60&lt;=0,0,TA62-TC60)</f>
        <v>0</v>
      </c>
      <c r="TE62" s="958">
        <f t="shared" ref="TE62" si="260">IF(TC62-TE60&lt;=0,0,TC62-TE60)</f>
        <v>0</v>
      </c>
      <c r="TG62" s="958">
        <f t="shared" ref="TG62" si="261">IF(TE62-TG60&lt;=0,0,TE62-TG60)</f>
        <v>0</v>
      </c>
      <c r="TI62" s="958">
        <f t="shared" ref="TI62" si="262">IF(TG62-TI60&lt;=0,0,TG62-TI60)</f>
        <v>0</v>
      </c>
      <c r="TK62" s="958">
        <f t="shared" ref="TK62" si="263">IF(TI62-TK60&lt;=0,0,TI62-TK60)</f>
        <v>0</v>
      </c>
      <c r="TM62" s="958">
        <f t="shared" ref="TM62" si="264">IF(TK62-TM60&lt;=0,0,TK62-TM60)</f>
        <v>0</v>
      </c>
      <c r="TO62" s="958">
        <f t="shared" ref="TO62" si="265">IF(TM62-TO60&lt;=0,0,TM62-TO60)</f>
        <v>0</v>
      </c>
      <c r="TQ62" s="958">
        <f t="shared" ref="TQ62" si="266">IF(TO62-TQ60&lt;=0,0,TO62-TQ60)</f>
        <v>0</v>
      </c>
      <c r="TS62" s="958">
        <f t="shared" ref="TS62" si="267">IF(TQ62-TS60&lt;=0,0,TQ62-TS60)</f>
        <v>0</v>
      </c>
      <c r="TU62" s="958">
        <f t="shared" ref="TU62" si="268">IF(TS62-TU60&lt;=0,0,TS62-TU60)</f>
        <v>0</v>
      </c>
      <c r="TW62" s="958">
        <f t="shared" ref="TW62" si="269">IF(TU62-TW60&lt;=0,0,TU62-TW60)</f>
        <v>0</v>
      </c>
      <c r="TY62" s="958">
        <f t="shared" ref="TY62" si="270">IF(TW62-TY60&lt;=0,0,TW62-TY60)</f>
        <v>0</v>
      </c>
      <c r="UA62" s="958">
        <f t="shared" ref="UA62" si="271">IF(TY62-UA60&lt;=0,0,TY62-UA60)</f>
        <v>0</v>
      </c>
      <c r="UC62" s="958">
        <f t="shared" ref="UC62" si="272">IF(UA62-UC60&lt;=0,0,UA62-UC60)</f>
        <v>0</v>
      </c>
      <c r="UE62" s="958">
        <f t="shared" ref="UE62" si="273">IF(UC62-UE60&lt;=0,0,UC62-UE60)</f>
        <v>0</v>
      </c>
      <c r="UG62" s="958">
        <f t="shared" ref="UG62" si="274">IF(UE62-UG60&lt;=0,0,UE62-UG60)</f>
        <v>0</v>
      </c>
      <c r="UI62" s="958">
        <f t="shared" ref="UI62" si="275">IF(UG62-UI60&lt;=0,0,UG62-UI60)</f>
        <v>0</v>
      </c>
      <c r="UK62" s="958">
        <f t="shared" ref="UK62" si="276">IF(UI62-UK60&lt;=0,0,UI62-UK60)</f>
        <v>0</v>
      </c>
      <c r="UM62" s="958">
        <f t="shared" ref="UM62" si="277">IF(UK62-UM60&lt;=0,0,UK62-UM60)</f>
        <v>0</v>
      </c>
      <c r="UO62" s="958">
        <f t="shared" ref="UO62" si="278">IF(UM62-UO60&lt;=0,0,UM62-UO60)</f>
        <v>0</v>
      </c>
      <c r="UQ62" s="958">
        <f t="shared" ref="UQ62" si="279">IF(UO62-UQ60&lt;=0,0,UO62-UQ60)</f>
        <v>0</v>
      </c>
      <c r="US62" s="958">
        <f t="shared" ref="US62" si="280">IF(UQ62-US60&lt;=0,0,UQ62-US60)</f>
        <v>0</v>
      </c>
      <c r="UU62" s="958">
        <f t="shared" ref="UU62" si="281">IF(US62-UU60&lt;=0,0,US62-UU60)</f>
        <v>0</v>
      </c>
      <c r="UW62" s="958">
        <f t="shared" ref="UW62" si="282">IF(UU62-UW60&lt;=0,0,UU62-UW60)</f>
        <v>0</v>
      </c>
      <c r="UY62" s="958">
        <f t="shared" ref="UY62" si="283">IF(UW62-UY60&lt;=0,0,UW62-UY60)</f>
        <v>0</v>
      </c>
      <c r="VA62" s="958">
        <f t="shared" ref="VA62" si="284">IF(UY62-VA60&lt;=0,0,UY62-VA60)</f>
        <v>0</v>
      </c>
      <c r="VC62" s="958">
        <f t="shared" ref="VC62" si="285">IF(VA62-VC60&lt;=0,0,VA62-VC60)</f>
        <v>0</v>
      </c>
      <c r="VE62" s="958">
        <f t="shared" ref="VE62" si="286">IF(VC62-VE60&lt;=0,0,VC62-VE60)</f>
        <v>0</v>
      </c>
      <c r="VG62" s="958">
        <f t="shared" ref="VG62" si="287">IF(VE62-VG60&lt;=0,0,VE62-VG60)</f>
        <v>0</v>
      </c>
      <c r="VI62" s="958">
        <f t="shared" ref="VI62" si="288">IF(VG62-VI60&lt;=0,0,VG62-VI60)</f>
        <v>0</v>
      </c>
      <c r="VK62" s="958">
        <f t="shared" ref="VK62" si="289">IF(VI62-VK60&lt;=0,0,VI62-VK60)</f>
        <v>0</v>
      </c>
      <c r="VM62" s="958">
        <f t="shared" ref="VM62" si="290">IF(VK62-VM60&lt;=0,0,VK62-VM60)</f>
        <v>0</v>
      </c>
      <c r="VO62" s="958">
        <f t="shared" ref="VO62" si="291">IF(VM62-VO60&lt;=0,0,VM62-VO60)</f>
        <v>0</v>
      </c>
      <c r="VQ62" s="958">
        <f t="shared" ref="VQ62" si="292">IF(VO62-VQ60&lt;=0,0,VO62-VQ60)</f>
        <v>0</v>
      </c>
      <c r="VS62" s="958">
        <f t="shared" ref="VS62" si="293">IF(VQ62-VS60&lt;=0,0,VQ62-VS60)</f>
        <v>0</v>
      </c>
      <c r="VU62" s="958">
        <f t="shared" ref="VU62" si="294">IF(VS62-VU60&lt;=0,0,VS62-VU60)</f>
        <v>0</v>
      </c>
      <c r="VW62" s="958">
        <f t="shared" ref="VW62" si="295">IF(VU62-VW60&lt;=0,0,VU62-VW60)</f>
        <v>0</v>
      </c>
      <c r="VY62" s="958">
        <f t="shared" ref="VY62" si="296">IF(VW62-VY60&lt;=0,0,VW62-VY60)</f>
        <v>0</v>
      </c>
      <c r="WA62" s="958">
        <f t="shared" ref="WA62" si="297">IF(VY62-WA60&lt;=0,0,VY62-WA60)</f>
        <v>0</v>
      </c>
      <c r="WC62" s="958">
        <f t="shared" ref="WC62" si="298">IF(WA62-WC60&lt;=0,0,WA62-WC60)</f>
        <v>0</v>
      </c>
      <c r="WE62" s="958">
        <f t="shared" ref="WE62" si="299">IF(WC62-WE60&lt;=0,0,WC62-WE60)</f>
        <v>0</v>
      </c>
      <c r="WG62" s="958">
        <f t="shared" ref="WG62" si="300">IF(WE62-WG60&lt;=0,0,WE62-WG60)</f>
        <v>0</v>
      </c>
      <c r="WI62" s="958">
        <f t="shared" ref="WI62" si="301">IF(WG62-WI60&lt;=0,0,WG62-WI60)</f>
        <v>0</v>
      </c>
      <c r="WK62" s="958">
        <f t="shared" ref="WK62" si="302">IF(WI62-WK60&lt;=0,0,WI62-WK60)</f>
        <v>0</v>
      </c>
      <c r="WM62" s="958">
        <f t="shared" ref="WM62" si="303">IF(WK62-WM60&lt;=0,0,WK62-WM60)</f>
        <v>0</v>
      </c>
      <c r="WO62" s="958">
        <f t="shared" ref="WO62" si="304">IF(WM62-WO60&lt;=0,0,WM62-WO60)</f>
        <v>0</v>
      </c>
      <c r="WQ62" s="958">
        <f t="shared" ref="WQ62" si="305">IF(WO62-WQ60&lt;=0,0,WO62-WQ60)</f>
        <v>0</v>
      </c>
      <c r="WS62" s="958">
        <f t="shared" ref="WS62" si="306">IF(WQ62-WS60&lt;=0,0,WQ62-WS60)</f>
        <v>0</v>
      </c>
      <c r="WU62" s="958">
        <f t="shared" ref="WU62" si="307">IF(WS62-WU60&lt;=0,0,WS62-WU60)</f>
        <v>0</v>
      </c>
      <c r="WW62" s="958">
        <f t="shared" ref="WW62" si="308">IF(WU62-WW60&lt;=0,0,WU62-WW60)</f>
        <v>0</v>
      </c>
      <c r="WY62" s="958">
        <f t="shared" ref="WY62" si="309">IF(WW62-WY60&lt;=0,0,WW62-WY60)</f>
        <v>0</v>
      </c>
      <c r="XA62" s="958">
        <f t="shared" ref="XA62" si="310">IF(WY62-XA60&lt;=0,0,WY62-XA60)</f>
        <v>0</v>
      </c>
      <c r="XC62" s="958">
        <f t="shared" ref="XC62" si="311">IF(XA62-XC60&lt;=0,0,XA62-XC60)</f>
        <v>0</v>
      </c>
      <c r="XE62" s="958">
        <f t="shared" ref="XE62" si="312">IF(XC62-XE60&lt;=0,0,XC62-XE60)</f>
        <v>0</v>
      </c>
      <c r="XG62" s="958">
        <f t="shared" ref="XG62" si="313">IF(XE62-XG60&lt;=0,0,XE62-XG60)</f>
        <v>0</v>
      </c>
      <c r="XI62" s="958">
        <f t="shared" ref="XI62" si="314">IF(XG62-XI60&lt;=0,0,XG62-XI60)</f>
        <v>0</v>
      </c>
      <c r="XK62" s="958">
        <f t="shared" ref="XK62" si="315">IF(XI62-XK60&lt;=0,0,XI62-XK60)</f>
        <v>0</v>
      </c>
      <c r="XM62" s="958">
        <f t="shared" ref="XM62" si="316">IF(XK62-XM60&lt;=0,0,XK62-XM60)</f>
        <v>0</v>
      </c>
      <c r="XO62" s="958">
        <f t="shared" ref="XO62" si="317">IF(XM62-XO60&lt;=0,0,XM62-XO60)</f>
        <v>0</v>
      </c>
      <c r="XQ62" s="958">
        <f t="shared" ref="XQ62" si="318">IF(XO62-XQ60&lt;=0,0,XO62-XQ60)</f>
        <v>0</v>
      </c>
      <c r="XS62" s="958">
        <f t="shared" ref="XS62" si="319">IF(XQ62-XS60&lt;=0,0,XQ62-XS60)</f>
        <v>0</v>
      </c>
      <c r="XU62" s="958">
        <f t="shared" ref="XU62" si="320">IF(XS62-XU60&lt;=0,0,XS62-XU60)</f>
        <v>0</v>
      </c>
      <c r="XW62" s="958">
        <f t="shared" ref="XW62" si="321">IF(XU62-XW60&lt;=0,0,XU62-XW60)</f>
        <v>0</v>
      </c>
      <c r="XY62" s="958">
        <f t="shared" ref="XY62" si="322">IF(XW62-XY60&lt;=0,0,XW62-XY60)</f>
        <v>0</v>
      </c>
      <c r="YA62" s="958">
        <f t="shared" ref="YA62" si="323">IF(XY62-YA60&lt;=0,0,XY62-YA60)</f>
        <v>0</v>
      </c>
      <c r="YC62" s="958">
        <f t="shared" ref="YC62" si="324">IF(YA62-YC60&lt;=0,0,YA62-YC60)</f>
        <v>0</v>
      </c>
      <c r="YE62" s="958">
        <f t="shared" ref="YE62" si="325">IF(YC62-YE60&lt;=0,0,YC62-YE60)</f>
        <v>0</v>
      </c>
      <c r="YG62" s="958">
        <f t="shared" ref="YG62" si="326">IF(YE62-YG60&lt;=0,0,YE62-YG60)</f>
        <v>0</v>
      </c>
      <c r="YI62" s="958">
        <f t="shared" ref="YI62" si="327">IF(YG62-YI60&lt;=0,0,YG62-YI60)</f>
        <v>0</v>
      </c>
      <c r="YK62" s="958">
        <f t="shared" ref="YK62" si="328">IF(YI62-YK60&lt;=0,0,YI62-YK60)</f>
        <v>0</v>
      </c>
      <c r="YM62" s="958">
        <f t="shared" ref="YM62" si="329">IF(YK62-YM60&lt;=0,0,YK62-YM60)</f>
        <v>0</v>
      </c>
      <c r="YO62" s="958">
        <f t="shared" ref="YO62" si="330">IF(YM62-YO60&lt;=0,0,YM62-YO60)</f>
        <v>0</v>
      </c>
      <c r="YQ62" s="958">
        <f t="shared" ref="YQ62" si="331">IF(YO62-YQ60&lt;=0,0,YO62-YQ60)</f>
        <v>0</v>
      </c>
      <c r="YS62" s="958">
        <f t="shared" ref="YS62" si="332">IF(YQ62-YS60&lt;=0,0,YQ62-YS60)</f>
        <v>0</v>
      </c>
      <c r="YU62" s="958">
        <f t="shared" ref="YU62" si="333">IF(YS62-YU60&lt;=0,0,YS62-YU60)</f>
        <v>0</v>
      </c>
      <c r="YW62" s="958">
        <f t="shared" ref="YW62" si="334">IF(YU62-YW60&lt;=0,0,YU62-YW60)</f>
        <v>0</v>
      </c>
      <c r="YY62" s="958">
        <f t="shared" ref="YY62" si="335">IF(YW62-YY60&lt;=0,0,YW62-YY60)</f>
        <v>0</v>
      </c>
      <c r="ZA62" s="958">
        <f t="shared" ref="ZA62" si="336">IF(YY62-ZA60&lt;=0,0,YY62-ZA60)</f>
        <v>0</v>
      </c>
      <c r="ZC62" s="958">
        <f t="shared" ref="ZC62" si="337">IF(ZA62-ZC60&lt;=0,0,ZA62-ZC60)</f>
        <v>0</v>
      </c>
      <c r="ZE62" s="958">
        <f t="shared" ref="ZE62" si="338">IF(ZC62-ZE60&lt;=0,0,ZC62-ZE60)</f>
        <v>0</v>
      </c>
      <c r="ZG62" s="958">
        <f t="shared" ref="ZG62" si="339">IF(ZE62-ZG60&lt;=0,0,ZE62-ZG60)</f>
        <v>0</v>
      </c>
      <c r="ZI62" s="958">
        <f t="shared" ref="ZI62" si="340">IF(ZG62-ZI60&lt;=0,0,ZG62-ZI60)</f>
        <v>0</v>
      </c>
      <c r="ZK62" s="958">
        <f t="shared" ref="ZK62" si="341">IF(ZI62-ZK60&lt;=0,0,ZI62-ZK60)</f>
        <v>0</v>
      </c>
      <c r="ZM62" s="958">
        <f t="shared" ref="ZM62" si="342">IF(ZK62-ZM60&lt;=0,0,ZK62-ZM60)</f>
        <v>0</v>
      </c>
      <c r="ZO62" s="958">
        <f t="shared" ref="ZO62" si="343">IF(ZM62-ZO60&lt;=0,0,ZM62-ZO60)</f>
        <v>0</v>
      </c>
      <c r="ZQ62" s="958">
        <f t="shared" ref="ZQ62" si="344">IF(ZO62-ZQ60&lt;=0,0,ZO62-ZQ60)</f>
        <v>0</v>
      </c>
      <c r="ZS62" s="958">
        <f t="shared" ref="ZS62" si="345">IF(ZQ62-ZS60&lt;=0,0,ZQ62-ZS60)</f>
        <v>0</v>
      </c>
      <c r="ZU62" s="958">
        <f t="shared" ref="ZU62" si="346">IF(ZS62-ZU60&lt;=0,0,ZS62-ZU60)</f>
        <v>0</v>
      </c>
      <c r="ZW62" s="958">
        <f t="shared" ref="ZW62" si="347">IF(ZU62-ZW60&lt;=0,0,ZU62-ZW60)</f>
        <v>0</v>
      </c>
      <c r="ZY62" s="958">
        <f t="shared" ref="ZY62" si="348">IF(ZW62-ZY60&lt;=0,0,ZW62-ZY60)</f>
        <v>0</v>
      </c>
      <c r="AAA62" s="958">
        <f t="shared" ref="AAA62" si="349">IF(ZY62-AAA60&lt;=0,0,ZY62-AAA60)</f>
        <v>0</v>
      </c>
      <c r="AAC62" s="958">
        <f t="shared" ref="AAC62" si="350">IF(AAA62-AAC60&lt;=0,0,AAA62-AAC60)</f>
        <v>0</v>
      </c>
      <c r="AAE62" s="958">
        <f t="shared" ref="AAE62" si="351">IF(AAC62-AAE60&lt;=0,0,AAC62-AAE60)</f>
        <v>0</v>
      </c>
      <c r="AAG62" s="958">
        <f t="shared" ref="AAG62" si="352">IF(AAE62-AAG60&lt;=0,0,AAE62-AAG60)</f>
        <v>0</v>
      </c>
      <c r="AAI62" s="958">
        <f t="shared" ref="AAI62" si="353">IF(AAG62-AAI60&lt;=0,0,AAG62-AAI60)</f>
        <v>0</v>
      </c>
      <c r="AAK62" s="958">
        <f t="shared" ref="AAK62" si="354">IF(AAI62-AAK60&lt;=0,0,AAI62-AAK60)</f>
        <v>0</v>
      </c>
      <c r="AAM62" s="958">
        <f t="shared" ref="AAM62" si="355">IF(AAK62-AAM60&lt;=0,0,AAK62-AAM60)</f>
        <v>0</v>
      </c>
      <c r="AAO62" s="958">
        <f t="shared" ref="AAO62" si="356">IF(AAM62-AAO60&lt;=0,0,AAM62-AAO60)</f>
        <v>0</v>
      </c>
      <c r="AAQ62" s="958">
        <f t="shared" ref="AAQ62" si="357">IF(AAO62-AAQ60&lt;=0,0,AAO62-AAQ60)</f>
        <v>0</v>
      </c>
      <c r="AAS62" s="958">
        <f t="shared" ref="AAS62" si="358">IF(AAQ62-AAS60&lt;=0,0,AAQ62-AAS60)</f>
        <v>0</v>
      </c>
      <c r="AAU62" s="958">
        <f t="shared" ref="AAU62" si="359">IF(AAS62-AAU60&lt;=0,0,AAS62-AAU60)</f>
        <v>0</v>
      </c>
      <c r="AAW62" s="958">
        <f t="shared" ref="AAW62" si="360">IF(AAU62-AAW60&lt;=0,0,AAU62-AAW60)</f>
        <v>0</v>
      </c>
      <c r="AAY62" s="958">
        <f t="shared" ref="AAY62" si="361">IF(AAW62-AAY60&lt;=0,0,AAW62-AAY60)</f>
        <v>0</v>
      </c>
      <c r="ABA62" s="958">
        <f t="shared" ref="ABA62" si="362">IF(AAY62-ABA60&lt;=0,0,AAY62-ABA60)</f>
        <v>0</v>
      </c>
      <c r="ABC62" s="958">
        <f t="shared" ref="ABC62" si="363">IF(ABA62-ABC60&lt;=0,0,ABA62-ABC60)</f>
        <v>0</v>
      </c>
      <c r="ABE62" s="958">
        <f t="shared" ref="ABE62" si="364">IF(ABC62-ABE60&lt;=0,0,ABC62-ABE60)</f>
        <v>0</v>
      </c>
      <c r="ABG62" s="958">
        <f t="shared" ref="ABG62" si="365">IF(ABE62-ABG60&lt;=0,0,ABE62-ABG60)</f>
        <v>0</v>
      </c>
      <c r="ABI62" s="958">
        <f t="shared" ref="ABI62" si="366">IF(ABG62-ABI60&lt;=0,0,ABG62-ABI60)</f>
        <v>0</v>
      </c>
      <c r="ABK62" s="958">
        <f t="shared" ref="ABK62" si="367">IF(ABI62-ABK60&lt;=0,0,ABI62-ABK60)</f>
        <v>0</v>
      </c>
      <c r="ABM62" s="958">
        <f t="shared" ref="ABM62" si="368">IF(ABK62-ABM60&lt;=0,0,ABK62-ABM60)</f>
        <v>0</v>
      </c>
      <c r="ABO62" s="958">
        <f t="shared" ref="ABO62" si="369">IF(ABM62-ABO60&lt;=0,0,ABM62-ABO60)</f>
        <v>0</v>
      </c>
      <c r="ABQ62" s="958">
        <f t="shared" ref="ABQ62" si="370">IF(ABO62-ABQ60&lt;=0,0,ABO62-ABQ60)</f>
        <v>0</v>
      </c>
      <c r="ABS62" s="958">
        <f t="shared" ref="ABS62" si="371">IF(ABQ62-ABS60&lt;=0,0,ABQ62-ABS60)</f>
        <v>0</v>
      </c>
      <c r="ABU62" s="958">
        <f t="shared" ref="ABU62" si="372">IF(ABS62-ABU60&lt;=0,0,ABS62-ABU60)</f>
        <v>0</v>
      </c>
      <c r="ABW62" s="958">
        <f t="shared" ref="ABW62" si="373">IF(ABU62-ABW60&lt;=0,0,ABU62-ABW60)</f>
        <v>0</v>
      </c>
      <c r="ABY62" s="958">
        <f t="shared" ref="ABY62" si="374">IF(ABW62-ABY60&lt;=0,0,ABW62-ABY60)</f>
        <v>0</v>
      </c>
      <c r="ACA62" s="958">
        <f t="shared" ref="ACA62" si="375">IF(ABY62-ACA60&lt;=0,0,ABY62-ACA60)</f>
        <v>0</v>
      </c>
      <c r="ACC62" s="958">
        <f t="shared" ref="ACC62" si="376">IF(ACA62-ACC60&lt;=0,0,ACA62-ACC60)</f>
        <v>0</v>
      </c>
      <c r="ACE62" s="958">
        <f t="shared" ref="ACE62" si="377">IF(ACC62-ACE60&lt;=0,0,ACC62-ACE60)</f>
        <v>0</v>
      </c>
      <c r="ACG62" s="958">
        <f t="shared" ref="ACG62" si="378">IF(ACE62-ACG60&lt;=0,0,ACE62-ACG60)</f>
        <v>0</v>
      </c>
      <c r="ACI62" s="958">
        <f t="shared" ref="ACI62" si="379">IF(ACG62-ACI60&lt;=0,0,ACG62-ACI60)</f>
        <v>0</v>
      </c>
      <c r="ACK62" s="958">
        <f t="shared" ref="ACK62" si="380">IF(ACI62-ACK60&lt;=0,0,ACI62-ACK60)</f>
        <v>0</v>
      </c>
      <c r="ACM62" s="958">
        <f t="shared" ref="ACM62" si="381">IF(ACK62-ACM60&lt;=0,0,ACK62-ACM60)</f>
        <v>0</v>
      </c>
      <c r="ACO62" s="958">
        <f t="shared" ref="ACO62" si="382">IF(ACM62-ACO60&lt;=0,0,ACM62-ACO60)</f>
        <v>0</v>
      </c>
      <c r="ACQ62" s="958">
        <f t="shared" ref="ACQ62" si="383">IF(ACO62-ACQ60&lt;=0,0,ACO62-ACQ60)</f>
        <v>0</v>
      </c>
      <c r="ACS62" s="958">
        <f t="shared" ref="ACS62" si="384">IF(ACQ62-ACS60&lt;=0,0,ACQ62-ACS60)</f>
        <v>0</v>
      </c>
      <c r="ACU62" s="958">
        <f t="shared" ref="ACU62" si="385">IF(ACS62-ACU60&lt;=0,0,ACS62-ACU60)</f>
        <v>0</v>
      </c>
      <c r="ACW62" s="958">
        <f t="shared" ref="ACW62" si="386">IF(ACU62-ACW60&lt;=0,0,ACU62-ACW60)</f>
        <v>0</v>
      </c>
      <c r="ACY62" s="958">
        <f t="shared" ref="ACY62" si="387">IF(ACW62-ACY60&lt;=0,0,ACW62-ACY60)</f>
        <v>0</v>
      </c>
      <c r="ADA62" s="958">
        <f t="shared" ref="ADA62" si="388">IF(ACY62-ADA60&lt;=0,0,ACY62-ADA60)</f>
        <v>0</v>
      </c>
      <c r="ADC62" s="958">
        <f t="shared" ref="ADC62" si="389">IF(ADA62-ADC60&lt;=0,0,ADA62-ADC60)</f>
        <v>0</v>
      </c>
      <c r="ADE62" s="958">
        <f t="shared" ref="ADE62" si="390">IF(ADC62-ADE60&lt;=0,0,ADC62-ADE60)</f>
        <v>0</v>
      </c>
      <c r="ADG62" s="958">
        <f t="shared" ref="ADG62" si="391">IF(ADE62-ADG60&lt;=0,0,ADE62-ADG60)</f>
        <v>0</v>
      </c>
      <c r="ADI62" s="958">
        <f t="shared" ref="ADI62" si="392">IF(ADG62-ADI60&lt;=0,0,ADG62-ADI60)</f>
        <v>0</v>
      </c>
      <c r="ADK62" s="958">
        <f t="shared" ref="ADK62" si="393">IF(ADI62-ADK60&lt;=0,0,ADI62-ADK60)</f>
        <v>0</v>
      </c>
      <c r="ADM62" s="958">
        <f t="shared" ref="ADM62" si="394">IF(ADK62-ADM60&lt;=0,0,ADK62-ADM60)</f>
        <v>0</v>
      </c>
      <c r="ADO62" s="958">
        <f t="shared" ref="ADO62" si="395">IF(ADM62-ADO60&lt;=0,0,ADM62-ADO60)</f>
        <v>0</v>
      </c>
      <c r="ADQ62" s="958">
        <f t="shared" ref="ADQ62" si="396">IF(ADO62-ADQ60&lt;=0,0,ADO62-ADQ60)</f>
        <v>0</v>
      </c>
      <c r="ADS62" s="958">
        <f t="shared" ref="ADS62" si="397">IF(ADQ62-ADS60&lt;=0,0,ADQ62-ADS60)</f>
        <v>0</v>
      </c>
      <c r="ADU62" s="958">
        <f t="shared" ref="ADU62" si="398">IF(ADS62-ADU60&lt;=0,0,ADS62-ADU60)</f>
        <v>0</v>
      </c>
      <c r="ADW62" s="958">
        <f t="shared" ref="ADW62" si="399">IF(ADU62-ADW60&lt;=0,0,ADU62-ADW60)</f>
        <v>0</v>
      </c>
      <c r="ADY62" s="958">
        <f t="shared" ref="ADY62" si="400">IF(ADW62-ADY60&lt;=0,0,ADW62-ADY60)</f>
        <v>0</v>
      </c>
      <c r="AEA62" s="958">
        <f t="shared" ref="AEA62" si="401">IF(ADY62-AEA60&lt;=0,0,ADY62-AEA60)</f>
        <v>0</v>
      </c>
      <c r="AEC62" s="958">
        <f t="shared" ref="AEC62" si="402">IF(AEA62-AEC60&lt;=0,0,AEA62-AEC60)</f>
        <v>0</v>
      </c>
      <c r="AEE62" s="958">
        <f t="shared" ref="AEE62" si="403">IF(AEC62-AEE60&lt;=0,0,AEC62-AEE60)</f>
        <v>0</v>
      </c>
      <c r="AEG62" s="958">
        <f t="shared" ref="AEG62" si="404">IF(AEE62-AEG60&lt;=0,0,AEE62-AEG60)</f>
        <v>0</v>
      </c>
      <c r="AEI62" s="958">
        <f t="shared" ref="AEI62" si="405">IF(AEG62-AEI60&lt;=0,0,AEG62-AEI60)</f>
        <v>0</v>
      </c>
      <c r="AEK62" s="958">
        <f t="shared" ref="AEK62" si="406">IF(AEI62-AEK60&lt;=0,0,AEI62-AEK60)</f>
        <v>0</v>
      </c>
      <c r="AEM62" s="958">
        <f t="shared" ref="AEM62" si="407">IF(AEK62-AEM60&lt;=0,0,AEK62-AEM60)</f>
        <v>0</v>
      </c>
      <c r="AEO62" s="958">
        <f t="shared" ref="AEO62" si="408">IF(AEM62-AEO60&lt;=0,0,AEM62-AEO60)</f>
        <v>0</v>
      </c>
      <c r="AEQ62" s="958">
        <f t="shared" ref="AEQ62" si="409">IF(AEO62-AEQ60&lt;=0,0,AEO62-AEQ60)</f>
        <v>0</v>
      </c>
      <c r="AES62" s="958">
        <f t="shared" ref="AES62" si="410">IF(AEQ62-AES60&lt;=0,0,AEQ62-AES60)</f>
        <v>0</v>
      </c>
      <c r="AEU62" s="958">
        <f t="shared" ref="AEU62" si="411">IF(AES62-AEU60&lt;=0,0,AES62-AEU60)</f>
        <v>0</v>
      </c>
      <c r="AEW62" s="958">
        <f t="shared" ref="AEW62" si="412">IF(AEU62-AEW60&lt;=0,0,AEU62-AEW60)</f>
        <v>0</v>
      </c>
      <c r="AEY62" s="958">
        <f t="shared" ref="AEY62" si="413">IF(AEW62-AEY60&lt;=0,0,AEW62-AEY60)</f>
        <v>0</v>
      </c>
      <c r="AFA62" s="958">
        <f t="shared" ref="AFA62" si="414">IF(AEY62-AFA60&lt;=0,0,AEY62-AFA60)</f>
        <v>0</v>
      </c>
      <c r="AFC62" s="958">
        <f t="shared" ref="AFC62" si="415">IF(AFA62-AFC60&lt;=0,0,AFA62-AFC60)</f>
        <v>0</v>
      </c>
      <c r="AFE62" s="958">
        <f t="shared" ref="AFE62" si="416">IF(AFC62-AFE60&lt;=0,0,AFC62-AFE60)</f>
        <v>0</v>
      </c>
      <c r="AFG62" s="958">
        <f t="shared" ref="AFG62" si="417">IF(AFE62-AFG60&lt;=0,0,AFE62-AFG60)</f>
        <v>0</v>
      </c>
      <c r="AFI62" s="958">
        <f t="shared" ref="AFI62" si="418">IF(AFG62-AFI60&lt;=0,0,AFG62-AFI60)</f>
        <v>0</v>
      </c>
      <c r="AFK62" s="958">
        <f t="shared" ref="AFK62" si="419">IF(AFI62-AFK60&lt;=0,0,AFI62-AFK60)</f>
        <v>0</v>
      </c>
      <c r="AFM62" s="958">
        <f t="shared" ref="AFM62" si="420">IF(AFK62-AFM60&lt;=0,0,AFK62-AFM60)</f>
        <v>0</v>
      </c>
      <c r="AFO62" s="958">
        <f t="shared" ref="AFO62" si="421">IF(AFM62-AFO60&lt;=0,0,AFM62-AFO60)</f>
        <v>0</v>
      </c>
      <c r="AFQ62" s="958">
        <f t="shared" ref="AFQ62" si="422">IF(AFO62-AFQ60&lt;=0,0,AFO62-AFQ60)</f>
        <v>0</v>
      </c>
      <c r="AFS62" s="958">
        <f t="shared" ref="AFS62" si="423">IF(AFQ62-AFS60&lt;=0,0,AFQ62-AFS60)</f>
        <v>0</v>
      </c>
      <c r="AFU62" s="958">
        <f t="shared" ref="AFU62" si="424">IF(AFS62-AFU60&lt;=0,0,AFS62-AFU60)</f>
        <v>0</v>
      </c>
      <c r="AFW62" s="958">
        <f t="shared" ref="AFW62" si="425">IF(AFU62-AFW60&lt;=0,0,AFU62-AFW60)</f>
        <v>0</v>
      </c>
      <c r="AFY62" s="958">
        <f t="shared" ref="AFY62" si="426">IF(AFW62-AFY60&lt;=0,0,AFW62-AFY60)</f>
        <v>0</v>
      </c>
      <c r="AGA62" s="958">
        <f t="shared" ref="AGA62" si="427">IF(AFY62-AGA60&lt;=0,0,AFY62-AGA60)</f>
        <v>0</v>
      </c>
      <c r="AGC62" s="958">
        <f t="shared" ref="AGC62" si="428">IF(AGA62-AGC60&lt;=0,0,AGA62-AGC60)</f>
        <v>0</v>
      </c>
      <c r="AGE62" s="958">
        <f t="shared" ref="AGE62" si="429">IF(AGC62-AGE60&lt;=0,0,AGC62-AGE60)</f>
        <v>0</v>
      </c>
      <c r="AGG62" s="958">
        <f t="shared" ref="AGG62" si="430">IF(AGE62-AGG60&lt;=0,0,AGE62-AGG60)</f>
        <v>0</v>
      </c>
      <c r="AGI62" s="958">
        <f t="shared" ref="AGI62" si="431">IF(AGG62-AGI60&lt;=0,0,AGG62-AGI60)</f>
        <v>0</v>
      </c>
      <c r="AGK62" s="958">
        <f t="shared" ref="AGK62" si="432">IF(AGI62-AGK60&lt;=0,0,AGI62-AGK60)</f>
        <v>0</v>
      </c>
      <c r="AGM62" s="958">
        <f t="shared" ref="AGM62" si="433">IF(AGK62-AGM60&lt;=0,0,AGK62-AGM60)</f>
        <v>0</v>
      </c>
      <c r="AGO62" s="958">
        <f t="shared" ref="AGO62" si="434">IF(AGM62-AGO60&lt;=0,0,AGM62-AGO60)</f>
        <v>0</v>
      </c>
      <c r="AGQ62" s="958">
        <f t="shared" ref="AGQ62" si="435">IF(AGO62-AGQ60&lt;=0,0,AGO62-AGQ60)</f>
        <v>0</v>
      </c>
      <c r="AGS62" s="958">
        <f t="shared" ref="AGS62" si="436">IF(AGQ62-AGS60&lt;=0,0,AGQ62-AGS60)</f>
        <v>0</v>
      </c>
      <c r="AGU62" s="958">
        <f t="shared" ref="AGU62" si="437">IF(AGS62-AGU60&lt;=0,0,AGS62-AGU60)</f>
        <v>0</v>
      </c>
      <c r="AGW62" s="958">
        <f t="shared" ref="AGW62" si="438">IF(AGU62-AGW60&lt;=0,0,AGU62-AGW60)</f>
        <v>0</v>
      </c>
      <c r="AGY62" s="958">
        <f t="shared" ref="AGY62" si="439">IF(AGW62-AGY60&lt;=0,0,AGW62-AGY60)</f>
        <v>0</v>
      </c>
      <c r="AHA62" s="958">
        <f t="shared" ref="AHA62" si="440">IF(AGY62-AHA60&lt;=0,0,AGY62-AHA60)</f>
        <v>0</v>
      </c>
      <c r="AHC62" s="958">
        <f t="shared" ref="AHC62" si="441">IF(AHA62-AHC60&lt;=0,0,AHA62-AHC60)</f>
        <v>0</v>
      </c>
      <c r="AHE62" s="958">
        <f t="shared" ref="AHE62" si="442">IF(AHC62-AHE60&lt;=0,0,AHC62-AHE60)</f>
        <v>0</v>
      </c>
      <c r="AHG62" s="958">
        <f t="shared" ref="AHG62" si="443">IF(AHE62-AHG60&lt;=0,0,AHE62-AHG60)</f>
        <v>0</v>
      </c>
      <c r="AHI62" s="958">
        <f t="shared" ref="AHI62" si="444">IF(AHG62-AHI60&lt;=0,0,AHG62-AHI60)</f>
        <v>0</v>
      </c>
      <c r="AHK62" s="958">
        <f t="shared" ref="AHK62" si="445">IF(AHI62-AHK60&lt;=0,0,AHI62-AHK60)</f>
        <v>0</v>
      </c>
      <c r="AHM62" s="958">
        <f t="shared" ref="AHM62" si="446">IF(AHK62-AHM60&lt;=0,0,AHK62-AHM60)</f>
        <v>0</v>
      </c>
      <c r="AHO62" s="958">
        <f t="shared" ref="AHO62" si="447">IF(AHM62-AHO60&lt;=0,0,AHM62-AHO60)</f>
        <v>0</v>
      </c>
      <c r="AHQ62" s="958">
        <f t="shared" ref="AHQ62" si="448">IF(AHO62-AHQ60&lt;=0,0,AHO62-AHQ60)</f>
        <v>0</v>
      </c>
      <c r="AHS62" s="958">
        <f t="shared" ref="AHS62" si="449">IF(AHQ62-AHS60&lt;=0,0,AHQ62-AHS60)</f>
        <v>0</v>
      </c>
      <c r="AHU62" s="958">
        <f t="shared" ref="AHU62" si="450">IF(AHS62-AHU60&lt;=0,0,AHS62-AHU60)</f>
        <v>0</v>
      </c>
      <c r="AHW62" s="958">
        <f t="shared" ref="AHW62" si="451">IF(AHU62-AHW60&lt;=0,0,AHU62-AHW60)</f>
        <v>0</v>
      </c>
      <c r="AHY62" s="958">
        <f t="shared" ref="AHY62" si="452">IF(AHW62-AHY60&lt;=0,0,AHW62-AHY60)</f>
        <v>0</v>
      </c>
      <c r="AIA62" s="958">
        <f t="shared" ref="AIA62" si="453">IF(AHY62-AIA60&lt;=0,0,AHY62-AIA60)</f>
        <v>0</v>
      </c>
      <c r="AIC62" s="958">
        <f t="shared" ref="AIC62" si="454">IF(AIA62-AIC60&lt;=0,0,AIA62-AIC60)</f>
        <v>0</v>
      </c>
      <c r="AIE62" s="958">
        <f t="shared" ref="AIE62" si="455">IF(AIC62-AIE60&lt;=0,0,AIC62-AIE60)</f>
        <v>0</v>
      </c>
      <c r="AIG62" s="958">
        <f t="shared" ref="AIG62" si="456">IF(AIE62-AIG60&lt;=0,0,AIE62-AIG60)</f>
        <v>0</v>
      </c>
      <c r="AII62" s="958">
        <f t="shared" ref="AII62" si="457">IF(AIG62-AII60&lt;=0,0,AIG62-AII60)</f>
        <v>0</v>
      </c>
      <c r="AIK62" s="958">
        <f t="shared" ref="AIK62" si="458">IF(AII62-AIK60&lt;=0,0,AII62-AIK60)</f>
        <v>0</v>
      </c>
      <c r="AIM62" s="958">
        <f t="shared" ref="AIM62" si="459">IF(AIK62-AIM60&lt;=0,0,AIK62-AIM60)</f>
        <v>0</v>
      </c>
      <c r="AIO62" s="958">
        <f t="shared" ref="AIO62" si="460">IF(AIM62-AIO60&lt;=0,0,AIM62-AIO60)</f>
        <v>0</v>
      </c>
      <c r="AIQ62" s="958">
        <f t="shared" ref="AIQ62" si="461">IF(AIO62-AIQ60&lt;=0,0,AIO62-AIQ60)</f>
        <v>0</v>
      </c>
      <c r="AIS62" s="958">
        <f t="shared" ref="AIS62" si="462">IF(AIQ62-AIS60&lt;=0,0,AIQ62-AIS60)</f>
        <v>0</v>
      </c>
      <c r="AIU62" s="958">
        <f t="shared" ref="AIU62" si="463">IF(AIS62-AIU60&lt;=0,0,AIS62-AIU60)</f>
        <v>0</v>
      </c>
      <c r="AIW62" s="958">
        <f t="shared" ref="AIW62" si="464">IF(AIU62-AIW60&lt;=0,0,AIU62-AIW60)</f>
        <v>0</v>
      </c>
      <c r="AIY62" s="958">
        <f t="shared" ref="AIY62" si="465">IF(AIW62-AIY60&lt;=0,0,AIW62-AIY60)</f>
        <v>0</v>
      </c>
      <c r="AJA62" s="958">
        <f t="shared" ref="AJA62" si="466">IF(AIY62-AJA60&lt;=0,0,AIY62-AJA60)</f>
        <v>0</v>
      </c>
      <c r="AJC62" s="958">
        <f t="shared" ref="AJC62" si="467">IF(AJA62-AJC60&lt;=0,0,AJA62-AJC60)</f>
        <v>0</v>
      </c>
      <c r="AJE62" s="958">
        <f t="shared" ref="AJE62" si="468">IF(AJC62-AJE60&lt;=0,0,AJC62-AJE60)</f>
        <v>0</v>
      </c>
      <c r="AJG62" s="958">
        <f t="shared" ref="AJG62" si="469">IF(AJE62-AJG60&lt;=0,0,AJE62-AJG60)</f>
        <v>0</v>
      </c>
      <c r="AJI62" s="958">
        <f t="shared" ref="AJI62" si="470">IF(AJG62-AJI60&lt;=0,0,AJG62-AJI60)</f>
        <v>0</v>
      </c>
      <c r="AJK62" s="958">
        <f t="shared" ref="AJK62" si="471">IF(AJI62-AJK60&lt;=0,0,AJI62-AJK60)</f>
        <v>0</v>
      </c>
      <c r="AJM62" s="958">
        <f t="shared" ref="AJM62" si="472">IF(AJK62-AJM60&lt;=0,0,AJK62-AJM60)</f>
        <v>0</v>
      </c>
      <c r="AJO62" s="958">
        <f t="shared" ref="AJO62" si="473">IF(AJM62-AJO60&lt;=0,0,AJM62-AJO60)</f>
        <v>0</v>
      </c>
      <c r="AJQ62" s="958">
        <f t="shared" ref="AJQ62" si="474">IF(AJO62-AJQ60&lt;=0,0,AJO62-AJQ60)</f>
        <v>0</v>
      </c>
      <c r="AJS62" s="958">
        <f t="shared" ref="AJS62" si="475">IF(AJQ62-AJS60&lt;=0,0,AJQ62-AJS60)</f>
        <v>0</v>
      </c>
      <c r="AJU62" s="958">
        <f t="shared" ref="AJU62" si="476">IF(AJS62-AJU60&lt;=0,0,AJS62-AJU60)</f>
        <v>0</v>
      </c>
      <c r="AJW62" s="958">
        <f t="shared" ref="AJW62" si="477">IF(AJU62-AJW60&lt;=0,0,AJU62-AJW60)</f>
        <v>0</v>
      </c>
      <c r="AJY62" s="958">
        <f t="shared" ref="AJY62" si="478">IF(AJW62-AJY60&lt;=0,0,AJW62-AJY60)</f>
        <v>0</v>
      </c>
      <c r="AKA62" s="958">
        <f t="shared" ref="AKA62" si="479">IF(AJY62-AKA60&lt;=0,0,AJY62-AKA60)</f>
        <v>0</v>
      </c>
      <c r="AKC62" s="958">
        <f t="shared" ref="AKC62" si="480">IF(AKA62-AKC60&lt;=0,0,AKA62-AKC60)</f>
        <v>0</v>
      </c>
      <c r="AKE62" s="958">
        <f t="shared" ref="AKE62" si="481">IF(AKC62-AKE60&lt;=0,0,AKC62-AKE60)</f>
        <v>0</v>
      </c>
      <c r="AKG62" s="958">
        <f t="shared" ref="AKG62" si="482">IF(AKE62-AKG60&lt;=0,0,AKE62-AKG60)</f>
        <v>0</v>
      </c>
      <c r="AKI62" s="958">
        <f t="shared" ref="AKI62" si="483">IF(AKG62-AKI60&lt;=0,0,AKG62-AKI60)</f>
        <v>0</v>
      </c>
      <c r="AKK62" s="958">
        <f t="shared" ref="AKK62" si="484">IF(AKI62-AKK60&lt;=0,0,AKI62-AKK60)</f>
        <v>0</v>
      </c>
      <c r="AKM62" s="958">
        <f t="shared" ref="AKM62" si="485">IF(AKK62-AKM60&lt;=0,0,AKK62-AKM60)</f>
        <v>0</v>
      </c>
      <c r="AKO62" s="958">
        <f t="shared" ref="AKO62" si="486">IF(AKM62-AKO60&lt;=0,0,AKM62-AKO60)</f>
        <v>0</v>
      </c>
      <c r="AKQ62" s="958">
        <f t="shared" ref="AKQ62" si="487">IF(AKO62-AKQ60&lt;=0,0,AKO62-AKQ60)</f>
        <v>0</v>
      </c>
      <c r="AKS62" s="958">
        <f t="shared" ref="AKS62" si="488">IF(AKQ62-AKS60&lt;=0,0,AKQ62-AKS60)</f>
        <v>0</v>
      </c>
      <c r="AKU62" s="958">
        <f t="shared" ref="AKU62" si="489">IF(AKS62-AKU60&lt;=0,0,AKS62-AKU60)</f>
        <v>0</v>
      </c>
      <c r="AKW62" s="958">
        <f t="shared" ref="AKW62" si="490">IF(AKU62-AKW60&lt;=0,0,AKU62-AKW60)</f>
        <v>0</v>
      </c>
      <c r="AKY62" s="958">
        <f t="shared" ref="AKY62" si="491">IF(AKW62-AKY60&lt;=0,0,AKW62-AKY60)</f>
        <v>0</v>
      </c>
      <c r="ALA62" s="958">
        <f t="shared" ref="ALA62" si="492">IF(AKY62-ALA60&lt;=0,0,AKY62-ALA60)</f>
        <v>0</v>
      </c>
      <c r="ALC62" s="958">
        <f t="shared" ref="ALC62" si="493">IF(ALA62-ALC60&lt;=0,0,ALA62-ALC60)</f>
        <v>0</v>
      </c>
      <c r="ALE62" s="958">
        <f t="shared" ref="ALE62" si="494">IF(ALC62-ALE60&lt;=0,0,ALC62-ALE60)</f>
        <v>0</v>
      </c>
      <c r="ALG62" s="958">
        <f t="shared" ref="ALG62" si="495">IF(ALE62-ALG60&lt;=0,0,ALE62-ALG60)</f>
        <v>0</v>
      </c>
      <c r="ALI62" s="958">
        <f t="shared" ref="ALI62" si="496">IF(ALG62-ALI60&lt;=0,0,ALG62-ALI60)</f>
        <v>0</v>
      </c>
      <c r="ALK62" s="958">
        <f t="shared" ref="ALK62" si="497">IF(ALI62-ALK60&lt;=0,0,ALI62-ALK60)</f>
        <v>0</v>
      </c>
      <c r="ALM62" s="958">
        <f t="shared" ref="ALM62" si="498">IF(ALK62-ALM60&lt;=0,0,ALK62-ALM60)</f>
        <v>0</v>
      </c>
      <c r="ALO62" s="958">
        <f t="shared" ref="ALO62" si="499">IF(ALM62-ALO60&lt;=0,0,ALM62-ALO60)</f>
        <v>0</v>
      </c>
      <c r="ALQ62" s="958">
        <f t="shared" ref="ALQ62" si="500">IF(ALO62-ALQ60&lt;=0,0,ALO62-ALQ60)</f>
        <v>0</v>
      </c>
      <c r="ALS62" s="958">
        <f t="shared" ref="ALS62" si="501">IF(ALQ62-ALS60&lt;=0,0,ALQ62-ALS60)</f>
        <v>0</v>
      </c>
      <c r="ALU62" s="958">
        <f t="shared" ref="ALU62" si="502">IF(ALS62-ALU60&lt;=0,0,ALS62-ALU60)</f>
        <v>0</v>
      </c>
      <c r="ALW62" s="958">
        <f t="shared" ref="ALW62" si="503">IF(ALU62-ALW60&lt;=0,0,ALU62-ALW60)</f>
        <v>0</v>
      </c>
      <c r="ALY62" s="958">
        <f t="shared" ref="ALY62" si="504">IF(ALW62-ALY60&lt;=0,0,ALW62-ALY60)</f>
        <v>0</v>
      </c>
      <c r="AMA62" s="958">
        <f t="shared" ref="AMA62" si="505">IF(ALY62-AMA60&lt;=0,0,ALY62-AMA60)</f>
        <v>0</v>
      </c>
      <c r="AMC62" s="958">
        <f t="shared" ref="AMC62" si="506">IF(AMA62-AMC60&lt;=0,0,AMA62-AMC60)</f>
        <v>0</v>
      </c>
      <c r="AME62" s="958">
        <f t="shared" ref="AME62" si="507">IF(AMC62-AME60&lt;=0,0,AMC62-AME60)</f>
        <v>0</v>
      </c>
      <c r="AMG62" s="958">
        <f t="shared" ref="AMG62" si="508">IF(AME62-AMG60&lt;=0,0,AME62-AMG60)</f>
        <v>0</v>
      </c>
      <c r="AMI62" s="958">
        <f t="shared" ref="AMI62" si="509">IF(AMG62-AMI60&lt;=0,0,AMG62-AMI60)</f>
        <v>0</v>
      </c>
      <c r="AMK62" s="958">
        <f t="shared" ref="AMK62" si="510">IF(AMI62-AMK60&lt;=0,0,AMI62-AMK60)</f>
        <v>0</v>
      </c>
      <c r="AMM62" s="958">
        <f t="shared" ref="AMM62" si="511">IF(AMK62-AMM60&lt;=0,0,AMK62-AMM60)</f>
        <v>0</v>
      </c>
      <c r="AMO62" s="958">
        <f t="shared" ref="AMO62" si="512">IF(AMM62-AMO60&lt;=0,0,AMM62-AMO60)</f>
        <v>0</v>
      </c>
      <c r="AMQ62" s="958">
        <f t="shared" ref="AMQ62" si="513">IF(AMO62-AMQ60&lt;=0,0,AMO62-AMQ60)</f>
        <v>0</v>
      </c>
      <c r="AMS62" s="958">
        <f t="shared" ref="AMS62" si="514">IF(AMQ62-AMS60&lt;=0,0,AMQ62-AMS60)</f>
        <v>0</v>
      </c>
      <c r="AMU62" s="958">
        <f t="shared" ref="AMU62" si="515">IF(AMS62-AMU60&lt;=0,0,AMS62-AMU60)</f>
        <v>0</v>
      </c>
      <c r="AMW62" s="958">
        <f t="shared" ref="AMW62" si="516">IF(AMU62-AMW60&lt;=0,0,AMU62-AMW60)</f>
        <v>0</v>
      </c>
      <c r="AMY62" s="958">
        <f t="shared" ref="AMY62" si="517">IF(AMW62-AMY60&lt;=0,0,AMW62-AMY60)</f>
        <v>0</v>
      </c>
      <c r="ANA62" s="958">
        <f t="shared" ref="ANA62" si="518">IF(AMY62-ANA60&lt;=0,0,AMY62-ANA60)</f>
        <v>0</v>
      </c>
      <c r="ANC62" s="958">
        <f t="shared" ref="ANC62" si="519">IF(ANA62-ANC60&lt;=0,0,ANA62-ANC60)</f>
        <v>0</v>
      </c>
      <c r="ANE62" s="958">
        <f t="shared" ref="ANE62" si="520">IF(ANC62-ANE60&lt;=0,0,ANC62-ANE60)</f>
        <v>0</v>
      </c>
      <c r="ANG62" s="958">
        <f t="shared" ref="ANG62" si="521">IF(ANE62-ANG60&lt;=0,0,ANE62-ANG60)</f>
        <v>0</v>
      </c>
      <c r="ANI62" s="958">
        <f t="shared" ref="ANI62" si="522">IF(ANG62-ANI60&lt;=0,0,ANG62-ANI60)</f>
        <v>0</v>
      </c>
      <c r="ANK62" s="958">
        <f t="shared" ref="ANK62" si="523">IF(ANI62-ANK60&lt;=0,0,ANI62-ANK60)</f>
        <v>0</v>
      </c>
      <c r="ANM62" s="958">
        <f t="shared" ref="ANM62" si="524">IF(ANK62-ANM60&lt;=0,0,ANK62-ANM60)</f>
        <v>0</v>
      </c>
      <c r="ANO62" s="958">
        <f t="shared" ref="ANO62" si="525">IF(ANM62-ANO60&lt;=0,0,ANM62-ANO60)</f>
        <v>0</v>
      </c>
      <c r="ANQ62" s="958">
        <f t="shared" ref="ANQ62" si="526">IF(ANO62-ANQ60&lt;=0,0,ANO62-ANQ60)</f>
        <v>0</v>
      </c>
      <c r="ANS62" s="958">
        <f t="shared" ref="ANS62" si="527">IF(ANQ62-ANS60&lt;=0,0,ANQ62-ANS60)</f>
        <v>0</v>
      </c>
      <c r="ANU62" s="958">
        <f t="shared" ref="ANU62" si="528">IF(ANS62-ANU60&lt;=0,0,ANS62-ANU60)</f>
        <v>0</v>
      </c>
      <c r="ANW62" s="958">
        <f t="shared" ref="ANW62" si="529">IF(ANU62-ANW60&lt;=0,0,ANU62-ANW60)</f>
        <v>0</v>
      </c>
      <c r="ANY62" s="958">
        <f t="shared" ref="ANY62" si="530">IF(ANW62-ANY60&lt;=0,0,ANW62-ANY60)</f>
        <v>0</v>
      </c>
      <c r="AOA62" s="958">
        <f t="shared" ref="AOA62" si="531">IF(ANY62-AOA60&lt;=0,0,ANY62-AOA60)</f>
        <v>0</v>
      </c>
      <c r="AOC62" s="958">
        <f t="shared" ref="AOC62" si="532">IF(AOA62-AOC60&lt;=0,0,AOA62-AOC60)</f>
        <v>0</v>
      </c>
      <c r="AOE62" s="958">
        <f t="shared" ref="AOE62" si="533">IF(AOC62-AOE60&lt;=0,0,AOC62-AOE60)</f>
        <v>0</v>
      </c>
      <c r="AOG62" s="958">
        <f t="shared" ref="AOG62" si="534">IF(AOE62-AOG60&lt;=0,0,AOE62-AOG60)</f>
        <v>0</v>
      </c>
      <c r="AOI62" s="958">
        <f t="shared" ref="AOI62" si="535">IF(AOG62-AOI60&lt;=0,0,AOG62-AOI60)</f>
        <v>0</v>
      </c>
      <c r="AOK62" s="958">
        <f t="shared" ref="AOK62" si="536">IF(AOI62-AOK60&lt;=0,0,AOI62-AOK60)</f>
        <v>0</v>
      </c>
      <c r="AOM62" s="958">
        <f t="shared" ref="AOM62" si="537">IF(AOK62-AOM60&lt;=0,0,AOK62-AOM60)</f>
        <v>0</v>
      </c>
      <c r="AOO62" s="958">
        <f t="shared" ref="AOO62" si="538">IF(AOM62-AOO60&lt;=0,0,AOM62-AOO60)</f>
        <v>0</v>
      </c>
      <c r="AOQ62" s="958">
        <f t="shared" ref="AOQ62" si="539">IF(AOO62-AOQ60&lt;=0,0,AOO62-AOQ60)</f>
        <v>0</v>
      </c>
      <c r="AOS62" s="958">
        <f t="shared" ref="AOS62" si="540">IF(AOQ62-AOS60&lt;=0,0,AOQ62-AOS60)</f>
        <v>0</v>
      </c>
      <c r="AOU62" s="958">
        <f t="shared" ref="AOU62" si="541">IF(AOS62-AOU60&lt;=0,0,AOS62-AOU60)</f>
        <v>0</v>
      </c>
      <c r="AOW62" s="958">
        <f t="shared" ref="AOW62" si="542">IF(AOU62-AOW60&lt;=0,0,AOU62-AOW60)</f>
        <v>0</v>
      </c>
      <c r="AOY62" s="958">
        <f t="shared" ref="AOY62" si="543">IF(AOW62-AOY60&lt;=0,0,AOW62-AOY60)</f>
        <v>0</v>
      </c>
      <c r="APA62" s="958">
        <f t="shared" ref="APA62" si="544">IF(AOY62-APA60&lt;=0,0,AOY62-APA60)</f>
        <v>0</v>
      </c>
      <c r="APC62" s="958">
        <f t="shared" ref="APC62" si="545">IF(APA62-APC60&lt;=0,0,APA62-APC60)</f>
        <v>0</v>
      </c>
      <c r="APE62" s="958">
        <f t="shared" ref="APE62" si="546">IF(APC62-APE60&lt;=0,0,APC62-APE60)</f>
        <v>0</v>
      </c>
      <c r="APG62" s="958">
        <f t="shared" ref="APG62" si="547">IF(APE62-APG60&lt;=0,0,APE62-APG60)</f>
        <v>0</v>
      </c>
      <c r="API62" s="958">
        <f t="shared" ref="API62" si="548">IF(APG62-API60&lt;=0,0,APG62-API60)</f>
        <v>0</v>
      </c>
      <c r="APK62" s="958">
        <f t="shared" ref="APK62" si="549">IF(API62-APK60&lt;=0,0,API62-APK60)</f>
        <v>0</v>
      </c>
      <c r="APM62" s="958">
        <f t="shared" ref="APM62" si="550">IF(APK62-APM60&lt;=0,0,APK62-APM60)</f>
        <v>0</v>
      </c>
      <c r="APO62" s="958">
        <f t="shared" ref="APO62" si="551">IF(APM62-APO60&lt;=0,0,APM62-APO60)</f>
        <v>0</v>
      </c>
      <c r="APQ62" s="958">
        <f t="shared" ref="APQ62" si="552">IF(APO62-APQ60&lt;=0,0,APO62-APQ60)</f>
        <v>0</v>
      </c>
      <c r="APS62" s="958">
        <f t="shared" ref="APS62" si="553">IF(APQ62-APS60&lt;=0,0,APQ62-APS60)</f>
        <v>0</v>
      </c>
      <c r="APU62" s="958">
        <f t="shared" ref="APU62" si="554">IF(APS62-APU60&lt;=0,0,APS62-APU60)</f>
        <v>0</v>
      </c>
      <c r="APW62" s="958">
        <f t="shared" ref="APW62" si="555">IF(APU62-APW60&lt;=0,0,APU62-APW60)</f>
        <v>0</v>
      </c>
      <c r="APY62" s="958">
        <f t="shared" ref="APY62" si="556">IF(APW62-APY60&lt;=0,0,APW62-APY60)</f>
        <v>0</v>
      </c>
      <c r="AQA62" s="958">
        <f t="shared" ref="AQA62" si="557">IF(APY62-AQA60&lt;=0,0,APY62-AQA60)</f>
        <v>0</v>
      </c>
      <c r="AQC62" s="958">
        <f t="shared" ref="AQC62" si="558">IF(AQA62-AQC60&lt;=0,0,AQA62-AQC60)</f>
        <v>0</v>
      </c>
      <c r="AQE62" s="958">
        <f t="shared" ref="AQE62" si="559">IF(AQC62-AQE60&lt;=0,0,AQC62-AQE60)</f>
        <v>0</v>
      </c>
      <c r="AQG62" s="958">
        <f t="shared" ref="AQG62" si="560">IF(AQE62-AQG60&lt;=0,0,AQE62-AQG60)</f>
        <v>0</v>
      </c>
      <c r="AQI62" s="958">
        <f t="shared" ref="AQI62" si="561">IF(AQG62-AQI60&lt;=0,0,AQG62-AQI60)</f>
        <v>0</v>
      </c>
      <c r="AQK62" s="958">
        <f t="shared" ref="AQK62" si="562">IF(AQI62-AQK60&lt;=0,0,AQI62-AQK60)</f>
        <v>0</v>
      </c>
      <c r="AQM62" s="958">
        <f t="shared" ref="AQM62" si="563">IF(AQK62-AQM60&lt;=0,0,AQK62-AQM60)</f>
        <v>0</v>
      </c>
      <c r="AQO62" s="958">
        <f t="shared" ref="AQO62" si="564">IF(AQM62-AQO60&lt;=0,0,AQM62-AQO60)</f>
        <v>0</v>
      </c>
      <c r="AQQ62" s="958">
        <f t="shared" ref="AQQ62" si="565">IF(AQO62-AQQ60&lt;=0,0,AQO62-AQQ60)</f>
        <v>0</v>
      </c>
      <c r="AQS62" s="958">
        <f t="shared" ref="AQS62" si="566">IF(AQQ62-AQS60&lt;=0,0,AQQ62-AQS60)</f>
        <v>0</v>
      </c>
      <c r="AQU62" s="958">
        <f t="shared" ref="AQU62" si="567">IF(AQS62-AQU60&lt;=0,0,AQS62-AQU60)</f>
        <v>0</v>
      </c>
      <c r="AQW62" s="958">
        <f t="shared" ref="AQW62" si="568">IF(AQU62-AQW60&lt;=0,0,AQU62-AQW60)</f>
        <v>0</v>
      </c>
      <c r="AQY62" s="958">
        <f t="shared" ref="AQY62" si="569">IF(AQW62-AQY60&lt;=0,0,AQW62-AQY60)</f>
        <v>0</v>
      </c>
      <c r="ARA62" s="958">
        <f t="shared" ref="ARA62" si="570">IF(AQY62-ARA60&lt;=0,0,AQY62-ARA60)</f>
        <v>0</v>
      </c>
      <c r="ARC62" s="958">
        <f t="shared" ref="ARC62" si="571">IF(ARA62-ARC60&lt;=0,0,ARA62-ARC60)</f>
        <v>0</v>
      </c>
      <c r="ARE62" s="958">
        <f t="shared" ref="ARE62" si="572">IF(ARC62-ARE60&lt;=0,0,ARC62-ARE60)</f>
        <v>0</v>
      </c>
      <c r="ARG62" s="958">
        <f t="shared" ref="ARG62" si="573">IF(ARE62-ARG60&lt;=0,0,ARE62-ARG60)</f>
        <v>0</v>
      </c>
      <c r="ARI62" s="958">
        <f t="shared" ref="ARI62" si="574">IF(ARG62-ARI60&lt;=0,0,ARG62-ARI60)</f>
        <v>0</v>
      </c>
      <c r="ARK62" s="958">
        <f t="shared" ref="ARK62" si="575">IF(ARI62-ARK60&lt;=0,0,ARI62-ARK60)</f>
        <v>0</v>
      </c>
      <c r="ARM62" s="958">
        <f t="shared" ref="ARM62" si="576">IF(ARK62-ARM60&lt;=0,0,ARK62-ARM60)</f>
        <v>0</v>
      </c>
      <c r="ARO62" s="958">
        <f t="shared" ref="ARO62" si="577">IF(ARM62-ARO60&lt;=0,0,ARM62-ARO60)</f>
        <v>0</v>
      </c>
      <c r="ARQ62" s="958">
        <f t="shared" ref="ARQ62" si="578">IF(ARO62-ARQ60&lt;=0,0,ARO62-ARQ60)</f>
        <v>0</v>
      </c>
      <c r="ARS62" s="958">
        <f t="shared" ref="ARS62" si="579">IF(ARQ62-ARS60&lt;=0,0,ARQ62-ARS60)</f>
        <v>0</v>
      </c>
      <c r="ARU62" s="958">
        <f t="shared" ref="ARU62" si="580">IF(ARS62-ARU60&lt;=0,0,ARS62-ARU60)</f>
        <v>0</v>
      </c>
      <c r="ARW62" s="958">
        <f t="shared" ref="ARW62" si="581">IF(ARU62-ARW60&lt;=0,0,ARU62-ARW60)</f>
        <v>0</v>
      </c>
      <c r="ARY62" s="958">
        <f t="shared" ref="ARY62" si="582">IF(ARW62-ARY60&lt;=0,0,ARW62-ARY60)</f>
        <v>0</v>
      </c>
      <c r="ASA62" s="958">
        <f t="shared" ref="ASA62" si="583">IF(ARY62-ASA60&lt;=0,0,ARY62-ASA60)</f>
        <v>0</v>
      </c>
      <c r="ASC62" s="958">
        <f t="shared" ref="ASC62" si="584">IF(ASA62-ASC60&lt;=0,0,ASA62-ASC60)</f>
        <v>0</v>
      </c>
      <c r="ASE62" s="958">
        <f t="shared" ref="ASE62" si="585">IF(ASC62-ASE60&lt;=0,0,ASC62-ASE60)</f>
        <v>0</v>
      </c>
      <c r="ASG62" s="958">
        <f t="shared" ref="ASG62" si="586">IF(ASE62-ASG60&lt;=0,0,ASE62-ASG60)</f>
        <v>0</v>
      </c>
      <c r="ASI62" s="958">
        <f t="shared" ref="ASI62" si="587">IF(ASG62-ASI60&lt;=0,0,ASG62-ASI60)</f>
        <v>0</v>
      </c>
      <c r="ASK62" s="958">
        <f t="shared" ref="ASK62" si="588">IF(ASI62-ASK60&lt;=0,0,ASI62-ASK60)</f>
        <v>0</v>
      </c>
      <c r="ASM62" s="958">
        <f t="shared" ref="ASM62" si="589">IF(ASK62-ASM60&lt;=0,0,ASK62-ASM60)</f>
        <v>0</v>
      </c>
      <c r="ASO62" s="958">
        <f t="shared" ref="ASO62" si="590">IF(ASM62-ASO60&lt;=0,0,ASM62-ASO60)</f>
        <v>0</v>
      </c>
      <c r="ASQ62" s="958">
        <f t="shared" ref="ASQ62" si="591">IF(ASO62-ASQ60&lt;=0,0,ASO62-ASQ60)</f>
        <v>0</v>
      </c>
      <c r="ASS62" s="958">
        <f t="shared" ref="ASS62" si="592">IF(ASQ62-ASS60&lt;=0,0,ASQ62-ASS60)</f>
        <v>0</v>
      </c>
      <c r="ASU62" s="958">
        <f t="shared" ref="ASU62" si="593">IF(ASS62-ASU60&lt;=0,0,ASS62-ASU60)</f>
        <v>0</v>
      </c>
      <c r="ASW62" s="958">
        <f t="shared" ref="ASW62" si="594">IF(ASU62-ASW60&lt;=0,0,ASU62-ASW60)</f>
        <v>0</v>
      </c>
      <c r="ASY62" s="958">
        <f t="shared" ref="ASY62" si="595">IF(ASW62-ASY60&lt;=0,0,ASW62-ASY60)</f>
        <v>0</v>
      </c>
      <c r="ATA62" s="958">
        <f t="shared" ref="ATA62" si="596">IF(ASY62-ATA60&lt;=0,0,ASY62-ATA60)</f>
        <v>0</v>
      </c>
      <c r="ATC62" s="958">
        <f t="shared" ref="ATC62" si="597">IF(ATA62-ATC60&lt;=0,0,ATA62-ATC60)</f>
        <v>0</v>
      </c>
      <c r="ATE62" s="958">
        <f t="shared" ref="ATE62" si="598">IF(ATC62-ATE60&lt;=0,0,ATC62-ATE60)</f>
        <v>0</v>
      </c>
      <c r="ATG62" s="958">
        <f t="shared" ref="ATG62" si="599">IF(ATE62-ATG60&lt;=0,0,ATE62-ATG60)</f>
        <v>0</v>
      </c>
      <c r="ATI62" s="958">
        <f t="shared" ref="ATI62" si="600">IF(ATG62-ATI60&lt;=0,0,ATG62-ATI60)</f>
        <v>0</v>
      </c>
      <c r="ATK62" s="958">
        <f t="shared" ref="ATK62" si="601">IF(ATI62-ATK60&lt;=0,0,ATI62-ATK60)</f>
        <v>0</v>
      </c>
      <c r="ATM62" s="958">
        <f t="shared" ref="ATM62" si="602">IF(ATK62-ATM60&lt;=0,0,ATK62-ATM60)</f>
        <v>0</v>
      </c>
      <c r="ATO62" s="958">
        <f t="shared" ref="ATO62" si="603">IF(ATM62-ATO60&lt;=0,0,ATM62-ATO60)</f>
        <v>0</v>
      </c>
      <c r="ATQ62" s="958">
        <f t="shared" ref="ATQ62" si="604">IF(ATO62-ATQ60&lt;=0,0,ATO62-ATQ60)</f>
        <v>0</v>
      </c>
      <c r="ATS62" s="958">
        <f t="shared" ref="ATS62" si="605">IF(ATQ62-ATS60&lt;=0,0,ATQ62-ATS60)</f>
        <v>0</v>
      </c>
      <c r="ATU62" s="958">
        <f t="shared" ref="ATU62" si="606">IF(ATS62-ATU60&lt;=0,0,ATS62-ATU60)</f>
        <v>0</v>
      </c>
      <c r="ATW62" s="958">
        <f t="shared" ref="ATW62" si="607">IF(ATU62-ATW60&lt;=0,0,ATU62-ATW60)</f>
        <v>0</v>
      </c>
      <c r="ATY62" s="958">
        <f t="shared" ref="ATY62" si="608">IF(ATW62-ATY60&lt;=0,0,ATW62-ATY60)</f>
        <v>0</v>
      </c>
      <c r="AUA62" s="958">
        <f t="shared" ref="AUA62" si="609">IF(ATY62-AUA60&lt;=0,0,ATY62-AUA60)</f>
        <v>0</v>
      </c>
      <c r="AUC62" s="958">
        <f t="shared" ref="AUC62" si="610">IF(AUA62-AUC60&lt;=0,0,AUA62-AUC60)</f>
        <v>0</v>
      </c>
      <c r="AUE62" s="958">
        <f t="shared" ref="AUE62" si="611">IF(AUC62-AUE60&lt;=0,0,AUC62-AUE60)</f>
        <v>0</v>
      </c>
      <c r="AUG62" s="958">
        <f t="shared" ref="AUG62" si="612">IF(AUE62-AUG60&lt;=0,0,AUE62-AUG60)</f>
        <v>0</v>
      </c>
      <c r="AUI62" s="958">
        <f t="shared" ref="AUI62" si="613">IF(AUG62-AUI60&lt;=0,0,AUG62-AUI60)</f>
        <v>0</v>
      </c>
      <c r="AUK62" s="958">
        <f t="shared" ref="AUK62" si="614">IF(AUI62-AUK60&lt;=0,0,AUI62-AUK60)</f>
        <v>0</v>
      </c>
      <c r="AUM62" s="958">
        <f t="shared" ref="AUM62" si="615">IF(AUK62-AUM60&lt;=0,0,AUK62-AUM60)</f>
        <v>0</v>
      </c>
      <c r="AUO62" s="958">
        <f t="shared" ref="AUO62" si="616">IF(AUM62-AUO60&lt;=0,0,AUM62-AUO60)</f>
        <v>0</v>
      </c>
      <c r="AUQ62" s="958">
        <f t="shared" ref="AUQ62" si="617">IF(AUO62-AUQ60&lt;=0,0,AUO62-AUQ60)</f>
        <v>0</v>
      </c>
      <c r="AUS62" s="958">
        <f t="shared" ref="AUS62" si="618">IF(AUQ62-AUS60&lt;=0,0,AUQ62-AUS60)</f>
        <v>0</v>
      </c>
      <c r="AUU62" s="958">
        <f t="shared" ref="AUU62" si="619">IF(AUS62-AUU60&lt;=0,0,AUS62-AUU60)</f>
        <v>0</v>
      </c>
      <c r="AUW62" s="958">
        <f t="shared" ref="AUW62" si="620">IF(AUU62-AUW60&lt;=0,0,AUU62-AUW60)</f>
        <v>0</v>
      </c>
      <c r="AUY62" s="958">
        <f t="shared" ref="AUY62" si="621">IF(AUW62-AUY60&lt;=0,0,AUW62-AUY60)</f>
        <v>0</v>
      </c>
      <c r="AVA62" s="958">
        <f t="shared" ref="AVA62" si="622">IF(AUY62-AVA60&lt;=0,0,AUY62-AVA60)</f>
        <v>0</v>
      </c>
      <c r="AVC62" s="958">
        <f t="shared" ref="AVC62" si="623">IF(AVA62-AVC60&lt;=0,0,AVA62-AVC60)</f>
        <v>0</v>
      </c>
      <c r="AVE62" s="958">
        <f t="shared" ref="AVE62" si="624">IF(AVC62-AVE60&lt;=0,0,AVC62-AVE60)</f>
        <v>0</v>
      </c>
      <c r="AVG62" s="958">
        <f t="shared" ref="AVG62" si="625">IF(AVE62-AVG60&lt;=0,0,AVE62-AVG60)</f>
        <v>0</v>
      </c>
      <c r="AVI62" s="958">
        <f t="shared" ref="AVI62" si="626">IF(AVG62-AVI60&lt;=0,0,AVG62-AVI60)</f>
        <v>0</v>
      </c>
      <c r="AVK62" s="958">
        <f t="shared" ref="AVK62" si="627">IF(AVI62-AVK60&lt;=0,0,AVI62-AVK60)</f>
        <v>0</v>
      </c>
      <c r="AVM62" s="958">
        <f t="shared" ref="AVM62" si="628">IF(AVK62-AVM60&lt;=0,0,AVK62-AVM60)</f>
        <v>0</v>
      </c>
      <c r="AVO62" s="958">
        <f t="shared" ref="AVO62" si="629">IF(AVM62-AVO60&lt;=0,0,AVM62-AVO60)</f>
        <v>0</v>
      </c>
      <c r="AVQ62" s="958">
        <f t="shared" ref="AVQ62" si="630">IF(AVO62-AVQ60&lt;=0,0,AVO62-AVQ60)</f>
        <v>0</v>
      </c>
      <c r="AVS62" s="958">
        <f t="shared" ref="AVS62" si="631">IF(AVQ62-AVS60&lt;=0,0,AVQ62-AVS60)</f>
        <v>0</v>
      </c>
      <c r="AVU62" s="958">
        <f t="shared" ref="AVU62" si="632">IF(AVS62-AVU60&lt;=0,0,AVS62-AVU60)</f>
        <v>0</v>
      </c>
      <c r="AVW62" s="958">
        <f t="shared" ref="AVW62" si="633">IF(AVU62-AVW60&lt;=0,0,AVU62-AVW60)</f>
        <v>0</v>
      </c>
      <c r="AVY62" s="958">
        <f t="shared" ref="AVY62" si="634">IF(AVW62-AVY60&lt;=0,0,AVW62-AVY60)</f>
        <v>0</v>
      </c>
      <c r="AWA62" s="958">
        <f t="shared" ref="AWA62" si="635">IF(AVY62-AWA60&lt;=0,0,AVY62-AWA60)</f>
        <v>0</v>
      </c>
      <c r="AWC62" s="958">
        <f t="shared" ref="AWC62" si="636">IF(AWA62-AWC60&lt;=0,0,AWA62-AWC60)</f>
        <v>0</v>
      </c>
      <c r="AWE62" s="958">
        <f t="shared" ref="AWE62" si="637">IF(AWC62-AWE60&lt;=0,0,AWC62-AWE60)</f>
        <v>0</v>
      </c>
      <c r="AWG62" s="958">
        <f t="shared" ref="AWG62" si="638">IF(AWE62-AWG60&lt;=0,0,AWE62-AWG60)</f>
        <v>0</v>
      </c>
      <c r="AWI62" s="958">
        <f t="shared" ref="AWI62" si="639">IF(AWG62-AWI60&lt;=0,0,AWG62-AWI60)</f>
        <v>0</v>
      </c>
      <c r="AWK62" s="958">
        <f t="shared" ref="AWK62" si="640">IF(AWI62-AWK60&lt;=0,0,AWI62-AWK60)</f>
        <v>0</v>
      </c>
      <c r="AWM62" s="958">
        <f t="shared" ref="AWM62" si="641">IF(AWK62-AWM60&lt;=0,0,AWK62-AWM60)</f>
        <v>0</v>
      </c>
      <c r="AWO62" s="958">
        <f t="shared" ref="AWO62" si="642">IF(AWM62-AWO60&lt;=0,0,AWM62-AWO60)</f>
        <v>0</v>
      </c>
      <c r="AWQ62" s="958">
        <f t="shared" ref="AWQ62" si="643">IF(AWO62-AWQ60&lt;=0,0,AWO62-AWQ60)</f>
        <v>0</v>
      </c>
      <c r="AWS62" s="958">
        <f t="shared" ref="AWS62" si="644">IF(AWQ62-AWS60&lt;=0,0,AWQ62-AWS60)</f>
        <v>0</v>
      </c>
      <c r="AWU62" s="958">
        <f t="shared" ref="AWU62" si="645">IF(AWS62-AWU60&lt;=0,0,AWS62-AWU60)</f>
        <v>0</v>
      </c>
      <c r="AWW62" s="958">
        <f t="shared" ref="AWW62" si="646">IF(AWU62-AWW60&lt;=0,0,AWU62-AWW60)</f>
        <v>0</v>
      </c>
      <c r="AWY62" s="958">
        <f t="shared" ref="AWY62" si="647">IF(AWW62-AWY60&lt;=0,0,AWW62-AWY60)</f>
        <v>0</v>
      </c>
      <c r="AXA62" s="958">
        <f t="shared" ref="AXA62" si="648">IF(AWY62-AXA60&lt;=0,0,AWY62-AXA60)</f>
        <v>0</v>
      </c>
      <c r="AXC62" s="958">
        <f t="shared" ref="AXC62" si="649">IF(AXA62-AXC60&lt;=0,0,AXA62-AXC60)</f>
        <v>0</v>
      </c>
      <c r="AXE62" s="958">
        <f t="shared" ref="AXE62" si="650">IF(AXC62-AXE60&lt;=0,0,AXC62-AXE60)</f>
        <v>0</v>
      </c>
      <c r="AXG62" s="958">
        <f t="shared" ref="AXG62" si="651">IF(AXE62-AXG60&lt;=0,0,AXE62-AXG60)</f>
        <v>0</v>
      </c>
      <c r="AXI62" s="958">
        <f t="shared" ref="AXI62" si="652">IF(AXG62-AXI60&lt;=0,0,AXG62-AXI60)</f>
        <v>0</v>
      </c>
      <c r="AXK62" s="958">
        <f t="shared" ref="AXK62" si="653">IF(AXI62-AXK60&lt;=0,0,AXI62-AXK60)</f>
        <v>0</v>
      </c>
      <c r="AXM62" s="958">
        <f t="shared" ref="AXM62" si="654">IF(AXK62-AXM60&lt;=0,0,AXK62-AXM60)</f>
        <v>0</v>
      </c>
      <c r="AXO62" s="958">
        <f t="shared" ref="AXO62" si="655">IF(AXM62-AXO60&lt;=0,0,AXM62-AXO60)</f>
        <v>0</v>
      </c>
      <c r="AXQ62" s="958">
        <f t="shared" ref="AXQ62" si="656">IF(AXO62-AXQ60&lt;=0,0,AXO62-AXQ60)</f>
        <v>0</v>
      </c>
      <c r="AXS62" s="958">
        <f t="shared" ref="AXS62" si="657">IF(AXQ62-AXS60&lt;=0,0,AXQ62-AXS60)</f>
        <v>0</v>
      </c>
      <c r="AXU62" s="958">
        <f t="shared" ref="AXU62" si="658">IF(AXS62-AXU60&lt;=0,0,AXS62-AXU60)</f>
        <v>0</v>
      </c>
      <c r="AXW62" s="958">
        <f t="shared" ref="AXW62" si="659">IF(AXU62-AXW60&lt;=0,0,AXU62-AXW60)</f>
        <v>0</v>
      </c>
      <c r="AXY62" s="958">
        <f t="shared" ref="AXY62" si="660">IF(AXW62-AXY60&lt;=0,0,AXW62-AXY60)</f>
        <v>0</v>
      </c>
      <c r="AYA62" s="958">
        <f t="shared" ref="AYA62" si="661">IF(AXY62-AYA60&lt;=0,0,AXY62-AYA60)</f>
        <v>0</v>
      </c>
      <c r="AYC62" s="958">
        <f t="shared" ref="AYC62" si="662">IF(AYA62-AYC60&lt;=0,0,AYA62-AYC60)</f>
        <v>0</v>
      </c>
      <c r="AYE62" s="958">
        <f t="shared" ref="AYE62" si="663">IF(AYC62-AYE60&lt;=0,0,AYC62-AYE60)</f>
        <v>0</v>
      </c>
      <c r="AYG62" s="958">
        <f t="shared" ref="AYG62" si="664">IF(AYE62-AYG60&lt;=0,0,AYE62-AYG60)</f>
        <v>0</v>
      </c>
      <c r="AYI62" s="958">
        <f t="shared" ref="AYI62" si="665">IF(AYG62-AYI60&lt;=0,0,AYG62-AYI60)</f>
        <v>0</v>
      </c>
      <c r="AYK62" s="958">
        <f t="shared" ref="AYK62" si="666">IF(AYI62-AYK60&lt;=0,0,AYI62-AYK60)</f>
        <v>0</v>
      </c>
      <c r="AYM62" s="958">
        <f t="shared" ref="AYM62" si="667">IF(AYK62-AYM60&lt;=0,0,AYK62-AYM60)</f>
        <v>0</v>
      </c>
      <c r="AYO62" s="958">
        <f t="shared" ref="AYO62" si="668">IF(AYM62-AYO60&lt;=0,0,AYM62-AYO60)</f>
        <v>0</v>
      </c>
      <c r="AYQ62" s="958">
        <f t="shared" ref="AYQ62" si="669">IF(AYO62-AYQ60&lt;=0,0,AYO62-AYQ60)</f>
        <v>0</v>
      </c>
      <c r="AYS62" s="958">
        <f t="shared" ref="AYS62" si="670">IF(AYQ62-AYS60&lt;=0,0,AYQ62-AYS60)</f>
        <v>0</v>
      </c>
      <c r="AYU62" s="958">
        <f t="shared" ref="AYU62" si="671">IF(AYS62-AYU60&lt;=0,0,AYS62-AYU60)</f>
        <v>0</v>
      </c>
      <c r="AYW62" s="958">
        <f t="shared" ref="AYW62" si="672">IF(AYU62-AYW60&lt;=0,0,AYU62-AYW60)</f>
        <v>0</v>
      </c>
      <c r="AYY62" s="958">
        <f t="shared" ref="AYY62" si="673">IF(AYW62-AYY60&lt;=0,0,AYW62-AYY60)</f>
        <v>0</v>
      </c>
      <c r="AZA62" s="958">
        <f t="shared" ref="AZA62" si="674">IF(AYY62-AZA60&lt;=0,0,AYY62-AZA60)</f>
        <v>0</v>
      </c>
      <c r="AZC62" s="958">
        <f t="shared" ref="AZC62" si="675">IF(AZA62-AZC60&lt;=0,0,AZA62-AZC60)</f>
        <v>0</v>
      </c>
      <c r="AZE62" s="958">
        <f t="shared" ref="AZE62" si="676">IF(AZC62-AZE60&lt;=0,0,AZC62-AZE60)</f>
        <v>0</v>
      </c>
      <c r="AZG62" s="958">
        <f t="shared" ref="AZG62" si="677">IF(AZE62-AZG60&lt;=0,0,AZE62-AZG60)</f>
        <v>0</v>
      </c>
      <c r="AZI62" s="958">
        <f t="shared" ref="AZI62" si="678">IF(AZG62-AZI60&lt;=0,0,AZG62-AZI60)</f>
        <v>0</v>
      </c>
      <c r="AZK62" s="958">
        <f t="shared" ref="AZK62" si="679">IF(AZI62-AZK60&lt;=0,0,AZI62-AZK60)</f>
        <v>0</v>
      </c>
      <c r="AZM62" s="958">
        <f t="shared" ref="AZM62" si="680">IF(AZK62-AZM60&lt;=0,0,AZK62-AZM60)</f>
        <v>0</v>
      </c>
      <c r="AZO62" s="958">
        <f t="shared" ref="AZO62" si="681">IF(AZM62-AZO60&lt;=0,0,AZM62-AZO60)</f>
        <v>0</v>
      </c>
      <c r="AZQ62" s="958">
        <f t="shared" ref="AZQ62" si="682">IF(AZO62-AZQ60&lt;=0,0,AZO62-AZQ60)</f>
        <v>0</v>
      </c>
      <c r="AZS62" s="958">
        <f t="shared" ref="AZS62" si="683">IF(AZQ62-AZS60&lt;=0,0,AZQ62-AZS60)</f>
        <v>0</v>
      </c>
      <c r="AZU62" s="958">
        <f t="shared" ref="AZU62" si="684">IF(AZS62-AZU60&lt;=0,0,AZS62-AZU60)</f>
        <v>0</v>
      </c>
      <c r="AZW62" s="958">
        <f t="shared" ref="AZW62" si="685">IF(AZU62-AZW60&lt;=0,0,AZU62-AZW60)</f>
        <v>0</v>
      </c>
      <c r="AZY62" s="958">
        <f t="shared" ref="AZY62" si="686">IF(AZW62-AZY60&lt;=0,0,AZW62-AZY60)</f>
        <v>0</v>
      </c>
      <c r="BAA62" s="958">
        <f t="shared" ref="BAA62" si="687">IF(AZY62-BAA60&lt;=0,0,AZY62-BAA60)</f>
        <v>0</v>
      </c>
      <c r="BAC62" s="958">
        <f t="shared" ref="BAC62" si="688">IF(BAA62-BAC60&lt;=0,0,BAA62-BAC60)</f>
        <v>0</v>
      </c>
      <c r="BAE62" s="958">
        <f t="shared" ref="BAE62" si="689">IF(BAC62-BAE60&lt;=0,0,BAC62-BAE60)</f>
        <v>0</v>
      </c>
      <c r="BAG62" s="958">
        <f t="shared" ref="BAG62" si="690">IF(BAE62-BAG60&lt;=0,0,BAE62-BAG60)</f>
        <v>0</v>
      </c>
      <c r="BAI62" s="958">
        <f t="shared" ref="BAI62" si="691">IF(BAG62-BAI60&lt;=0,0,BAG62-BAI60)</f>
        <v>0</v>
      </c>
      <c r="BAK62" s="958">
        <f t="shared" ref="BAK62" si="692">IF(BAI62-BAK60&lt;=0,0,BAI62-BAK60)</f>
        <v>0</v>
      </c>
      <c r="BAM62" s="958">
        <f t="shared" ref="BAM62" si="693">IF(BAK62-BAM60&lt;=0,0,BAK62-BAM60)</f>
        <v>0</v>
      </c>
      <c r="BAO62" s="958">
        <f t="shared" ref="BAO62" si="694">IF(BAM62-BAO60&lt;=0,0,BAM62-BAO60)</f>
        <v>0</v>
      </c>
      <c r="BAQ62" s="958">
        <f t="shared" ref="BAQ62" si="695">IF(BAO62-BAQ60&lt;=0,0,BAO62-BAQ60)</f>
        <v>0</v>
      </c>
      <c r="BAS62" s="958">
        <f t="shared" ref="BAS62" si="696">IF(BAQ62-BAS60&lt;=0,0,BAQ62-BAS60)</f>
        <v>0</v>
      </c>
      <c r="BAU62" s="958">
        <f t="shared" ref="BAU62" si="697">IF(BAS62-BAU60&lt;=0,0,BAS62-BAU60)</f>
        <v>0</v>
      </c>
      <c r="BAW62" s="958">
        <f t="shared" ref="BAW62" si="698">IF(BAU62-BAW60&lt;=0,0,BAU62-BAW60)</f>
        <v>0</v>
      </c>
      <c r="BAY62" s="958">
        <f t="shared" ref="BAY62" si="699">IF(BAW62-BAY60&lt;=0,0,BAW62-BAY60)</f>
        <v>0</v>
      </c>
      <c r="BBA62" s="958">
        <f t="shared" ref="BBA62" si="700">IF(BAY62-BBA60&lt;=0,0,BAY62-BBA60)</f>
        <v>0</v>
      </c>
      <c r="BBC62" s="958">
        <f t="shared" ref="BBC62" si="701">IF(BBA62-BBC60&lt;=0,0,BBA62-BBC60)</f>
        <v>0</v>
      </c>
      <c r="BBE62" s="958">
        <f t="shared" ref="BBE62" si="702">IF(BBC62-BBE60&lt;=0,0,BBC62-BBE60)</f>
        <v>0</v>
      </c>
      <c r="BBG62" s="958">
        <f t="shared" ref="BBG62" si="703">IF(BBE62-BBG60&lt;=0,0,BBE62-BBG60)</f>
        <v>0</v>
      </c>
      <c r="BBI62" s="958">
        <f t="shared" ref="BBI62" si="704">IF(BBG62-BBI60&lt;=0,0,BBG62-BBI60)</f>
        <v>0</v>
      </c>
      <c r="BBK62" s="958">
        <f t="shared" ref="BBK62" si="705">IF(BBI62-BBK60&lt;=0,0,BBI62-BBK60)</f>
        <v>0</v>
      </c>
      <c r="BBM62" s="958">
        <f t="shared" ref="BBM62" si="706">IF(BBK62-BBM60&lt;=0,0,BBK62-BBM60)</f>
        <v>0</v>
      </c>
      <c r="BBO62" s="958">
        <f t="shared" ref="BBO62" si="707">IF(BBM62-BBO60&lt;=0,0,BBM62-BBO60)</f>
        <v>0</v>
      </c>
      <c r="BBQ62" s="958">
        <f t="shared" ref="BBQ62" si="708">IF(BBO62-BBQ60&lt;=0,0,BBO62-BBQ60)</f>
        <v>0</v>
      </c>
      <c r="BBS62" s="958">
        <f t="shared" ref="BBS62" si="709">IF(BBQ62-BBS60&lt;=0,0,BBQ62-BBS60)</f>
        <v>0</v>
      </c>
      <c r="BBU62" s="958">
        <f t="shared" ref="BBU62" si="710">IF(BBS62-BBU60&lt;=0,0,BBS62-BBU60)</f>
        <v>0</v>
      </c>
      <c r="BBW62" s="958">
        <f t="shared" ref="BBW62" si="711">IF(BBU62-BBW60&lt;=0,0,BBU62-BBW60)</f>
        <v>0</v>
      </c>
      <c r="BBY62" s="958">
        <f t="shared" ref="BBY62" si="712">IF(BBW62-BBY60&lt;=0,0,BBW62-BBY60)</f>
        <v>0</v>
      </c>
      <c r="BCA62" s="958">
        <f t="shared" ref="BCA62" si="713">IF(BBY62-BCA60&lt;=0,0,BBY62-BCA60)</f>
        <v>0</v>
      </c>
      <c r="BCC62" s="958">
        <f t="shared" ref="BCC62" si="714">IF(BCA62-BCC60&lt;=0,0,BCA62-BCC60)</f>
        <v>0</v>
      </c>
      <c r="BCE62" s="958">
        <f t="shared" ref="BCE62" si="715">IF(BCC62-BCE60&lt;=0,0,BCC62-BCE60)</f>
        <v>0</v>
      </c>
      <c r="BCG62" s="958">
        <f t="shared" ref="BCG62" si="716">IF(BCE62-BCG60&lt;=0,0,BCE62-BCG60)</f>
        <v>0</v>
      </c>
      <c r="BCI62" s="958">
        <f t="shared" ref="BCI62" si="717">IF(BCG62-BCI60&lt;=0,0,BCG62-BCI60)</f>
        <v>0</v>
      </c>
      <c r="BCK62" s="958">
        <f t="shared" ref="BCK62" si="718">IF(BCI62-BCK60&lt;=0,0,BCI62-BCK60)</f>
        <v>0</v>
      </c>
      <c r="BCM62" s="958">
        <f t="shared" ref="BCM62" si="719">IF(BCK62-BCM60&lt;=0,0,BCK62-BCM60)</f>
        <v>0</v>
      </c>
      <c r="BCO62" s="958">
        <f t="shared" ref="BCO62" si="720">IF(BCM62-BCO60&lt;=0,0,BCM62-BCO60)</f>
        <v>0</v>
      </c>
      <c r="BCQ62" s="958">
        <f t="shared" ref="BCQ62" si="721">IF(BCO62-BCQ60&lt;=0,0,BCO62-BCQ60)</f>
        <v>0</v>
      </c>
      <c r="BCS62" s="958">
        <f t="shared" ref="BCS62" si="722">IF(BCQ62-BCS60&lt;=0,0,BCQ62-BCS60)</f>
        <v>0</v>
      </c>
      <c r="BCU62" s="958">
        <f t="shared" ref="BCU62" si="723">IF(BCS62-BCU60&lt;=0,0,BCS62-BCU60)</f>
        <v>0</v>
      </c>
      <c r="BCW62" s="958">
        <f t="shared" ref="BCW62" si="724">IF(BCU62-BCW60&lt;=0,0,BCU62-BCW60)</f>
        <v>0</v>
      </c>
      <c r="BCY62" s="958">
        <f t="shared" ref="BCY62" si="725">IF(BCW62-BCY60&lt;=0,0,BCW62-BCY60)</f>
        <v>0</v>
      </c>
      <c r="BDA62" s="958">
        <f t="shared" ref="BDA62" si="726">IF(BCY62-BDA60&lt;=0,0,BCY62-BDA60)</f>
        <v>0</v>
      </c>
      <c r="BDC62" s="958">
        <f t="shared" ref="BDC62" si="727">IF(BDA62-BDC60&lt;=0,0,BDA62-BDC60)</f>
        <v>0</v>
      </c>
      <c r="BDE62" s="958">
        <f t="shared" ref="BDE62" si="728">IF(BDC62-BDE60&lt;=0,0,BDC62-BDE60)</f>
        <v>0</v>
      </c>
      <c r="BDG62" s="958">
        <f t="shared" ref="BDG62" si="729">IF(BDE62-BDG60&lt;=0,0,BDE62-BDG60)</f>
        <v>0</v>
      </c>
      <c r="BDI62" s="958">
        <f t="shared" ref="BDI62" si="730">IF(BDG62-BDI60&lt;=0,0,BDG62-BDI60)</f>
        <v>0</v>
      </c>
      <c r="BDK62" s="958">
        <f t="shared" ref="BDK62" si="731">IF(BDI62-BDK60&lt;=0,0,BDI62-BDK60)</f>
        <v>0</v>
      </c>
      <c r="BDM62" s="958">
        <f t="shared" ref="BDM62" si="732">IF(BDK62-BDM60&lt;=0,0,BDK62-BDM60)</f>
        <v>0</v>
      </c>
      <c r="BDO62" s="958">
        <f t="shared" ref="BDO62" si="733">IF(BDM62-BDO60&lt;=0,0,BDM62-BDO60)</f>
        <v>0</v>
      </c>
      <c r="BDQ62" s="958">
        <f t="shared" ref="BDQ62" si="734">IF(BDO62-BDQ60&lt;=0,0,BDO62-BDQ60)</f>
        <v>0</v>
      </c>
      <c r="BDS62" s="958">
        <f t="shared" ref="BDS62" si="735">IF(BDQ62-BDS60&lt;=0,0,BDQ62-BDS60)</f>
        <v>0</v>
      </c>
      <c r="BDU62" s="958">
        <f t="shared" ref="BDU62" si="736">IF(BDS62-BDU60&lt;=0,0,BDS62-BDU60)</f>
        <v>0</v>
      </c>
      <c r="BDW62" s="958">
        <f t="shared" ref="BDW62" si="737">IF(BDU62-BDW60&lt;=0,0,BDU62-BDW60)</f>
        <v>0</v>
      </c>
      <c r="BDY62" s="958">
        <f t="shared" ref="BDY62" si="738">IF(BDW62-BDY60&lt;=0,0,BDW62-BDY60)</f>
        <v>0</v>
      </c>
      <c r="BEA62" s="958">
        <f t="shared" ref="BEA62" si="739">IF(BDY62-BEA60&lt;=0,0,BDY62-BEA60)</f>
        <v>0</v>
      </c>
      <c r="BEC62" s="958">
        <f t="shared" ref="BEC62" si="740">IF(BEA62-BEC60&lt;=0,0,BEA62-BEC60)</f>
        <v>0</v>
      </c>
      <c r="BEE62" s="958">
        <f t="shared" ref="BEE62" si="741">IF(BEC62-BEE60&lt;=0,0,BEC62-BEE60)</f>
        <v>0</v>
      </c>
      <c r="BEG62" s="958">
        <f t="shared" ref="BEG62" si="742">IF(BEE62-BEG60&lt;=0,0,BEE62-BEG60)</f>
        <v>0</v>
      </c>
      <c r="BEI62" s="958">
        <f t="shared" ref="BEI62" si="743">IF(BEG62-BEI60&lt;=0,0,BEG62-BEI60)</f>
        <v>0</v>
      </c>
      <c r="BEK62" s="958">
        <f t="shared" ref="BEK62" si="744">IF(BEI62-BEK60&lt;=0,0,BEI62-BEK60)</f>
        <v>0</v>
      </c>
      <c r="BEM62" s="958">
        <f t="shared" ref="BEM62" si="745">IF(BEK62-BEM60&lt;=0,0,BEK62-BEM60)</f>
        <v>0</v>
      </c>
      <c r="BEO62" s="958">
        <f t="shared" ref="BEO62" si="746">IF(BEM62-BEO60&lt;=0,0,BEM62-BEO60)</f>
        <v>0</v>
      </c>
      <c r="BEQ62" s="958">
        <f t="shared" ref="BEQ62" si="747">IF(BEO62-BEQ60&lt;=0,0,BEO62-BEQ60)</f>
        <v>0</v>
      </c>
      <c r="BES62" s="958">
        <f t="shared" ref="BES62" si="748">IF(BEQ62-BES60&lt;=0,0,BEQ62-BES60)</f>
        <v>0</v>
      </c>
      <c r="BEU62" s="958">
        <f t="shared" ref="BEU62" si="749">IF(BES62-BEU60&lt;=0,0,BES62-BEU60)</f>
        <v>0</v>
      </c>
      <c r="BEW62" s="958">
        <f t="shared" ref="BEW62" si="750">IF(BEU62-BEW60&lt;=0,0,BEU62-BEW60)</f>
        <v>0</v>
      </c>
      <c r="BEY62" s="958">
        <f t="shared" ref="BEY62" si="751">IF(BEW62-BEY60&lt;=0,0,BEW62-BEY60)</f>
        <v>0</v>
      </c>
      <c r="BFA62" s="958">
        <f t="shared" ref="BFA62" si="752">IF(BEY62-BFA60&lt;=0,0,BEY62-BFA60)</f>
        <v>0</v>
      </c>
      <c r="BFC62" s="958">
        <f t="shared" ref="BFC62" si="753">IF(BFA62-BFC60&lt;=0,0,BFA62-BFC60)</f>
        <v>0</v>
      </c>
      <c r="BFE62" s="958">
        <f t="shared" ref="BFE62" si="754">IF(BFC62-BFE60&lt;=0,0,BFC62-BFE60)</f>
        <v>0</v>
      </c>
      <c r="BFG62" s="958">
        <f t="shared" ref="BFG62" si="755">IF(BFE62-BFG60&lt;=0,0,BFE62-BFG60)</f>
        <v>0</v>
      </c>
      <c r="BFI62" s="958">
        <f t="shared" ref="BFI62" si="756">IF(BFG62-BFI60&lt;=0,0,BFG62-BFI60)</f>
        <v>0</v>
      </c>
      <c r="BFK62" s="958">
        <f t="shared" ref="BFK62" si="757">IF(BFI62-BFK60&lt;=0,0,BFI62-BFK60)</f>
        <v>0</v>
      </c>
      <c r="BFM62" s="958">
        <f t="shared" ref="BFM62" si="758">IF(BFK62-BFM60&lt;=0,0,BFK62-BFM60)</f>
        <v>0</v>
      </c>
      <c r="BFO62" s="958">
        <f t="shared" ref="BFO62" si="759">IF(BFM62-BFO60&lt;=0,0,BFM62-BFO60)</f>
        <v>0</v>
      </c>
      <c r="BFQ62" s="958">
        <f t="shared" ref="BFQ62" si="760">IF(BFO62-BFQ60&lt;=0,0,BFO62-BFQ60)</f>
        <v>0</v>
      </c>
      <c r="BFS62" s="958">
        <f t="shared" ref="BFS62" si="761">IF(BFQ62-BFS60&lt;=0,0,BFQ62-BFS60)</f>
        <v>0</v>
      </c>
      <c r="BFU62" s="958">
        <f t="shared" ref="BFU62" si="762">IF(BFS62-BFU60&lt;=0,0,BFS62-BFU60)</f>
        <v>0</v>
      </c>
      <c r="BFW62" s="958">
        <f t="shared" ref="BFW62" si="763">IF(BFU62-BFW60&lt;=0,0,BFU62-BFW60)</f>
        <v>0</v>
      </c>
      <c r="BFY62" s="958">
        <f t="shared" ref="BFY62" si="764">IF(BFW62-BFY60&lt;=0,0,BFW62-BFY60)</f>
        <v>0</v>
      </c>
      <c r="BGA62" s="958">
        <f t="shared" ref="BGA62" si="765">IF(BFY62-BGA60&lt;=0,0,BFY62-BGA60)</f>
        <v>0</v>
      </c>
      <c r="BGC62" s="958">
        <f t="shared" ref="BGC62" si="766">IF(BGA62-BGC60&lt;=0,0,BGA62-BGC60)</f>
        <v>0</v>
      </c>
      <c r="BGE62" s="958">
        <f t="shared" ref="BGE62" si="767">IF(BGC62-BGE60&lt;=0,0,BGC62-BGE60)</f>
        <v>0</v>
      </c>
      <c r="BGG62" s="958">
        <f t="shared" ref="BGG62" si="768">IF(BGE62-BGG60&lt;=0,0,BGE62-BGG60)</f>
        <v>0</v>
      </c>
      <c r="BGI62" s="958">
        <f t="shared" ref="BGI62" si="769">IF(BGG62-BGI60&lt;=0,0,BGG62-BGI60)</f>
        <v>0</v>
      </c>
      <c r="BGK62" s="958">
        <f t="shared" ref="BGK62" si="770">IF(BGI62-BGK60&lt;=0,0,BGI62-BGK60)</f>
        <v>0</v>
      </c>
      <c r="BGM62" s="958">
        <f t="shared" ref="BGM62" si="771">IF(BGK62-BGM60&lt;=0,0,BGK62-BGM60)</f>
        <v>0</v>
      </c>
      <c r="BGO62" s="958">
        <f t="shared" ref="BGO62" si="772">IF(BGM62-BGO60&lt;=0,0,BGM62-BGO60)</f>
        <v>0</v>
      </c>
      <c r="BGQ62" s="958">
        <f t="shared" ref="BGQ62" si="773">IF(BGO62-BGQ60&lt;=0,0,BGO62-BGQ60)</f>
        <v>0</v>
      </c>
      <c r="BGS62" s="958">
        <f t="shared" ref="BGS62" si="774">IF(BGQ62-BGS60&lt;=0,0,BGQ62-BGS60)</f>
        <v>0</v>
      </c>
      <c r="BGU62" s="958">
        <f t="shared" ref="BGU62" si="775">IF(BGS62-BGU60&lt;=0,0,BGS62-BGU60)</f>
        <v>0</v>
      </c>
      <c r="BGW62" s="958">
        <f t="shared" ref="BGW62" si="776">IF(BGU62-BGW60&lt;=0,0,BGU62-BGW60)</f>
        <v>0</v>
      </c>
      <c r="BGY62" s="958">
        <f t="shared" ref="BGY62" si="777">IF(BGW62-BGY60&lt;=0,0,BGW62-BGY60)</f>
        <v>0</v>
      </c>
      <c r="BHA62" s="958">
        <f t="shared" ref="BHA62" si="778">IF(BGY62-BHA60&lt;=0,0,BGY62-BHA60)</f>
        <v>0</v>
      </c>
      <c r="BHC62" s="958">
        <f t="shared" ref="BHC62" si="779">IF(BHA62-BHC60&lt;=0,0,BHA62-BHC60)</f>
        <v>0</v>
      </c>
      <c r="BHE62" s="958">
        <f t="shared" ref="BHE62" si="780">IF(BHC62-BHE60&lt;=0,0,BHC62-BHE60)</f>
        <v>0</v>
      </c>
      <c r="BHG62" s="958">
        <f t="shared" ref="BHG62" si="781">IF(BHE62-BHG60&lt;=0,0,BHE62-BHG60)</f>
        <v>0</v>
      </c>
      <c r="BHI62" s="958">
        <f t="shared" ref="BHI62" si="782">IF(BHG62-BHI60&lt;=0,0,BHG62-BHI60)</f>
        <v>0</v>
      </c>
      <c r="BHK62" s="958">
        <f t="shared" ref="BHK62" si="783">IF(BHI62-BHK60&lt;=0,0,BHI62-BHK60)</f>
        <v>0</v>
      </c>
      <c r="BHM62" s="958">
        <f t="shared" ref="BHM62" si="784">IF(BHK62-BHM60&lt;=0,0,BHK62-BHM60)</f>
        <v>0</v>
      </c>
      <c r="BHO62" s="958">
        <f t="shared" ref="BHO62" si="785">IF(BHM62-BHO60&lt;=0,0,BHM62-BHO60)</f>
        <v>0</v>
      </c>
      <c r="BHQ62" s="958">
        <f t="shared" ref="BHQ62" si="786">IF(BHO62-BHQ60&lt;=0,0,BHO62-BHQ60)</f>
        <v>0</v>
      </c>
      <c r="BHS62" s="958">
        <f t="shared" ref="BHS62" si="787">IF(BHQ62-BHS60&lt;=0,0,BHQ62-BHS60)</f>
        <v>0</v>
      </c>
      <c r="BHU62" s="958">
        <f t="shared" ref="BHU62" si="788">IF(BHS62-BHU60&lt;=0,0,BHS62-BHU60)</f>
        <v>0</v>
      </c>
      <c r="BHW62" s="958">
        <f t="shared" ref="BHW62" si="789">IF(BHU62-BHW60&lt;=0,0,BHU62-BHW60)</f>
        <v>0</v>
      </c>
      <c r="BHY62" s="958">
        <f t="shared" ref="BHY62" si="790">IF(BHW62-BHY60&lt;=0,0,BHW62-BHY60)</f>
        <v>0</v>
      </c>
      <c r="BIA62" s="958">
        <f t="shared" ref="BIA62" si="791">IF(BHY62-BIA60&lt;=0,0,BHY62-BIA60)</f>
        <v>0</v>
      </c>
      <c r="BIC62" s="958">
        <f t="shared" ref="BIC62" si="792">IF(BIA62-BIC60&lt;=0,0,BIA62-BIC60)</f>
        <v>0</v>
      </c>
      <c r="BIE62" s="958">
        <f t="shared" ref="BIE62" si="793">IF(BIC62-BIE60&lt;=0,0,BIC62-BIE60)</f>
        <v>0</v>
      </c>
      <c r="BIG62" s="958">
        <f t="shared" ref="BIG62" si="794">IF(BIE62-BIG60&lt;=0,0,BIE62-BIG60)</f>
        <v>0</v>
      </c>
      <c r="BII62" s="958">
        <f t="shared" ref="BII62" si="795">IF(BIG62-BII60&lt;=0,0,BIG62-BII60)</f>
        <v>0</v>
      </c>
      <c r="BIK62" s="958">
        <f t="shared" ref="BIK62" si="796">IF(BII62-BIK60&lt;=0,0,BII62-BIK60)</f>
        <v>0</v>
      </c>
      <c r="BIM62" s="958">
        <f t="shared" ref="BIM62" si="797">IF(BIK62-BIM60&lt;=0,0,BIK62-BIM60)</f>
        <v>0</v>
      </c>
      <c r="BIO62" s="958">
        <f t="shared" ref="BIO62" si="798">IF(BIM62-BIO60&lt;=0,0,BIM62-BIO60)</f>
        <v>0</v>
      </c>
      <c r="BIQ62" s="958">
        <f t="shared" ref="BIQ62" si="799">IF(BIO62-BIQ60&lt;=0,0,BIO62-BIQ60)</f>
        <v>0</v>
      </c>
      <c r="BIS62" s="958">
        <f t="shared" ref="BIS62" si="800">IF(BIQ62-BIS60&lt;=0,0,BIQ62-BIS60)</f>
        <v>0</v>
      </c>
      <c r="BIU62" s="958">
        <f t="shared" ref="BIU62" si="801">IF(BIS62-BIU60&lt;=0,0,BIS62-BIU60)</f>
        <v>0</v>
      </c>
      <c r="BIW62" s="958">
        <f t="shared" ref="BIW62" si="802">IF(BIU62-BIW60&lt;=0,0,BIU62-BIW60)</f>
        <v>0</v>
      </c>
      <c r="BIY62" s="958">
        <f t="shared" ref="BIY62" si="803">IF(BIW62-BIY60&lt;=0,0,BIW62-BIY60)</f>
        <v>0</v>
      </c>
      <c r="BJA62" s="958">
        <f t="shared" ref="BJA62" si="804">IF(BIY62-BJA60&lt;=0,0,BIY62-BJA60)</f>
        <v>0</v>
      </c>
      <c r="BJC62" s="958">
        <f t="shared" ref="BJC62" si="805">IF(BJA62-BJC60&lt;=0,0,BJA62-BJC60)</f>
        <v>0</v>
      </c>
      <c r="BJE62" s="958">
        <f t="shared" ref="BJE62" si="806">IF(BJC62-BJE60&lt;=0,0,BJC62-BJE60)</f>
        <v>0</v>
      </c>
      <c r="BJG62" s="958">
        <f t="shared" ref="BJG62" si="807">IF(BJE62-BJG60&lt;=0,0,BJE62-BJG60)</f>
        <v>0</v>
      </c>
      <c r="BJI62" s="958">
        <f t="shared" ref="BJI62" si="808">IF(BJG62-BJI60&lt;=0,0,BJG62-BJI60)</f>
        <v>0</v>
      </c>
      <c r="BJK62" s="958">
        <f t="shared" ref="BJK62" si="809">IF(BJI62-BJK60&lt;=0,0,BJI62-BJK60)</f>
        <v>0</v>
      </c>
      <c r="BJM62" s="958">
        <f t="shared" ref="BJM62" si="810">IF(BJK62-BJM60&lt;=0,0,BJK62-BJM60)</f>
        <v>0</v>
      </c>
      <c r="BJO62" s="958">
        <f t="shared" ref="BJO62" si="811">IF(BJM62-BJO60&lt;=0,0,BJM62-BJO60)</f>
        <v>0</v>
      </c>
      <c r="BJQ62" s="958">
        <f t="shared" ref="BJQ62" si="812">IF(BJO62-BJQ60&lt;=0,0,BJO62-BJQ60)</f>
        <v>0</v>
      </c>
      <c r="BJS62" s="958">
        <f t="shared" ref="BJS62" si="813">IF(BJQ62-BJS60&lt;=0,0,BJQ62-BJS60)</f>
        <v>0</v>
      </c>
      <c r="BJU62" s="958">
        <f t="shared" ref="BJU62" si="814">IF(BJS62-BJU60&lt;=0,0,BJS62-BJU60)</f>
        <v>0</v>
      </c>
      <c r="BJW62" s="958">
        <f t="shared" ref="BJW62" si="815">IF(BJU62-BJW60&lt;=0,0,BJU62-BJW60)</f>
        <v>0</v>
      </c>
      <c r="BJY62" s="958">
        <f t="shared" ref="BJY62" si="816">IF(BJW62-BJY60&lt;=0,0,BJW62-BJY60)</f>
        <v>0</v>
      </c>
      <c r="BKA62" s="958">
        <f t="shared" ref="BKA62" si="817">IF(BJY62-BKA60&lt;=0,0,BJY62-BKA60)</f>
        <v>0</v>
      </c>
      <c r="BKC62" s="958">
        <f t="shared" ref="BKC62" si="818">IF(BKA62-BKC60&lt;=0,0,BKA62-BKC60)</f>
        <v>0</v>
      </c>
      <c r="BKE62" s="958">
        <f t="shared" ref="BKE62" si="819">IF(BKC62-BKE60&lt;=0,0,BKC62-BKE60)</f>
        <v>0</v>
      </c>
      <c r="BKG62" s="958">
        <f t="shared" ref="BKG62" si="820">IF(BKE62-BKG60&lt;=0,0,BKE62-BKG60)</f>
        <v>0</v>
      </c>
      <c r="BKI62" s="958">
        <f t="shared" ref="BKI62" si="821">IF(BKG62-BKI60&lt;=0,0,BKG62-BKI60)</f>
        <v>0</v>
      </c>
      <c r="BKK62" s="958">
        <f t="shared" ref="BKK62" si="822">IF(BKI62-BKK60&lt;=0,0,BKI62-BKK60)</f>
        <v>0</v>
      </c>
      <c r="BKM62" s="958">
        <f t="shared" ref="BKM62" si="823">IF(BKK62-BKM60&lt;=0,0,BKK62-BKM60)</f>
        <v>0</v>
      </c>
      <c r="BKO62" s="958">
        <f t="shared" ref="BKO62" si="824">IF(BKM62-BKO60&lt;=0,0,BKM62-BKO60)</f>
        <v>0</v>
      </c>
      <c r="BKQ62" s="958">
        <f t="shared" ref="BKQ62" si="825">IF(BKO62-BKQ60&lt;=0,0,BKO62-BKQ60)</f>
        <v>0</v>
      </c>
      <c r="BKS62" s="958">
        <f t="shared" ref="BKS62" si="826">IF(BKQ62-BKS60&lt;=0,0,BKQ62-BKS60)</f>
        <v>0</v>
      </c>
      <c r="BKU62" s="958">
        <f t="shared" ref="BKU62" si="827">IF(BKS62-BKU60&lt;=0,0,BKS62-BKU60)</f>
        <v>0</v>
      </c>
      <c r="BKW62" s="958">
        <f t="shared" ref="BKW62" si="828">IF(BKU62-BKW60&lt;=0,0,BKU62-BKW60)</f>
        <v>0</v>
      </c>
      <c r="BKY62" s="958">
        <f t="shared" ref="BKY62" si="829">IF(BKW62-BKY60&lt;=0,0,BKW62-BKY60)</f>
        <v>0</v>
      </c>
      <c r="BLA62" s="958">
        <f t="shared" ref="BLA62" si="830">IF(BKY62-BLA60&lt;=0,0,BKY62-BLA60)</f>
        <v>0</v>
      </c>
      <c r="BLC62" s="958">
        <f t="shared" ref="BLC62" si="831">IF(BLA62-BLC60&lt;=0,0,BLA62-BLC60)</f>
        <v>0</v>
      </c>
      <c r="BLE62" s="958">
        <f t="shared" ref="BLE62" si="832">IF(BLC62-BLE60&lt;=0,0,BLC62-BLE60)</f>
        <v>0</v>
      </c>
      <c r="BLG62" s="958">
        <f t="shared" ref="BLG62" si="833">IF(BLE62-BLG60&lt;=0,0,BLE62-BLG60)</f>
        <v>0</v>
      </c>
      <c r="BLI62" s="958">
        <f t="shared" ref="BLI62" si="834">IF(BLG62-BLI60&lt;=0,0,BLG62-BLI60)</f>
        <v>0</v>
      </c>
      <c r="BLK62" s="958">
        <f t="shared" ref="BLK62" si="835">IF(BLI62-BLK60&lt;=0,0,BLI62-BLK60)</f>
        <v>0</v>
      </c>
      <c r="BLM62" s="958">
        <f t="shared" ref="BLM62" si="836">IF(BLK62-BLM60&lt;=0,0,BLK62-BLM60)</f>
        <v>0</v>
      </c>
      <c r="BLO62" s="958">
        <f t="shared" ref="BLO62" si="837">IF(BLM62-BLO60&lt;=0,0,BLM62-BLO60)</f>
        <v>0</v>
      </c>
      <c r="BLQ62" s="958">
        <f t="shared" ref="BLQ62" si="838">IF(BLO62-BLQ60&lt;=0,0,BLO62-BLQ60)</f>
        <v>0</v>
      </c>
      <c r="BLS62" s="958">
        <f t="shared" ref="BLS62" si="839">IF(BLQ62-BLS60&lt;=0,0,BLQ62-BLS60)</f>
        <v>0</v>
      </c>
      <c r="BLU62" s="958">
        <f t="shared" ref="BLU62" si="840">IF(BLS62-BLU60&lt;=0,0,BLS62-BLU60)</f>
        <v>0</v>
      </c>
      <c r="BLW62" s="958">
        <f t="shared" ref="BLW62" si="841">IF(BLU62-BLW60&lt;=0,0,BLU62-BLW60)</f>
        <v>0</v>
      </c>
      <c r="BLY62" s="958">
        <f t="shared" ref="BLY62" si="842">IF(BLW62-BLY60&lt;=0,0,BLW62-BLY60)</f>
        <v>0</v>
      </c>
      <c r="BMA62" s="958">
        <f t="shared" ref="BMA62" si="843">IF(BLY62-BMA60&lt;=0,0,BLY62-BMA60)</f>
        <v>0</v>
      </c>
      <c r="BMC62" s="958">
        <f t="shared" ref="BMC62" si="844">IF(BMA62-BMC60&lt;=0,0,BMA62-BMC60)</f>
        <v>0</v>
      </c>
      <c r="BME62" s="958">
        <f t="shared" ref="BME62" si="845">IF(BMC62-BME60&lt;=0,0,BMC62-BME60)</f>
        <v>0</v>
      </c>
      <c r="BMG62" s="958">
        <f t="shared" ref="BMG62" si="846">IF(BME62-BMG60&lt;=0,0,BME62-BMG60)</f>
        <v>0</v>
      </c>
      <c r="BMI62" s="958">
        <f t="shared" ref="BMI62" si="847">IF(BMG62-BMI60&lt;=0,0,BMG62-BMI60)</f>
        <v>0</v>
      </c>
      <c r="BMK62" s="958">
        <f t="shared" ref="BMK62" si="848">IF(BMI62-BMK60&lt;=0,0,BMI62-BMK60)</f>
        <v>0</v>
      </c>
      <c r="BMM62" s="958">
        <f t="shared" ref="BMM62" si="849">IF(BMK62-BMM60&lt;=0,0,BMK62-BMM60)</f>
        <v>0</v>
      </c>
      <c r="BMO62" s="958">
        <f t="shared" ref="BMO62" si="850">IF(BMM62-BMO60&lt;=0,0,BMM62-BMO60)</f>
        <v>0</v>
      </c>
      <c r="BMQ62" s="958">
        <f t="shared" ref="BMQ62" si="851">IF(BMO62-BMQ60&lt;=0,0,BMO62-BMQ60)</f>
        <v>0</v>
      </c>
      <c r="BMS62" s="958">
        <f t="shared" ref="BMS62" si="852">IF(BMQ62-BMS60&lt;=0,0,BMQ62-BMS60)</f>
        <v>0</v>
      </c>
      <c r="BMU62" s="958">
        <f t="shared" ref="BMU62" si="853">IF(BMS62-BMU60&lt;=0,0,BMS62-BMU60)</f>
        <v>0</v>
      </c>
      <c r="BMW62" s="958">
        <f t="shared" ref="BMW62" si="854">IF(BMU62-BMW60&lt;=0,0,BMU62-BMW60)</f>
        <v>0</v>
      </c>
      <c r="BMY62" s="958">
        <f t="shared" ref="BMY62" si="855">IF(BMW62-BMY60&lt;=0,0,BMW62-BMY60)</f>
        <v>0</v>
      </c>
      <c r="BNA62" s="958">
        <f t="shared" ref="BNA62" si="856">IF(BMY62-BNA60&lt;=0,0,BMY62-BNA60)</f>
        <v>0</v>
      </c>
      <c r="BNC62" s="958">
        <f t="shared" ref="BNC62" si="857">IF(BNA62-BNC60&lt;=0,0,BNA62-BNC60)</f>
        <v>0</v>
      </c>
      <c r="BNE62" s="958">
        <f t="shared" ref="BNE62" si="858">IF(BNC62-BNE60&lt;=0,0,BNC62-BNE60)</f>
        <v>0</v>
      </c>
      <c r="BNG62" s="958">
        <f t="shared" ref="BNG62" si="859">IF(BNE62-BNG60&lt;=0,0,BNE62-BNG60)</f>
        <v>0</v>
      </c>
      <c r="BNI62" s="958">
        <f t="shared" ref="BNI62" si="860">IF(BNG62-BNI60&lt;=0,0,BNG62-BNI60)</f>
        <v>0</v>
      </c>
      <c r="BNK62" s="958">
        <f t="shared" ref="BNK62" si="861">IF(BNI62-BNK60&lt;=0,0,BNI62-BNK60)</f>
        <v>0</v>
      </c>
      <c r="BNM62" s="958">
        <f t="shared" ref="BNM62" si="862">IF(BNK62-BNM60&lt;=0,0,BNK62-BNM60)</f>
        <v>0</v>
      </c>
      <c r="BNO62" s="958">
        <f t="shared" ref="BNO62" si="863">IF(BNM62-BNO60&lt;=0,0,BNM62-BNO60)</f>
        <v>0</v>
      </c>
      <c r="BNQ62" s="958">
        <f t="shared" ref="BNQ62" si="864">IF(BNO62-BNQ60&lt;=0,0,BNO62-BNQ60)</f>
        <v>0</v>
      </c>
      <c r="BNS62" s="958">
        <f t="shared" ref="BNS62" si="865">IF(BNQ62-BNS60&lt;=0,0,BNQ62-BNS60)</f>
        <v>0</v>
      </c>
      <c r="BNU62" s="958">
        <f t="shared" ref="BNU62" si="866">IF(BNS62-BNU60&lt;=0,0,BNS62-BNU60)</f>
        <v>0</v>
      </c>
      <c r="BNW62" s="958">
        <f t="shared" ref="BNW62" si="867">IF(BNU62-BNW60&lt;=0,0,BNU62-BNW60)</f>
        <v>0</v>
      </c>
      <c r="BNY62" s="958">
        <f t="shared" ref="BNY62" si="868">IF(BNW62-BNY60&lt;=0,0,BNW62-BNY60)</f>
        <v>0</v>
      </c>
      <c r="BOA62" s="958">
        <f t="shared" ref="BOA62" si="869">IF(BNY62-BOA60&lt;=0,0,BNY62-BOA60)</f>
        <v>0</v>
      </c>
      <c r="BOC62" s="958">
        <f t="shared" ref="BOC62" si="870">IF(BOA62-BOC60&lt;=0,0,BOA62-BOC60)</f>
        <v>0</v>
      </c>
      <c r="BOE62" s="958">
        <f t="shared" ref="BOE62" si="871">IF(BOC62-BOE60&lt;=0,0,BOC62-BOE60)</f>
        <v>0</v>
      </c>
      <c r="BOG62" s="958">
        <f t="shared" ref="BOG62" si="872">IF(BOE62-BOG60&lt;=0,0,BOE62-BOG60)</f>
        <v>0</v>
      </c>
      <c r="BOI62" s="958">
        <f t="shared" ref="BOI62" si="873">IF(BOG62-BOI60&lt;=0,0,BOG62-BOI60)</f>
        <v>0</v>
      </c>
      <c r="BOK62" s="958">
        <f t="shared" ref="BOK62" si="874">IF(BOI62-BOK60&lt;=0,0,BOI62-BOK60)</f>
        <v>0</v>
      </c>
      <c r="BOM62" s="958">
        <f t="shared" ref="BOM62" si="875">IF(BOK62-BOM60&lt;=0,0,BOK62-BOM60)</f>
        <v>0</v>
      </c>
      <c r="BOO62" s="958">
        <f t="shared" ref="BOO62" si="876">IF(BOM62-BOO60&lt;=0,0,BOM62-BOO60)</f>
        <v>0</v>
      </c>
      <c r="BOQ62" s="958">
        <f t="shared" ref="BOQ62" si="877">IF(BOO62-BOQ60&lt;=0,0,BOO62-BOQ60)</f>
        <v>0</v>
      </c>
      <c r="BOS62" s="958">
        <f t="shared" ref="BOS62" si="878">IF(BOQ62-BOS60&lt;=0,0,BOQ62-BOS60)</f>
        <v>0</v>
      </c>
      <c r="BOU62" s="958">
        <f t="shared" ref="BOU62" si="879">IF(BOS62-BOU60&lt;=0,0,BOS62-BOU60)</f>
        <v>0</v>
      </c>
      <c r="BOW62" s="958">
        <f t="shared" ref="BOW62" si="880">IF(BOU62-BOW60&lt;=0,0,BOU62-BOW60)</f>
        <v>0</v>
      </c>
      <c r="BOY62" s="958">
        <f t="shared" ref="BOY62" si="881">IF(BOW62-BOY60&lt;=0,0,BOW62-BOY60)</f>
        <v>0</v>
      </c>
      <c r="BPA62" s="958">
        <f t="shared" ref="BPA62" si="882">IF(BOY62-BPA60&lt;=0,0,BOY62-BPA60)</f>
        <v>0</v>
      </c>
      <c r="BPC62" s="958">
        <f t="shared" ref="BPC62" si="883">IF(BPA62-BPC60&lt;=0,0,BPA62-BPC60)</f>
        <v>0</v>
      </c>
      <c r="BPE62" s="958">
        <f t="shared" ref="BPE62" si="884">IF(BPC62-BPE60&lt;=0,0,BPC62-BPE60)</f>
        <v>0</v>
      </c>
      <c r="BPG62" s="958">
        <f t="shared" ref="BPG62" si="885">IF(BPE62-BPG60&lt;=0,0,BPE62-BPG60)</f>
        <v>0</v>
      </c>
      <c r="BPI62" s="958">
        <f t="shared" ref="BPI62" si="886">IF(BPG62-BPI60&lt;=0,0,BPG62-BPI60)</f>
        <v>0</v>
      </c>
      <c r="BPK62" s="958">
        <f t="shared" ref="BPK62" si="887">IF(BPI62-BPK60&lt;=0,0,BPI62-BPK60)</f>
        <v>0</v>
      </c>
      <c r="BPM62" s="958">
        <f t="shared" ref="BPM62" si="888">IF(BPK62-BPM60&lt;=0,0,BPK62-BPM60)</f>
        <v>0</v>
      </c>
      <c r="BPO62" s="958">
        <f t="shared" ref="BPO62" si="889">IF(BPM62-BPO60&lt;=0,0,BPM62-BPO60)</f>
        <v>0</v>
      </c>
      <c r="BPQ62" s="958">
        <f t="shared" ref="BPQ62" si="890">IF(BPO62-BPQ60&lt;=0,0,BPO62-BPQ60)</f>
        <v>0</v>
      </c>
      <c r="BPS62" s="958">
        <f t="shared" ref="BPS62" si="891">IF(BPQ62-BPS60&lt;=0,0,BPQ62-BPS60)</f>
        <v>0</v>
      </c>
      <c r="BPU62" s="958">
        <f t="shared" ref="BPU62" si="892">IF(BPS62-BPU60&lt;=0,0,BPS62-BPU60)</f>
        <v>0</v>
      </c>
      <c r="BPW62" s="958">
        <f t="shared" ref="BPW62" si="893">IF(BPU62-BPW60&lt;=0,0,BPU62-BPW60)</f>
        <v>0</v>
      </c>
      <c r="BPY62" s="958">
        <f t="shared" ref="BPY62" si="894">IF(BPW62-BPY60&lt;=0,0,BPW62-BPY60)</f>
        <v>0</v>
      </c>
      <c r="BQA62" s="958">
        <f t="shared" ref="BQA62" si="895">IF(BPY62-BQA60&lt;=0,0,BPY62-BQA60)</f>
        <v>0</v>
      </c>
      <c r="BQC62" s="958">
        <f t="shared" ref="BQC62" si="896">IF(BQA62-BQC60&lt;=0,0,BQA62-BQC60)</f>
        <v>0</v>
      </c>
      <c r="BQE62" s="958">
        <f t="shared" ref="BQE62" si="897">IF(BQC62-BQE60&lt;=0,0,BQC62-BQE60)</f>
        <v>0</v>
      </c>
      <c r="BQG62" s="958">
        <f t="shared" ref="BQG62" si="898">IF(BQE62-BQG60&lt;=0,0,BQE62-BQG60)</f>
        <v>0</v>
      </c>
      <c r="BQI62" s="958">
        <f t="shared" ref="BQI62" si="899">IF(BQG62-BQI60&lt;=0,0,BQG62-BQI60)</f>
        <v>0</v>
      </c>
      <c r="BQK62" s="958">
        <f t="shared" ref="BQK62" si="900">IF(BQI62-BQK60&lt;=0,0,BQI62-BQK60)</f>
        <v>0</v>
      </c>
      <c r="BQM62" s="958">
        <f t="shared" ref="BQM62" si="901">IF(BQK62-BQM60&lt;=0,0,BQK62-BQM60)</f>
        <v>0</v>
      </c>
      <c r="BQO62" s="958">
        <f t="shared" ref="BQO62" si="902">IF(BQM62-BQO60&lt;=0,0,BQM62-BQO60)</f>
        <v>0</v>
      </c>
      <c r="BQQ62" s="958">
        <f t="shared" ref="BQQ62" si="903">IF(BQO62-BQQ60&lt;=0,0,BQO62-BQQ60)</f>
        <v>0</v>
      </c>
      <c r="BQS62" s="958">
        <f t="shared" ref="BQS62" si="904">IF(BQQ62-BQS60&lt;=0,0,BQQ62-BQS60)</f>
        <v>0</v>
      </c>
      <c r="BQU62" s="958">
        <f t="shared" ref="BQU62" si="905">IF(BQS62-BQU60&lt;=0,0,BQS62-BQU60)</f>
        <v>0</v>
      </c>
      <c r="BQW62" s="958">
        <f t="shared" ref="BQW62" si="906">IF(BQU62-BQW60&lt;=0,0,BQU62-BQW60)</f>
        <v>0</v>
      </c>
      <c r="BQY62" s="958">
        <f t="shared" ref="BQY62" si="907">IF(BQW62-BQY60&lt;=0,0,BQW62-BQY60)</f>
        <v>0</v>
      </c>
      <c r="BRA62" s="958">
        <f t="shared" ref="BRA62" si="908">IF(BQY62-BRA60&lt;=0,0,BQY62-BRA60)</f>
        <v>0</v>
      </c>
      <c r="BRC62" s="958">
        <f t="shared" ref="BRC62" si="909">IF(BRA62-BRC60&lt;=0,0,BRA62-BRC60)</f>
        <v>0</v>
      </c>
      <c r="BRE62" s="958">
        <f t="shared" ref="BRE62" si="910">IF(BRC62-BRE60&lt;=0,0,BRC62-BRE60)</f>
        <v>0</v>
      </c>
      <c r="BRG62" s="958">
        <f t="shared" ref="BRG62" si="911">IF(BRE62-BRG60&lt;=0,0,BRE62-BRG60)</f>
        <v>0</v>
      </c>
      <c r="BRI62" s="958">
        <f t="shared" ref="BRI62" si="912">IF(BRG62-BRI60&lt;=0,0,BRG62-BRI60)</f>
        <v>0</v>
      </c>
      <c r="BRK62" s="958">
        <f t="shared" ref="BRK62" si="913">IF(BRI62-BRK60&lt;=0,0,BRI62-BRK60)</f>
        <v>0</v>
      </c>
      <c r="BRM62" s="958">
        <f t="shared" ref="BRM62" si="914">IF(BRK62-BRM60&lt;=0,0,BRK62-BRM60)</f>
        <v>0</v>
      </c>
      <c r="BRO62" s="958">
        <f t="shared" ref="BRO62" si="915">IF(BRM62-BRO60&lt;=0,0,BRM62-BRO60)</f>
        <v>0</v>
      </c>
      <c r="BRQ62" s="958">
        <f t="shared" ref="BRQ62" si="916">IF(BRO62-BRQ60&lt;=0,0,BRO62-BRQ60)</f>
        <v>0</v>
      </c>
      <c r="BRS62" s="958">
        <f t="shared" ref="BRS62" si="917">IF(BRQ62-BRS60&lt;=0,0,BRQ62-BRS60)</f>
        <v>0</v>
      </c>
      <c r="BRU62" s="958">
        <f t="shared" ref="BRU62" si="918">IF(BRS62-BRU60&lt;=0,0,BRS62-BRU60)</f>
        <v>0</v>
      </c>
      <c r="BRW62" s="958">
        <f t="shared" ref="BRW62" si="919">IF(BRU62-BRW60&lt;=0,0,BRU62-BRW60)</f>
        <v>0</v>
      </c>
      <c r="BRY62" s="958">
        <f t="shared" ref="BRY62" si="920">IF(BRW62-BRY60&lt;=0,0,BRW62-BRY60)</f>
        <v>0</v>
      </c>
      <c r="BSA62" s="958">
        <f t="shared" ref="BSA62" si="921">IF(BRY62-BSA60&lt;=0,0,BRY62-BSA60)</f>
        <v>0</v>
      </c>
      <c r="BSC62" s="958">
        <f t="shared" ref="BSC62" si="922">IF(BSA62-BSC60&lt;=0,0,BSA62-BSC60)</f>
        <v>0</v>
      </c>
      <c r="BSE62" s="958">
        <f t="shared" ref="BSE62" si="923">IF(BSC62-BSE60&lt;=0,0,BSC62-BSE60)</f>
        <v>0</v>
      </c>
      <c r="BSG62" s="958">
        <f t="shared" ref="BSG62" si="924">IF(BSE62-BSG60&lt;=0,0,BSE62-BSG60)</f>
        <v>0</v>
      </c>
      <c r="BSI62" s="958">
        <f t="shared" ref="BSI62" si="925">IF(BSG62-BSI60&lt;=0,0,BSG62-BSI60)</f>
        <v>0</v>
      </c>
      <c r="BSK62" s="958">
        <f t="shared" ref="BSK62" si="926">IF(BSI62-BSK60&lt;=0,0,BSI62-BSK60)</f>
        <v>0</v>
      </c>
      <c r="BSM62" s="958">
        <f t="shared" ref="BSM62" si="927">IF(BSK62-BSM60&lt;=0,0,BSK62-BSM60)</f>
        <v>0</v>
      </c>
      <c r="BSO62" s="958">
        <f t="shared" ref="BSO62" si="928">IF(BSM62-BSO60&lt;=0,0,BSM62-BSO60)</f>
        <v>0</v>
      </c>
      <c r="BSQ62" s="958">
        <f t="shared" ref="BSQ62" si="929">IF(BSO62-BSQ60&lt;=0,0,BSO62-BSQ60)</f>
        <v>0</v>
      </c>
      <c r="BSS62" s="958">
        <f t="shared" ref="BSS62" si="930">IF(BSQ62-BSS60&lt;=0,0,BSQ62-BSS60)</f>
        <v>0</v>
      </c>
      <c r="BSU62" s="958">
        <f t="shared" ref="BSU62" si="931">IF(BSS62-BSU60&lt;=0,0,BSS62-BSU60)</f>
        <v>0</v>
      </c>
      <c r="BSW62" s="958">
        <f t="shared" ref="BSW62" si="932">IF(BSU62-BSW60&lt;=0,0,BSU62-BSW60)</f>
        <v>0</v>
      </c>
      <c r="BSY62" s="958">
        <f t="shared" ref="BSY62" si="933">IF(BSW62-BSY60&lt;=0,0,BSW62-BSY60)</f>
        <v>0</v>
      </c>
      <c r="BTA62" s="958">
        <f t="shared" ref="BTA62" si="934">IF(BSY62-BTA60&lt;=0,0,BSY62-BTA60)</f>
        <v>0</v>
      </c>
      <c r="BTC62" s="958">
        <f t="shared" ref="BTC62" si="935">IF(BTA62-BTC60&lt;=0,0,BTA62-BTC60)</f>
        <v>0</v>
      </c>
      <c r="BTE62" s="958">
        <f t="shared" ref="BTE62" si="936">IF(BTC62-BTE60&lt;=0,0,BTC62-BTE60)</f>
        <v>0</v>
      </c>
      <c r="BTG62" s="958">
        <f t="shared" ref="BTG62" si="937">IF(BTE62-BTG60&lt;=0,0,BTE62-BTG60)</f>
        <v>0</v>
      </c>
      <c r="BTI62" s="958">
        <f t="shared" ref="BTI62" si="938">IF(BTG62-BTI60&lt;=0,0,BTG62-BTI60)</f>
        <v>0</v>
      </c>
      <c r="BTK62" s="958">
        <f t="shared" ref="BTK62" si="939">IF(BTI62-BTK60&lt;=0,0,BTI62-BTK60)</f>
        <v>0</v>
      </c>
      <c r="BTM62" s="958">
        <f t="shared" ref="BTM62" si="940">IF(BTK62-BTM60&lt;=0,0,BTK62-BTM60)</f>
        <v>0</v>
      </c>
      <c r="BTO62" s="958">
        <f t="shared" ref="BTO62" si="941">IF(BTM62-BTO60&lt;=0,0,BTM62-BTO60)</f>
        <v>0</v>
      </c>
      <c r="BTQ62" s="958">
        <f t="shared" ref="BTQ62" si="942">IF(BTO62-BTQ60&lt;=0,0,BTO62-BTQ60)</f>
        <v>0</v>
      </c>
      <c r="BTS62" s="958">
        <f t="shared" ref="BTS62" si="943">IF(BTQ62-BTS60&lt;=0,0,BTQ62-BTS60)</f>
        <v>0</v>
      </c>
      <c r="BTU62" s="958">
        <f t="shared" ref="BTU62" si="944">IF(BTS62-BTU60&lt;=0,0,BTS62-BTU60)</f>
        <v>0</v>
      </c>
      <c r="BTW62" s="958">
        <f t="shared" ref="BTW62" si="945">IF(BTU62-BTW60&lt;=0,0,BTU62-BTW60)</f>
        <v>0</v>
      </c>
      <c r="BTY62" s="958">
        <f t="shared" ref="BTY62" si="946">IF(BTW62-BTY60&lt;=0,0,BTW62-BTY60)</f>
        <v>0</v>
      </c>
      <c r="BUA62" s="958">
        <f t="shared" ref="BUA62" si="947">IF(BTY62-BUA60&lt;=0,0,BTY62-BUA60)</f>
        <v>0</v>
      </c>
      <c r="BUC62" s="958">
        <f t="shared" ref="BUC62" si="948">IF(BUA62-BUC60&lt;=0,0,BUA62-BUC60)</f>
        <v>0</v>
      </c>
      <c r="BUE62" s="958">
        <f t="shared" ref="BUE62" si="949">IF(BUC62-BUE60&lt;=0,0,BUC62-BUE60)</f>
        <v>0</v>
      </c>
      <c r="BUG62" s="958">
        <f t="shared" ref="BUG62" si="950">IF(BUE62-BUG60&lt;=0,0,BUE62-BUG60)</f>
        <v>0</v>
      </c>
      <c r="BUI62" s="958">
        <f t="shared" ref="BUI62" si="951">IF(BUG62-BUI60&lt;=0,0,BUG62-BUI60)</f>
        <v>0</v>
      </c>
      <c r="BUK62" s="958">
        <f t="shared" ref="BUK62" si="952">IF(BUI62-BUK60&lt;=0,0,BUI62-BUK60)</f>
        <v>0</v>
      </c>
      <c r="BUM62" s="958">
        <f t="shared" ref="BUM62" si="953">IF(BUK62-BUM60&lt;=0,0,BUK62-BUM60)</f>
        <v>0</v>
      </c>
      <c r="BUO62" s="958">
        <f t="shared" ref="BUO62" si="954">IF(BUM62-BUO60&lt;=0,0,BUM62-BUO60)</f>
        <v>0</v>
      </c>
      <c r="BUQ62" s="958">
        <f t="shared" ref="BUQ62" si="955">IF(BUO62-BUQ60&lt;=0,0,BUO62-BUQ60)</f>
        <v>0</v>
      </c>
      <c r="BUS62" s="958">
        <f t="shared" ref="BUS62" si="956">IF(BUQ62-BUS60&lt;=0,0,BUQ62-BUS60)</f>
        <v>0</v>
      </c>
      <c r="BUU62" s="958">
        <f t="shared" ref="BUU62" si="957">IF(BUS62-BUU60&lt;=0,0,BUS62-BUU60)</f>
        <v>0</v>
      </c>
      <c r="BUW62" s="958">
        <f t="shared" ref="BUW62" si="958">IF(BUU62-BUW60&lt;=0,0,BUU62-BUW60)</f>
        <v>0</v>
      </c>
      <c r="BUY62" s="958">
        <f t="shared" ref="BUY62" si="959">IF(BUW62-BUY60&lt;=0,0,BUW62-BUY60)</f>
        <v>0</v>
      </c>
      <c r="BVA62" s="958">
        <f t="shared" ref="BVA62" si="960">IF(BUY62-BVA60&lt;=0,0,BUY62-BVA60)</f>
        <v>0</v>
      </c>
      <c r="BVC62" s="958">
        <f t="shared" ref="BVC62" si="961">IF(BVA62-BVC60&lt;=0,0,BVA62-BVC60)</f>
        <v>0</v>
      </c>
      <c r="BVE62" s="958">
        <f t="shared" ref="BVE62" si="962">IF(BVC62-BVE60&lt;=0,0,BVC62-BVE60)</f>
        <v>0</v>
      </c>
      <c r="BVG62" s="958">
        <f t="shared" ref="BVG62" si="963">IF(BVE62-BVG60&lt;=0,0,BVE62-BVG60)</f>
        <v>0</v>
      </c>
      <c r="BVI62" s="958">
        <f t="shared" ref="BVI62" si="964">IF(BVG62-BVI60&lt;=0,0,BVG62-BVI60)</f>
        <v>0</v>
      </c>
      <c r="BVK62" s="958">
        <f t="shared" ref="BVK62" si="965">IF(BVI62-BVK60&lt;=0,0,BVI62-BVK60)</f>
        <v>0</v>
      </c>
      <c r="BVM62" s="958">
        <f t="shared" ref="BVM62" si="966">IF(BVK62-BVM60&lt;=0,0,BVK62-BVM60)</f>
        <v>0</v>
      </c>
      <c r="BVO62" s="958">
        <f t="shared" ref="BVO62" si="967">IF(BVM62-BVO60&lt;=0,0,BVM62-BVO60)</f>
        <v>0</v>
      </c>
      <c r="BVQ62" s="958">
        <f t="shared" ref="BVQ62" si="968">IF(BVO62-BVQ60&lt;=0,0,BVO62-BVQ60)</f>
        <v>0</v>
      </c>
      <c r="BVS62" s="958">
        <f t="shared" ref="BVS62" si="969">IF(BVQ62-BVS60&lt;=0,0,BVQ62-BVS60)</f>
        <v>0</v>
      </c>
      <c r="BVU62" s="958">
        <f t="shared" ref="BVU62" si="970">IF(BVS62-BVU60&lt;=0,0,BVS62-BVU60)</f>
        <v>0</v>
      </c>
      <c r="BVW62" s="958">
        <f t="shared" ref="BVW62" si="971">IF(BVU62-BVW60&lt;=0,0,BVU62-BVW60)</f>
        <v>0</v>
      </c>
      <c r="BVY62" s="958">
        <f t="shared" ref="BVY62" si="972">IF(BVW62-BVY60&lt;=0,0,BVW62-BVY60)</f>
        <v>0</v>
      </c>
      <c r="BWA62" s="958">
        <f t="shared" ref="BWA62" si="973">IF(BVY62-BWA60&lt;=0,0,BVY62-BWA60)</f>
        <v>0</v>
      </c>
      <c r="BWC62" s="958">
        <f t="shared" ref="BWC62" si="974">IF(BWA62-BWC60&lt;=0,0,BWA62-BWC60)</f>
        <v>0</v>
      </c>
      <c r="BWE62" s="958">
        <f t="shared" ref="BWE62" si="975">IF(BWC62-BWE60&lt;=0,0,BWC62-BWE60)</f>
        <v>0</v>
      </c>
      <c r="BWG62" s="958">
        <f t="shared" ref="BWG62" si="976">IF(BWE62-BWG60&lt;=0,0,BWE62-BWG60)</f>
        <v>0</v>
      </c>
      <c r="BWI62" s="958">
        <f t="shared" ref="BWI62" si="977">IF(BWG62-BWI60&lt;=0,0,BWG62-BWI60)</f>
        <v>0</v>
      </c>
      <c r="BWK62" s="958">
        <f t="shared" ref="BWK62" si="978">IF(BWI62-BWK60&lt;=0,0,BWI62-BWK60)</f>
        <v>0</v>
      </c>
      <c r="BWM62" s="958">
        <f t="shared" ref="BWM62" si="979">IF(BWK62-BWM60&lt;=0,0,BWK62-BWM60)</f>
        <v>0</v>
      </c>
      <c r="BWO62" s="958">
        <f t="shared" ref="BWO62" si="980">IF(BWM62-BWO60&lt;=0,0,BWM62-BWO60)</f>
        <v>0</v>
      </c>
      <c r="BWQ62" s="958">
        <f t="shared" ref="BWQ62" si="981">IF(BWO62-BWQ60&lt;=0,0,BWO62-BWQ60)</f>
        <v>0</v>
      </c>
      <c r="BWS62" s="958">
        <f t="shared" ref="BWS62" si="982">IF(BWQ62-BWS60&lt;=0,0,BWQ62-BWS60)</f>
        <v>0</v>
      </c>
      <c r="BWU62" s="958">
        <f t="shared" ref="BWU62" si="983">IF(BWS62-BWU60&lt;=0,0,BWS62-BWU60)</f>
        <v>0</v>
      </c>
      <c r="BWW62" s="958">
        <f t="shared" ref="BWW62" si="984">IF(BWU62-BWW60&lt;=0,0,BWU62-BWW60)</f>
        <v>0</v>
      </c>
      <c r="BWY62" s="958">
        <f t="shared" ref="BWY62" si="985">IF(BWW62-BWY60&lt;=0,0,BWW62-BWY60)</f>
        <v>0</v>
      </c>
      <c r="BXA62" s="958">
        <f t="shared" ref="BXA62" si="986">IF(BWY62-BXA60&lt;=0,0,BWY62-BXA60)</f>
        <v>0</v>
      </c>
      <c r="BXC62" s="958">
        <f t="shared" ref="BXC62" si="987">IF(BXA62-BXC60&lt;=0,0,BXA62-BXC60)</f>
        <v>0</v>
      </c>
      <c r="BXE62" s="958">
        <f t="shared" ref="BXE62" si="988">IF(BXC62-BXE60&lt;=0,0,BXC62-BXE60)</f>
        <v>0</v>
      </c>
      <c r="BXG62" s="958">
        <f t="shared" ref="BXG62" si="989">IF(BXE62-BXG60&lt;=0,0,BXE62-BXG60)</f>
        <v>0</v>
      </c>
      <c r="BXI62" s="958">
        <f t="shared" ref="BXI62" si="990">IF(BXG62-BXI60&lt;=0,0,BXG62-BXI60)</f>
        <v>0</v>
      </c>
      <c r="BXK62" s="958">
        <f t="shared" ref="BXK62" si="991">IF(BXI62-BXK60&lt;=0,0,BXI62-BXK60)</f>
        <v>0</v>
      </c>
      <c r="BXM62" s="958">
        <f t="shared" ref="BXM62" si="992">IF(BXK62-BXM60&lt;=0,0,BXK62-BXM60)</f>
        <v>0</v>
      </c>
      <c r="BXO62" s="958">
        <f t="shared" ref="BXO62" si="993">IF(BXM62-BXO60&lt;=0,0,BXM62-BXO60)</f>
        <v>0</v>
      </c>
      <c r="BXQ62" s="958">
        <f t="shared" ref="BXQ62" si="994">IF(BXO62-BXQ60&lt;=0,0,BXO62-BXQ60)</f>
        <v>0</v>
      </c>
      <c r="BXS62" s="958">
        <f t="shared" ref="BXS62" si="995">IF(BXQ62-BXS60&lt;=0,0,BXQ62-BXS60)</f>
        <v>0</v>
      </c>
      <c r="BXU62" s="958">
        <f t="shared" ref="BXU62" si="996">IF(BXS62-BXU60&lt;=0,0,BXS62-BXU60)</f>
        <v>0</v>
      </c>
      <c r="BXW62" s="958">
        <f t="shared" ref="BXW62" si="997">IF(BXU62-BXW60&lt;=0,0,BXU62-BXW60)</f>
        <v>0</v>
      </c>
      <c r="BXY62" s="958">
        <f t="shared" ref="BXY62" si="998">IF(BXW62-BXY60&lt;=0,0,BXW62-BXY60)</f>
        <v>0</v>
      </c>
      <c r="BYA62" s="958">
        <f t="shared" ref="BYA62" si="999">IF(BXY62-BYA60&lt;=0,0,BXY62-BYA60)</f>
        <v>0</v>
      </c>
      <c r="BYC62" s="958">
        <f t="shared" ref="BYC62" si="1000">IF(BYA62-BYC60&lt;=0,0,BYA62-BYC60)</f>
        <v>0</v>
      </c>
      <c r="BYE62" s="958">
        <f t="shared" ref="BYE62" si="1001">IF(BYC62-BYE60&lt;=0,0,BYC62-BYE60)</f>
        <v>0</v>
      </c>
      <c r="BYG62" s="958">
        <f t="shared" ref="BYG62" si="1002">IF(BYE62-BYG60&lt;=0,0,BYE62-BYG60)</f>
        <v>0</v>
      </c>
      <c r="BYI62" s="958">
        <f t="shared" ref="BYI62" si="1003">IF(BYG62-BYI60&lt;=0,0,BYG62-BYI60)</f>
        <v>0</v>
      </c>
      <c r="BYK62" s="958">
        <f t="shared" ref="BYK62" si="1004">IF(BYI62-BYK60&lt;=0,0,BYI62-BYK60)</f>
        <v>0</v>
      </c>
      <c r="BYM62" s="958">
        <f t="shared" ref="BYM62" si="1005">IF(BYK62-BYM60&lt;=0,0,BYK62-BYM60)</f>
        <v>0</v>
      </c>
      <c r="BYO62" s="958">
        <f t="shared" ref="BYO62" si="1006">IF(BYM62-BYO60&lt;=0,0,BYM62-BYO60)</f>
        <v>0</v>
      </c>
      <c r="BYQ62" s="958">
        <f t="shared" ref="BYQ62" si="1007">IF(BYO62-BYQ60&lt;=0,0,BYO62-BYQ60)</f>
        <v>0</v>
      </c>
      <c r="BYS62" s="958">
        <f t="shared" ref="BYS62" si="1008">IF(BYQ62-BYS60&lt;=0,0,BYQ62-BYS60)</f>
        <v>0</v>
      </c>
      <c r="BYU62" s="958">
        <f t="shared" ref="BYU62" si="1009">IF(BYS62-BYU60&lt;=0,0,BYS62-BYU60)</f>
        <v>0</v>
      </c>
      <c r="BYW62" s="958">
        <f t="shared" ref="BYW62" si="1010">IF(BYU62-BYW60&lt;=0,0,BYU62-BYW60)</f>
        <v>0</v>
      </c>
      <c r="BYY62" s="958">
        <f t="shared" ref="BYY62" si="1011">IF(BYW62-BYY60&lt;=0,0,BYW62-BYY60)</f>
        <v>0</v>
      </c>
      <c r="BZA62" s="958">
        <f t="shared" ref="BZA62" si="1012">IF(BYY62-BZA60&lt;=0,0,BYY62-BZA60)</f>
        <v>0</v>
      </c>
      <c r="BZC62" s="958">
        <f t="shared" ref="BZC62" si="1013">IF(BZA62-BZC60&lt;=0,0,BZA62-BZC60)</f>
        <v>0</v>
      </c>
      <c r="BZE62" s="958">
        <f t="shared" ref="BZE62" si="1014">IF(BZC62-BZE60&lt;=0,0,BZC62-BZE60)</f>
        <v>0</v>
      </c>
      <c r="BZG62" s="958">
        <f t="shared" ref="BZG62" si="1015">IF(BZE62-BZG60&lt;=0,0,BZE62-BZG60)</f>
        <v>0</v>
      </c>
      <c r="BZI62" s="958">
        <f t="shared" ref="BZI62" si="1016">IF(BZG62-BZI60&lt;=0,0,BZG62-BZI60)</f>
        <v>0</v>
      </c>
      <c r="BZK62" s="958">
        <f t="shared" ref="BZK62" si="1017">IF(BZI62-BZK60&lt;=0,0,BZI62-BZK60)</f>
        <v>0</v>
      </c>
      <c r="BZM62" s="958">
        <f t="shared" ref="BZM62" si="1018">IF(BZK62-BZM60&lt;=0,0,BZK62-BZM60)</f>
        <v>0</v>
      </c>
      <c r="BZO62" s="958">
        <f t="shared" ref="BZO62" si="1019">IF(BZM62-BZO60&lt;=0,0,BZM62-BZO60)</f>
        <v>0</v>
      </c>
      <c r="BZQ62" s="958">
        <f t="shared" ref="BZQ62" si="1020">IF(BZO62-BZQ60&lt;=0,0,BZO62-BZQ60)</f>
        <v>0</v>
      </c>
      <c r="BZS62" s="958">
        <f t="shared" ref="BZS62" si="1021">IF(BZQ62-BZS60&lt;=0,0,BZQ62-BZS60)</f>
        <v>0</v>
      </c>
      <c r="BZU62" s="958">
        <f t="shared" ref="BZU62" si="1022">IF(BZS62-BZU60&lt;=0,0,BZS62-BZU60)</f>
        <v>0</v>
      </c>
      <c r="BZW62" s="958">
        <f t="shared" ref="BZW62" si="1023">IF(BZU62-BZW60&lt;=0,0,BZU62-BZW60)</f>
        <v>0</v>
      </c>
      <c r="BZY62" s="958">
        <f t="shared" ref="BZY62" si="1024">IF(BZW62-BZY60&lt;=0,0,BZW62-BZY60)</f>
        <v>0</v>
      </c>
      <c r="CAA62" s="958">
        <f t="shared" ref="CAA62" si="1025">IF(BZY62-CAA60&lt;=0,0,BZY62-CAA60)</f>
        <v>0</v>
      </c>
      <c r="CAC62" s="958">
        <f t="shared" ref="CAC62" si="1026">IF(CAA62-CAC60&lt;=0,0,CAA62-CAC60)</f>
        <v>0</v>
      </c>
      <c r="CAE62" s="958">
        <f t="shared" ref="CAE62" si="1027">IF(CAC62-CAE60&lt;=0,0,CAC62-CAE60)</f>
        <v>0</v>
      </c>
      <c r="CAG62" s="958">
        <f t="shared" ref="CAG62" si="1028">IF(CAE62-CAG60&lt;=0,0,CAE62-CAG60)</f>
        <v>0</v>
      </c>
      <c r="CAI62" s="958">
        <f t="shared" ref="CAI62" si="1029">IF(CAG62-CAI60&lt;=0,0,CAG62-CAI60)</f>
        <v>0</v>
      </c>
      <c r="CAK62" s="958">
        <f t="shared" ref="CAK62" si="1030">IF(CAI62-CAK60&lt;=0,0,CAI62-CAK60)</f>
        <v>0</v>
      </c>
      <c r="CAM62" s="958">
        <f t="shared" ref="CAM62" si="1031">IF(CAK62-CAM60&lt;=0,0,CAK62-CAM60)</f>
        <v>0</v>
      </c>
      <c r="CAO62" s="958">
        <f t="shared" ref="CAO62" si="1032">IF(CAM62-CAO60&lt;=0,0,CAM62-CAO60)</f>
        <v>0</v>
      </c>
      <c r="CAQ62" s="958">
        <f t="shared" ref="CAQ62" si="1033">IF(CAO62-CAQ60&lt;=0,0,CAO62-CAQ60)</f>
        <v>0</v>
      </c>
      <c r="CAS62" s="958">
        <f t="shared" ref="CAS62" si="1034">IF(CAQ62-CAS60&lt;=0,0,CAQ62-CAS60)</f>
        <v>0</v>
      </c>
      <c r="CAU62" s="958">
        <f t="shared" ref="CAU62" si="1035">IF(CAS62-CAU60&lt;=0,0,CAS62-CAU60)</f>
        <v>0</v>
      </c>
      <c r="CAW62" s="958">
        <f t="shared" ref="CAW62" si="1036">IF(CAU62-CAW60&lt;=0,0,CAU62-CAW60)</f>
        <v>0</v>
      </c>
      <c r="CAY62" s="958">
        <f t="shared" ref="CAY62" si="1037">IF(CAW62-CAY60&lt;=0,0,CAW62-CAY60)</f>
        <v>0</v>
      </c>
      <c r="CBA62" s="958">
        <f t="shared" ref="CBA62" si="1038">IF(CAY62-CBA60&lt;=0,0,CAY62-CBA60)</f>
        <v>0</v>
      </c>
      <c r="CBC62" s="958">
        <f t="shared" ref="CBC62" si="1039">IF(CBA62-CBC60&lt;=0,0,CBA62-CBC60)</f>
        <v>0</v>
      </c>
      <c r="CBE62" s="958">
        <f t="shared" ref="CBE62" si="1040">IF(CBC62-CBE60&lt;=0,0,CBC62-CBE60)</f>
        <v>0</v>
      </c>
      <c r="CBG62" s="958">
        <f t="shared" ref="CBG62" si="1041">IF(CBE62-CBG60&lt;=0,0,CBE62-CBG60)</f>
        <v>0</v>
      </c>
      <c r="CBI62" s="958">
        <f t="shared" ref="CBI62" si="1042">IF(CBG62-CBI60&lt;=0,0,CBG62-CBI60)</f>
        <v>0</v>
      </c>
      <c r="CBK62" s="958">
        <f t="shared" ref="CBK62" si="1043">IF(CBI62-CBK60&lt;=0,0,CBI62-CBK60)</f>
        <v>0</v>
      </c>
      <c r="CBM62" s="958">
        <f t="shared" ref="CBM62" si="1044">IF(CBK62-CBM60&lt;=0,0,CBK62-CBM60)</f>
        <v>0</v>
      </c>
      <c r="CBO62" s="958">
        <f t="shared" ref="CBO62" si="1045">IF(CBM62-CBO60&lt;=0,0,CBM62-CBO60)</f>
        <v>0</v>
      </c>
      <c r="CBQ62" s="958">
        <f t="shared" ref="CBQ62" si="1046">IF(CBO62-CBQ60&lt;=0,0,CBO62-CBQ60)</f>
        <v>0</v>
      </c>
      <c r="CBS62" s="958">
        <f t="shared" ref="CBS62" si="1047">IF(CBQ62-CBS60&lt;=0,0,CBQ62-CBS60)</f>
        <v>0</v>
      </c>
      <c r="CBU62" s="958">
        <f t="shared" ref="CBU62" si="1048">IF(CBS62-CBU60&lt;=0,0,CBS62-CBU60)</f>
        <v>0</v>
      </c>
      <c r="CBW62" s="958">
        <f t="shared" ref="CBW62" si="1049">IF(CBU62-CBW60&lt;=0,0,CBU62-CBW60)</f>
        <v>0</v>
      </c>
      <c r="CBY62" s="958">
        <f t="shared" ref="CBY62" si="1050">IF(CBW62-CBY60&lt;=0,0,CBW62-CBY60)</f>
        <v>0</v>
      </c>
      <c r="CCA62" s="958">
        <f t="shared" ref="CCA62" si="1051">IF(CBY62-CCA60&lt;=0,0,CBY62-CCA60)</f>
        <v>0</v>
      </c>
      <c r="CCC62" s="958">
        <f t="shared" ref="CCC62" si="1052">IF(CCA62-CCC60&lt;=0,0,CCA62-CCC60)</f>
        <v>0</v>
      </c>
      <c r="CCE62" s="958">
        <f t="shared" ref="CCE62" si="1053">IF(CCC62-CCE60&lt;=0,0,CCC62-CCE60)</f>
        <v>0</v>
      </c>
      <c r="CCG62" s="958">
        <f t="shared" ref="CCG62" si="1054">IF(CCE62-CCG60&lt;=0,0,CCE62-CCG60)</f>
        <v>0</v>
      </c>
      <c r="CCI62" s="958">
        <f t="shared" ref="CCI62" si="1055">IF(CCG62-CCI60&lt;=0,0,CCG62-CCI60)</f>
        <v>0</v>
      </c>
      <c r="CCK62" s="958">
        <f t="shared" ref="CCK62" si="1056">IF(CCI62-CCK60&lt;=0,0,CCI62-CCK60)</f>
        <v>0</v>
      </c>
      <c r="CCM62" s="958">
        <f t="shared" ref="CCM62" si="1057">IF(CCK62-CCM60&lt;=0,0,CCK62-CCM60)</f>
        <v>0</v>
      </c>
      <c r="CCO62" s="958">
        <f t="shared" ref="CCO62" si="1058">IF(CCM62-CCO60&lt;=0,0,CCM62-CCO60)</f>
        <v>0</v>
      </c>
      <c r="CCQ62" s="958">
        <f t="shared" ref="CCQ62" si="1059">IF(CCO62-CCQ60&lt;=0,0,CCO62-CCQ60)</f>
        <v>0</v>
      </c>
      <c r="CCS62" s="958">
        <f t="shared" ref="CCS62" si="1060">IF(CCQ62-CCS60&lt;=0,0,CCQ62-CCS60)</f>
        <v>0</v>
      </c>
      <c r="CCU62" s="958">
        <f t="shared" ref="CCU62" si="1061">IF(CCS62-CCU60&lt;=0,0,CCS62-CCU60)</f>
        <v>0</v>
      </c>
      <c r="CCW62" s="958">
        <f t="shared" ref="CCW62" si="1062">IF(CCU62-CCW60&lt;=0,0,CCU62-CCW60)</f>
        <v>0</v>
      </c>
      <c r="CCY62" s="958">
        <f t="shared" ref="CCY62" si="1063">IF(CCW62-CCY60&lt;=0,0,CCW62-CCY60)</f>
        <v>0</v>
      </c>
      <c r="CDA62" s="958">
        <f t="shared" ref="CDA62" si="1064">IF(CCY62-CDA60&lt;=0,0,CCY62-CDA60)</f>
        <v>0</v>
      </c>
      <c r="CDC62" s="958">
        <f t="shared" ref="CDC62" si="1065">IF(CDA62-CDC60&lt;=0,0,CDA62-CDC60)</f>
        <v>0</v>
      </c>
      <c r="CDE62" s="958">
        <f t="shared" ref="CDE62" si="1066">IF(CDC62-CDE60&lt;=0,0,CDC62-CDE60)</f>
        <v>0</v>
      </c>
      <c r="CDG62" s="958">
        <f t="shared" ref="CDG62" si="1067">IF(CDE62-CDG60&lt;=0,0,CDE62-CDG60)</f>
        <v>0</v>
      </c>
      <c r="CDI62" s="958">
        <f t="shared" ref="CDI62" si="1068">IF(CDG62-CDI60&lt;=0,0,CDG62-CDI60)</f>
        <v>0</v>
      </c>
      <c r="CDK62" s="958">
        <f t="shared" ref="CDK62" si="1069">IF(CDI62-CDK60&lt;=0,0,CDI62-CDK60)</f>
        <v>0</v>
      </c>
      <c r="CDM62" s="958">
        <f t="shared" ref="CDM62" si="1070">IF(CDK62-CDM60&lt;=0,0,CDK62-CDM60)</f>
        <v>0</v>
      </c>
      <c r="CDO62" s="958">
        <f t="shared" ref="CDO62" si="1071">IF(CDM62-CDO60&lt;=0,0,CDM62-CDO60)</f>
        <v>0</v>
      </c>
      <c r="CDQ62" s="958">
        <f t="shared" ref="CDQ62" si="1072">IF(CDO62-CDQ60&lt;=0,0,CDO62-CDQ60)</f>
        <v>0</v>
      </c>
      <c r="CDS62" s="958">
        <f t="shared" ref="CDS62" si="1073">IF(CDQ62-CDS60&lt;=0,0,CDQ62-CDS60)</f>
        <v>0</v>
      </c>
      <c r="CDU62" s="958">
        <f t="shared" ref="CDU62" si="1074">IF(CDS62-CDU60&lt;=0,0,CDS62-CDU60)</f>
        <v>0</v>
      </c>
      <c r="CDW62" s="958">
        <f t="shared" ref="CDW62" si="1075">IF(CDU62-CDW60&lt;=0,0,CDU62-CDW60)</f>
        <v>0</v>
      </c>
      <c r="CDY62" s="958">
        <f t="shared" ref="CDY62" si="1076">IF(CDW62-CDY60&lt;=0,0,CDW62-CDY60)</f>
        <v>0</v>
      </c>
      <c r="CEA62" s="958">
        <f t="shared" ref="CEA62" si="1077">IF(CDY62-CEA60&lt;=0,0,CDY62-CEA60)</f>
        <v>0</v>
      </c>
      <c r="CEC62" s="958">
        <f t="shared" ref="CEC62" si="1078">IF(CEA62-CEC60&lt;=0,0,CEA62-CEC60)</f>
        <v>0</v>
      </c>
      <c r="CEE62" s="958">
        <f t="shared" ref="CEE62" si="1079">IF(CEC62-CEE60&lt;=0,0,CEC62-CEE60)</f>
        <v>0</v>
      </c>
      <c r="CEG62" s="958">
        <f t="shared" ref="CEG62" si="1080">IF(CEE62-CEG60&lt;=0,0,CEE62-CEG60)</f>
        <v>0</v>
      </c>
      <c r="CEI62" s="958">
        <f t="shared" ref="CEI62" si="1081">IF(CEG62-CEI60&lt;=0,0,CEG62-CEI60)</f>
        <v>0</v>
      </c>
      <c r="CEK62" s="958">
        <f t="shared" ref="CEK62" si="1082">IF(CEI62-CEK60&lt;=0,0,CEI62-CEK60)</f>
        <v>0</v>
      </c>
      <c r="CEM62" s="958">
        <f t="shared" ref="CEM62" si="1083">IF(CEK62-CEM60&lt;=0,0,CEK62-CEM60)</f>
        <v>0</v>
      </c>
      <c r="CEO62" s="958">
        <f t="shared" ref="CEO62" si="1084">IF(CEM62-CEO60&lt;=0,0,CEM62-CEO60)</f>
        <v>0</v>
      </c>
      <c r="CEQ62" s="958">
        <f t="shared" ref="CEQ62" si="1085">IF(CEO62-CEQ60&lt;=0,0,CEO62-CEQ60)</f>
        <v>0</v>
      </c>
      <c r="CES62" s="958">
        <f t="shared" ref="CES62" si="1086">IF(CEQ62-CES60&lt;=0,0,CEQ62-CES60)</f>
        <v>0</v>
      </c>
      <c r="CEU62" s="958">
        <f t="shared" ref="CEU62" si="1087">IF(CES62-CEU60&lt;=0,0,CES62-CEU60)</f>
        <v>0</v>
      </c>
      <c r="CEW62" s="958">
        <f t="shared" ref="CEW62" si="1088">IF(CEU62-CEW60&lt;=0,0,CEU62-CEW60)</f>
        <v>0</v>
      </c>
      <c r="CEY62" s="958">
        <f t="shared" ref="CEY62" si="1089">IF(CEW62-CEY60&lt;=0,0,CEW62-CEY60)</f>
        <v>0</v>
      </c>
      <c r="CFA62" s="958">
        <f t="shared" ref="CFA62" si="1090">IF(CEY62-CFA60&lt;=0,0,CEY62-CFA60)</f>
        <v>0</v>
      </c>
      <c r="CFC62" s="958">
        <f t="shared" ref="CFC62" si="1091">IF(CFA62-CFC60&lt;=0,0,CFA62-CFC60)</f>
        <v>0</v>
      </c>
      <c r="CFE62" s="958">
        <f t="shared" ref="CFE62" si="1092">IF(CFC62-CFE60&lt;=0,0,CFC62-CFE60)</f>
        <v>0</v>
      </c>
      <c r="CFG62" s="958">
        <f t="shared" ref="CFG62" si="1093">IF(CFE62-CFG60&lt;=0,0,CFE62-CFG60)</f>
        <v>0</v>
      </c>
      <c r="CFI62" s="958">
        <f t="shared" ref="CFI62" si="1094">IF(CFG62-CFI60&lt;=0,0,CFG62-CFI60)</f>
        <v>0</v>
      </c>
      <c r="CFK62" s="958">
        <f t="shared" ref="CFK62" si="1095">IF(CFI62-CFK60&lt;=0,0,CFI62-CFK60)</f>
        <v>0</v>
      </c>
      <c r="CFM62" s="958">
        <f t="shared" ref="CFM62" si="1096">IF(CFK62-CFM60&lt;=0,0,CFK62-CFM60)</f>
        <v>0</v>
      </c>
      <c r="CFO62" s="958">
        <f t="shared" ref="CFO62" si="1097">IF(CFM62-CFO60&lt;=0,0,CFM62-CFO60)</f>
        <v>0</v>
      </c>
      <c r="CFQ62" s="958">
        <f t="shared" ref="CFQ62" si="1098">IF(CFO62-CFQ60&lt;=0,0,CFO62-CFQ60)</f>
        <v>0</v>
      </c>
      <c r="CFS62" s="958">
        <f t="shared" ref="CFS62" si="1099">IF(CFQ62-CFS60&lt;=0,0,CFQ62-CFS60)</f>
        <v>0</v>
      </c>
      <c r="CFU62" s="958">
        <f t="shared" ref="CFU62" si="1100">IF(CFS62-CFU60&lt;=0,0,CFS62-CFU60)</f>
        <v>0</v>
      </c>
      <c r="CFW62" s="958">
        <f t="shared" ref="CFW62" si="1101">IF(CFU62-CFW60&lt;=0,0,CFU62-CFW60)</f>
        <v>0</v>
      </c>
      <c r="CFY62" s="958">
        <f t="shared" ref="CFY62" si="1102">IF(CFW62-CFY60&lt;=0,0,CFW62-CFY60)</f>
        <v>0</v>
      </c>
      <c r="CGA62" s="958">
        <f t="shared" ref="CGA62" si="1103">IF(CFY62-CGA60&lt;=0,0,CFY62-CGA60)</f>
        <v>0</v>
      </c>
      <c r="CGC62" s="958">
        <f t="shared" ref="CGC62" si="1104">IF(CGA62-CGC60&lt;=0,0,CGA62-CGC60)</f>
        <v>0</v>
      </c>
      <c r="CGE62" s="958">
        <f t="shared" ref="CGE62" si="1105">IF(CGC62-CGE60&lt;=0,0,CGC62-CGE60)</f>
        <v>0</v>
      </c>
      <c r="CGG62" s="958">
        <f t="shared" ref="CGG62" si="1106">IF(CGE62-CGG60&lt;=0,0,CGE62-CGG60)</f>
        <v>0</v>
      </c>
      <c r="CGI62" s="958">
        <f t="shared" ref="CGI62" si="1107">IF(CGG62-CGI60&lt;=0,0,CGG62-CGI60)</f>
        <v>0</v>
      </c>
      <c r="CGK62" s="958">
        <f t="shared" ref="CGK62" si="1108">IF(CGI62-CGK60&lt;=0,0,CGI62-CGK60)</f>
        <v>0</v>
      </c>
      <c r="CGM62" s="958">
        <f t="shared" ref="CGM62" si="1109">IF(CGK62-CGM60&lt;=0,0,CGK62-CGM60)</f>
        <v>0</v>
      </c>
      <c r="CGO62" s="958">
        <f t="shared" ref="CGO62" si="1110">IF(CGM62-CGO60&lt;=0,0,CGM62-CGO60)</f>
        <v>0</v>
      </c>
      <c r="CGQ62" s="958">
        <f t="shared" ref="CGQ62" si="1111">IF(CGO62-CGQ60&lt;=0,0,CGO62-CGQ60)</f>
        <v>0</v>
      </c>
      <c r="CGS62" s="958">
        <f t="shared" ref="CGS62" si="1112">IF(CGQ62-CGS60&lt;=0,0,CGQ62-CGS60)</f>
        <v>0</v>
      </c>
      <c r="CGU62" s="958">
        <f t="shared" ref="CGU62" si="1113">IF(CGS62-CGU60&lt;=0,0,CGS62-CGU60)</f>
        <v>0</v>
      </c>
      <c r="CGW62" s="958">
        <f t="shared" ref="CGW62" si="1114">IF(CGU62-CGW60&lt;=0,0,CGU62-CGW60)</f>
        <v>0</v>
      </c>
      <c r="CGY62" s="958">
        <f t="shared" ref="CGY62" si="1115">IF(CGW62-CGY60&lt;=0,0,CGW62-CGY60)</f>
        <v>0</v>
      </c>
      <c r="CHA62" s="958">
        <f t="shared" ref="CHA62" si="1116">IF(CGY62-CHA60&lt;=0,0,CGY62-CHA60)</f>
        <v>0</v>
      </c>
      <c r="CHC62" s="958">
        <f t="shared" ref="CHC62" si="1117">IF(CHA62-CHC60&lt;=0,0,CHA62-CHC60)</f>
        <v>0</v>
      </c>
      <c r="CHE62" s="958">
        <f t="shared" ref="CHE62" si="1118">IF(CHC62-CHE60&lt;=0,0,CHC62-CHE60)</f>
        <v>0</v>
      </c>
      <c r="CHG62" s="958">
        <f t="shared" ref="CHG62" si="1119">IF(CHE62-CHG60&lt;=0,0,CHE62-CHG60)</f>
        <v>0</v>
      </c>
      <c r="CHI62" s="958">
        <f t="shared" ref="CHI62" si="1120">IF(CHG62-CHI60&lt;=0,0,CHG62-CHI60)</f>
        <v>0</v>
      </c>
      <c r="CHK62" s="958">
        <f t="shared" ref="CHK62" si="1121">IF(CHI62-CHK60&lt;=0,0,CHI62-CHK60)</f>
        <v>0</v>
      </c>
      <c r="CHM62" s="958">
        <f t="shared" ref="CHM62" si="1122">IF(CHK62-CHM60&lt;=0,0,CHK62-CHM60)</f>
        <v>0</v>
      </c>
      <c r="CHO62" s="958">
        <f t="shared" ref="CHO62" si="1123">IF(CHM62-CHO60&lt;=0,0,CHM62-CHO60)</f>
        <v>0</v>
      </c>
      <c r="CHQ62" s="958">
        <f t="shared" ref="CHQ62" si="1124">IF(CHO62-CHQ60&lt;=0,0,CHO62-CHQ60)</f>
        <v>0</v>
      </c>
      <c r="CHS62" s="958">
        <f t="shared" ref="CHS62" si="1125">IF(CHQ62-CHS60&lt;=0,0,CHQ62-CHS60)</f>
        <v>0</v>
      </c>
      <c r="CHU62" s="958">
        <f t="shared" ref="CHU62" si="1126">IF(CHS62-CHU60&lt;=0,0,CHS62-CHU60)</f>
        <v>0</v>
      </c>
      <c r="CHW62" s="958">
        <f t="shared" ref="CHW62" si="1127">IF(CHU62-CHW60&lt;=0,0,CHU62-CHW60)</f>
        <v>0</v>
      </c>
      <c r="CHY62" s="958">
        <f t="shared" ref="CHY62" si="1128">IF(CHW62-CHY60&lt;=0,0,CHW62-CHY60)</f>
        <v>0</v>
      </c>
      <c r="CIA62" s="958">
        <f t="shared" ref="CIA62" si="1129">IF(CHY62-CIA60&lt;=0,0,CHY62-CIA60)</f>
        <v>0</v>
      </c>
      <c r="CIC62" s="958">
        <f t="shared" ref="CIC62" si="1130">IF(CIA62-CIC60&lt;=0,0,CIA62-CIC60)</f>
        <v>0</v>
      </c>
      <c r="CIE62" s="958">
        <f t="shared" ref="CIE62" si="1131">IF(CIC62-CIE60&lt;=0,0,CIC62-CIE60)</f>
        <v>0</v>
      </c>
      <c r="CIG62" s="958">
        <f t="shared" ref="CIG62" si="1132">IF(CIE62-CIG60&lt;=0,0,CIE62-CIG60)</f>
        <v>0</v>
      </c>
      <c r="CII62" s="958">
        <f t="shared" ref="CII62" si="1133">IF(CIG62-CII60&lt;=0,0,CIG62-CII60)</f>
        <v>0</v>
      </c>
      <c r="CIK62" s="958">
        <f t="shared" ref="CIK62" si="1134">IF(CII62-CIK60&lt;=0,0,CII62-CIK60)</f>
        <v>0</v>
      </c>
      <c r="CIM62" s="958">
        <f t="shared" ref="CIM62" si="1135">IF(CIK62-CIM60&lt;=0,0,CIK62-CIM60)</f>
        <v>0</v>
      </c>
      <c r="CIO62" s="958">
        <f t="shared" ref="CIO62" si="1136">IF(CIM62-CIO60&lt;=0,0,CIM62-CIO60)</f>
        <v>0</v>
      </c>
      <c r="CIQ62" s="958">
        <f t="shared" ref="CIQ62" si="1137">IF(CIO62-CIQ60&lt;=0,0,CIO62-CIQ60)</f>
        <v>0</v>
      </c>
      <c r="CIS62" s="958">
        <f t="shared" ref="CIS62" si="1138">IF(CIQ62-CIS60&lt;=0,0,CIQ62-CIS60)</f>
        <v>0</v>
      </c>
      <c r="CIU62" s="958">
        <f t="shared" ref="CIU62" si="1139">IF(CIS62-CIU60&lt;=0,0,CIS62-CIU60)</f>
        <v>0</v>
      </c>
      <c r="CIW62" s="958">
        <f t="shared" ref="CIW62" si="1140">IF(CIU62-CIW60&lt;=0,0,CIU62-CIW60)</f>
        <v>0</v>
      </c>
      <c r="CIY62" s="958">
        <f t="shared" ref="CIY62" si="1141">IF(CIW62-CIY60&lt;=0,0,CIW62-CIY60)</f>
        <v>0</v>
      </c>
      <c r="CJA62" s="958">
        <f t="shared" ref="CJA62" si="1142">IF(CIY62-CJA60&lt;=0,0,CIY62-CJA60)</f>
        <v>0</v>
      </c>
      <c r="CJC62" s="958">
        <f t="shared" ref="CJC62" si="1143">IF(CJA62-CJC60&lt;=0,0,CJA62-CJC60)</f>
        <v>0</v>
      </c>
      <c r="CJE62" s="958">
        <f t="shared" ref="CJE62" si="1144">IF(CJC62-CJE60&lt;=0,0,CJC62-CJE60)</f>
        <v>0</v>
      </c>
      <c r="CJG62" s="958">
        <f t="shared" ref="CJG62" si="1145">IF(CJE62-CJG60&lt;=0,0,CJE62-CJG60)</f>
        <v>0</v>
      </c>
      <c r="CJI62" s="958">
        <f t="shared" ref="CJI62" si="1146">IF(CJG62-CJI60&lt;=0,0,CJG62-CJI60)</f>
        <v>0</v>
      </c>
      <c r="CJK62" s="958">
        <f t="shared" ref="CJK62" si="1147">IF(CJI62-CJK60&lt;=0,0,CJI62-CJK60)</f>
        <v>0</v>
      </c>
      <c r="CJM62" s="958">
        <f t="shared" ref="CJM62" si="1148">IF(CJK62-CJM60&lt;=0,0,CJK62-CJM60)</f>
        <v>0</v>
      </c>
      <c r="CJO62" s="958">
        <f t="shared" ref="CJO62" si="1149">IF(CJM62-CJO60&lt;=0,0,CJM62-CJO60)</f>
        <v>0</v>
      </c>
      <c r="CJQ62" s="958">
        <f t="shared" ref="CJQ62" si="1150">IF(CJO62-CJQ60&lt;=0,0,CJO62-CJQ60)</f>
        <v>0</v>
      </c>
      <c r="CJS62" s="958">
        <f t="shared" ref="CJS62" si="1151">IF(CJQ62-CJS60&lt;=0,0,CJQ62-CJS60)</f>
        <v>0</v>
      </c>
      <c r="CJU62" s="958">
        <f t="shared" ref="CJU62" si="1152">IF(CJS62-CJU60&lt;=0,0,CJS62-CJU60)</f>
        <v>0</v>
      </c>
      <c r="CJW62" s="958">
        <f t="shared" ref="CJW62" si="1153">IF(CJU62-CJW60&lt;=0,0,CJU62-CJW60)</f>
        <v>0</v>
      </c>
      <c r="CJY62" s="958">
        <f t="shared" ref="CJY62" si="1154">IF(CJW62-CJY60&lt;=0,0,CJW62-CJY60)</f>
        <v>0</v>
      </c>
      <c r="CKA62" s="958">
        <f t="shared" ref="CKA62" si="1155">IF(CJY62-CKA60&lt;=0,0,CJY62-CKA60)</f>
        <v>0</v>
      </c>
      <c r="CKC62" s="958">
        <f t="shared" ref="CKC62" si="1156">IF(CKA62-CKC60&lt;=0,0,CKA62-CKC60)</f>
        <v>0</v>
      </c>
      <c r="CKE62" s="958">
        <f t="shared" ref="CKE62" si="1157">IF(CKC62-CKE60&lt;=0,0,CKC62-CKE60)</f>
        <v>0</v>
      </c>
      <c r="CKG62" s="958">
        <f t="shared" ref="CKG62" si="1158">IF(CKE62-CKG60&lt;=0,0,CKE62-CKG60)</f>
        <v>0</v>
      </c>
      <c r="CKI62" s="958">
        <f t="shared" ref="CKI62" si="1159">IF(CKG62-CKI60&lt;=0,0,CKG62-CKI60)</f>
        <v>0</v>
      </c>
      <c r="CKK62" s="958">
        <f t="shared" ref="CKK62" si="1160">IF(CKI62-CKK60&lt;=0,0,CKI62-CKK60)</f>
        <v>0</v>
      </c>
      <c r="CKM62" s="958">
        <f t="shared" ref="CKM62" si="1161">IF(CKK62-CKM60&lt;=0,0,CKK62-CKM60)</f>
        <v>0</v>
      </c>
      <c r="CKO62" s="958">
        <f t="shared" ref="CKO62" si="1162">IF(CKM62-CKO60&lt;=0,0,CKM62-CKO60)</f>
        <v>0</v>
      </c>
      <c r="CKQ62" s="958">
        <f t="shared" ref="CKQ62" si="1163">IF(CKO62-CKQ60&lt;=0,0,CKO62-CKQ60)</f>
        <v>0</v>
      </c>
      <c r="CKS62" s="958">
        <f t="shared" ref="CKS62" si="1164">IF(CKQ62-CKS60&lt;=0,0,CKQ62-CKS60)</f>
        <v>0</v>
      </c>
      <c r="CKU62" s="958">
        <f t="shared" ref="CKU62" si="1165">IF(CKS62-CKU60&lt;=0,0,CKS62-CKU60)</f>
        <v>0</v>
      </c>
      <c r="CKW62" s="958">
        <f t="shared" ref="CKW62" si="1166">IF(CKU62-CKW60&lt;=0,0,CKU62-CKW60)</f>
        <v>0</v>
      </c>
      <c r="CKY62" s="958">
        <f t="shared" ref="CKY62" si="1167">IF(CKW62-CKY60&lt;=0,0,CKW62-CKY60)</f>
        <v>0</v>
      </c>
      <c r="CLA62" s="958">
        <f t="shared" ref="CLA62" si="1168">IF(CKY62-CLA60&lt;=0,0,CKY62-CLA60)</f>
        <v>0</v>
      </c>
      <c r="CLC62" s="958">
        <f t="shared" ref="CLC62" si="1169">IF(CLA62-CLC60&lt;=0,0,CLA62-CLC60)</f>
        <v>0</v>
      </c>
      <c r="CLE62" s="958">
        <f t="shared" ref="CLE62" si="1170">IF(CLC62-CLE60&lt;=0,0,CLC62-CLE60)</f>
        <v>0</v>
      </c>
      <c r="CLG62" s="958">
        <f t="shared" ref="CLG62" si="1171">IF(CLE62-CLG60&lt;=0,0,CLE62-CLG60)</f>
        <v>0</v>
      </c>
      <c r="CLI62" s="958">
        <f t="shared" ref="CLI62" si="1172">IF(CLG62-CLI60&lt;=0,0,CLG62-CLI60)</f>
        <v>0</v>
      </c>
      <c r="CLK62" s="958">
        <f t="shared" ref="CLK62" si="1173">IF(CLI62-CLK60&lt;=0,0,CLI62-CLK60)</f>
        <v>0</v>
      </c>
      <c r="CLM62" s="958">
        <f t="shared" ref="CLM62" si="1174">IF(CLK62-CLM60&lt;=0,0,CLK62-CLM60)</f>
        <v>0</v>
      </c>
      <c r="CLO62" s="958">
        <f t="shared" ref="CLO62" si="1175">IF(CLM62-CLO60&lt;=0,0,CLM62-CLO60)</f>
        <v>0</v>
      </c>
      <c r="CLQ62" s="958">
        <f t="shared" ref="CLQ62" si="1176">IF(CLO62-CLQ60&lt;=0,0,CLO62-CLQ60)</f>
        <v>0</v>
      </c>
      <c r="CLS62" s="958">
        <f t="shared" ref="CLS62" si="1177">IF(CLQ62-CLS60&lt;=0,0,CLQ62-CLS60)</f>
        <v>0</v>
      </c>
      <c r="CLU62" s="958">
        <f t="shared" ref="CLU62" si="1178">IF(CLS62-CLU60&lt;=0,0,CLS62-CLU60)</f>
        <v>0</v>
      </c>
      <c r="CLW62" s="958">
        <f t="shared" ref="CLW62" si="1179">IF(CLU62-CLW60&lt;=0,0,CLU62-CLW60)</f>
        <v>0</v>
      </c>
      <c r="CLY62" s="958">
        <f t="shared" ref="CLY62" si="1180">IF(CLW62-CLY60&lt;=0,0,CLW62-CLY60)</f>
        <v>0</v>
      </c>
      <c r="CMA62" s="958">
        <f t="shared" ref="CMA62" si="1181">IF(CLY62-CMA60&lt;=0,0,CLY62-CMA60)</f>
        <v>0</v>
      </c>
      <c r="CMC62" s="958">
        <f t="shared" ref="CMC62" si="1182">IF(CMA62-CMC60&lt;=0,0,CMA62-CMC60)</f>
        <v>0</v>
      </c>
      <c r="CME62" s="958">
        <f t="shared" ref="CME62" si="1183">IF(CMC62-CME60&lt;=0,0,CMC62-CME60)</f>
        <v>0</v>
      </c>
      <c r="CMG62" s="958">
        <f t="shared" ref="CMG62" si="1184">IF(CME62-CMG60&lt;=0,0,CME62-CMG60)</f>
        <v>0</v>
      </c>
      <c r="CMI62" s="958">
        <f t="shared" ref="CMI62" si="1185">IF(CMG62-CMI60&lt;=0,0,CMG62-CMI60)</f>
        <v>0</v>
      </c>
      <c r="CMK62" s="958">
        <f t="shared" ref="CMK62" si="1186">IF(CMI62-CMK60&lt;=0,0,CMI62-CMK60)</f>
        <v>0</v>
      </c>
      <c r="CMM62" s="958">
        <f t="shared" ref="CMM62" si="1187">IF(CMK62-CMM60&lt;=0,0,CMK62-CMM60)</f>
        <v>0</v>
      </c>
      <c r="CMO62" s="958">
        <f t="shared" ref="CMO62" si="1188">IF(CMM62-CMO60&lt;=0,0,CMM62-CMO60)</f>
        <v>0</v>
      </c>
      <c r="CMQ62" s="958">
        <f t="shared" ref="CMQ62" si="1189">IF(CMO62-CMQ60&lt;=0,0,CMO62-CMQ60)</f>
        <v>0</v>
      </c>
      <c r="CMS62" s="958">
        <f t="shared" ref="CMS62" si="1190">IF(CMQ62-CMS60&lt;=0,0,CMQ62-CMS60)</f>
        <v>0</v>
      </c>
      <c r="CMU62" s="958">
        <f t="shared" ref="CMU62" si="1191">IF(CMS62-CMU60&lt;=0,0,CMS62-CMU60)</f>
        <v>0</v>
      </c>
      <c r="CMW62" s="958">
        <f t="shared" ref="CMW62" si="1192">IF(CMU62-CMW60&lt;=0,0,CMU62-CMW60)</f>
        <v>0</v>
      </c>
      <c r="CMY62" s="958">
        <f t="shared" ref="CMY62" si="1193">IF(CMW62-CMY60&lt;=0,0,CMW62-CMY60)</f>
        <v>0</v>
      </c>
      <c r="CNA62" s="958">
        <f t="shared" ref="CNA62" si="1194">IF(CMY62-CNA60&lt;=0,0,CMY62-CNA60)</f>
        <v>0</v>
      </c>
      <c r="CNC62" s="958">
        <f t="shared" ref="CNC62" si="1195">IF(CNA62-CNC60&lt;=0,0,CNA62-CNC60)</f>
        <v>0</v>
      </c>
      <c r="CNE62" s="958">
        <f t="shared" ref="CNE62" si="1196">IF(CNC62-CNE60&lt;=0,0,CNC62-CNE60)</f>
        <v>0</v>
      </c>
      <c r="CNG62" s="958">
        <f t="shared" ref="CNG62" si="1197">IF(CNE62-CNG60&lt;=0,0,CNE62-CNG60)</f>
        <v>0</v>
      </c>
      <c r="CNI62" s="958">
        <f t="shared" ref="CNI62" si="1198">IF(CNG62-CNI60&lt;=0,0,CNG62-CNI60)</f>
        <v>0</v>
      </c>
      <c r="CNK62" s="958">
        <f t="shared" ref="CNK62" si="1199">IF(CNI62-CNK60&lt;=0,0,CNI62-CNK60)</f>
        <v>0</v>
      </c>
      <c r="CNM62" s="958">
        <f t="shared" ref="CNM62" si="1200">IF(CNK62-CNM60&lt;=0,0,CNK62-CNM60)</f>
        <v>0</v>
      </c>
      <c r="CNO62" s="958">
        <f t="shared" ref="CNO62" si="1201">IF(CNM62-CNO60&lt;=0,0,CNM62-CNO60)</f>
        <v>0</v>
      </c>
      <c r="CNQ62" s="958">
        <f t="shared" ref="CNQ62" si="1202">IF(CNO62-CNQ60&lt;=0,0,CNO62-CNQ60)</f>
        <v>0</v>
      </c>
      <c r="CNS62" s="958">
        <f t="shared" ref="CNS62" si="1203">IF(CNQ62-CNS60&lt;=0,0,CNQ62-CNS60)</f>
        <v>0</v>
      </c>
      <c r="CNU62" s="958">
        <f t="shared" ref="CNU62" si="1204">IF(CNS62-CNU60&lt;=0,0,CNS62-CNU60)</f>
        <v>0</v>
      </c>
      <c r="CNW62" s="958">
        <f t="shared" ref="CNW62" si="1205">IF(CNU62-CNW60&lt;=0,0,CNU62-CNW60)</f>
        <v>0</v>
      </c>
      <c r="CNY62" s="958">
        <f t="shared" ref="CNY62" si="1206">IF(CNW62-CNY60&lt;=0,0,CNW62-CNY60)</f>
        <v>0</v>
      </c>
      <c r="COA62" s="958">
        <f t="shared" ref="COA62" si="1207">IF(CNY62-COA60&lt;=0,0,CNY62-COA60)</f>
        <v>0</v>
      </c>
      <c r="COC62" s="958">
        <f t="shared" ref="COC62" si="1208">IF(COA62-COC60&lt;=0,0,COA62-COC60)</f>
        <v>0</v>
      </c>
      <c r="COE62" s="958">
        <f t="shared" ref="COE62" si="1209">IF(COC62-COE60&lt;=0,0,COC62-COE60)</f>
        <v>0</v>
      </c>
      <c r="COG62" s="958">
        <f t="shared" ref="COG62" si="1210">IF(COE62-COG60&lt;=0,0,COE62-COG60)</f>
        <v>0</v>
      </c>
      <c r="COI62" s="958">
        <f t="shared" ref="COI62" si="1211">IF(COG62-COI60&lt;=0,0,COG62-COI60)</f>
        <v>0</v>
      </c>
      <c r="COK62" s="958">
        <f t="shared" ref="COK62" si="1212">IF(COI62-COK60&lt;=0,0,COI62-COK60)</f>
        <v>0</v>
      </c>
      <c r="COM62" s="958">
        <f t="shared" ref="COM62" si="1213">IF(COK62-COM60&lt;=0,0,COK62-COM60)</f>
        <v>0</v>
      </c>
      <c r="COO62" s="958">
        <f t="shared" ref="COO62" si="1214">IF(COM62-COO60&lt;=0,0,COM62-COO60)</f>
        <v>0</v>
      </c>
      <c r="COQ62" s="958">
        <f t="shared" ref="COQ62" si="1215">IF(COO62-COQ60&lt;=0,0,COO62-COQ60)</f>
        <v>0</v>
      </c>
      <c r="COS62" s="958">
        <f t="shared" ref="COS62" si="1216">IF(COQ62-COS60&lt;=0,0,COQ62-COS60)</f>
        <v>0</v>
      </c>
      <c r="COU62" s="958">
        <f t="shared" ref="COU62" si="1217">IF(COS62-COU60&lt;=0,0,COS62-COU60)</f>
        <v>0</v>
      </c>
      <c r="COW62" s="958">
        <f t="shared" ref="COW62" si="1218">IF(COU62-COW60&lt;=0,0,COU62-COW60)</f>
        <v>0</v>
      </c>
      <c r="COY62" s="958">
        <f t="shared" ref="COY62" si="1219">IF(COW62-COY60&lt;=0,0,COW62-COY60)</f>
        <v>0</v>
      </c>
      <c r="CPA62" s="958">
        <f t="shared" ref="CPA62" si="1220">IF(COY62-CPA60&lt;=0,0,COY62-CPA60)</f>
        <v>0</v>
      </c>
      <c r="CPC62" s="958">
        <f t="shared" ref="CPC62" si="1221">IF(CPA62-CPC60&lt;=0,0,CPA62-CPC60)</f>
        <v>0</v>
      </c>
      <c r="CPE62" s="958">
        <f t="shared" ref="CPE62" si="1222">IF(CPC62-CPE60&lt;=0,0,CPC62-CPE60)</f>
        <v>0</v>
      </c>
      <c r="CPG62" s="958">
        <f t="shared" ref="CPG62" si="1223">IF(CPE62-CPG60&lt;=0,0,CPE62-CPG60)</f>
        <v>0</v>
      </c>
      <c r="CPI62" s="958">
        <f t="shared" ref="CPI62" si="1224">IF(CPG62-CPI60&lt;=0,0,CPG62-CPI60)</f>
        <v>0</v>
      </c>
      <c r="CPK62" s="958">
        <f t="shared" ref="CPK62" si="1225">IF(CPI62-CPK60&lt;=0,0,CPI62-CPK60)</f>
        <v>0</v>
      </c>
      <c r="CPM62" s="958">
        <f t="shared" ref="CPM62" si="1226">IF(CPK62-CPM60&lt;=0,0,CPK62-CPM60)</f>
        <v>0</v>
      </c>
      <c r="CPO62" s="958">
        <f t="shared" ref="CPO62" si="1227">IF(CPM62-CPO60&lt;=0,0,CPM62-CPO60)</f>
        <v>0</v>
      </c>
      <c r="CPQ62" s="958">
        <f t="shared" ref="CPQ62" si="1228">IF(CPO62-CPQ60&lt;=0,0,CPO62-CPQ60)</f>
        <v>0</v>
      </c>
      <c r="CPS62" s="958">
        <f t="shared" ref="CPS62" si="1229">IF(CPQ62-CPS60&lt;=0,0,CPQ62-CPS60)</f>
        <v>0</v>
      </c>
      <c r="CPU62" s="958">
        <f t="shared" ref="CPU62" si="1230">IF(CPS62-CPU60&lt;=0,0,CPS62-CPU60)</f>
        <v>0</v>
      </c>
      <c r="CPW62" s="958">
        <f t="shared" ref="CPW62" si="1231">IF(CPU62-CPW60&lt;=0,0,CPU62-CPW60)</f>
        <v>0</v>
      </c>
      <c r="CPY62" s="958">
        <f t="shared" ref="CPY62" si="1232">IF(CPW62-CPY60&lt;=0,0,CPW62-CPY60)</f>
        <v>0</v>
      </c>
      <c r="CQA62" s="958">
        <f t="shared" ref="CQA62" si="1233">IF(CPY62-CQA60&lt;=0,0,CPY62-CQA60)</f>
        <v>0</v>
      </c>
      <c r="CQC62" s="958">
        <f t="shared" ref="CQC62" si="1234">IF(CQA62-CQC60&lt;=0,0,CQA62-CQC60)</f>
        <v>0</v>
      </c>
      <c r="CQE62" s="958">
        <f t="shared" ref="CQE62" si="1235">IF(CQC62-CQE60&lt;=0,0,CQC62-CQE60)</f>
        <v>0</v>
      </c>
      <c r="CQG62" s="958">
        <f t="shared" ref="CQG62" si="1236">IF(CQE62-CQG60&lt;=0,0,CQE62-CQG60)</f>
        <v>0</v>
      </c>
      <c r="CQI62" s="958">
        <f t="shared" ref="CQI62" si="1237">IF(CQG62-CQI60&lt;=0,0,CQG62-CQI60)</f>
        <v>0</v>
      </c>
      <c r="CQK62" s="958">
        <f t="shared" ref="CQK62" si="1238">IF(CQI62-CQK60&lt;=0,0,CQI62-CQK60)</f>
        <v>0</v>
      </c>
      <c r="CQM62" s="958">
        <f t="shared" ref="CQM62" si="1239">IF(CQK62-CQM60&lt;=0,0,CQK62-CQM60)</f>
        <v>0</v>
      </c>
      <c r="CQO62" s="958">
        <f t="shared" ref="CQO62" si="1240">IF(CQM62-CQO60&lt;=0,0,CQM62-CQO60)</f>
        <v>0</v>
      </c>
      <c r="CQQ62" s="958">
        <f t="shared" ref="CQQ62" si="1241">IF(CQO62-CQQ60&lt;=0,0,CQO62-CQQ60)</f>
        <v>0</v>
      </c>
      <c r="CQS62" s="958">
        <f t="shared" ref="CQS62" si="1242">IF(CQQ62-CQS60&lt;=0,0,CQQ62-CQS60)</f>
        <v>0</v>
      </c>
      <c r="CQU62" s="958">
        <f t="shared" ref="CQU62" si="1243">IF(CQS62-CQU60&lt;=0,0,CQS62-CQU60)</f>
        <v>0</v>
      </c>
      <c r="CQW62" s="958">
        <f t="shared" ref="CQW62" si="1244">IF(CQU62-CQW60&lt;=0,0,CQU62-CQW60)</f>
        <v>0</v>
      </c>
      <c r="CQY62" s="958">
        <f t="shared" ref="CQY62" si="1245">IF(CQW62-CQY60&lt;=0,0,CQW62-CQY60)</f>
        <v>0</v>
      </c>
      <c r="CRA62" s="958">
        <f t="shared" ref="CRA62" si="1246">IF(CQY62-CRA60&lt;=0,0,CQY62-CRA60)</f>
        <v>0</v>
      </c>
      <c r="CRC62" s="958">
        <f t="shared" ref="CRC62" si="1247">IF(CRA62-CRC60&lt;=0,0,CRA62-CRC60)</f>
        <v>0</v>
      </c>
      <c r="CRE62" s="958">
        <f t="shared" ref="CRE62" si="1248">IF(CRC62-CRE60&lt;=0,0,CRC62-CRE60)</f>
        <v>0</v>
      </c>
      <c r="CRG62" s="958">
        <f t="shared" ref="CRG62" si="1249">IF(CRE62-CRG60&lt;=0,0,CRE62-CRG60)</f>
        <v>0</v>
      </c>
      <c r="CRI62" s="958">
        <f t="shared" ref="CRI62" si="1250">IF(CRG62-CRI60&lt;=0,0,CRG62-CRI60)</f>
        <v>0</v>
      </c>
      <c r="CRK62" s="958">
        <f t="shared" ref="CRK62" si="1251">IF(CRI62-CRK60&lt;=0,0,CRI62-CRK60)</f>
        <v>0</v>
      </c>
      <c r="CRM62" s="958">
        <f t="shared" ref="CRM62" si="1252">IF(CRK62-CRM60&lt;=0,0,CRK62-CRM60)</f>
        <v>0</v>
      </c>
      <c r="CRO62" s="958">
        <f t="shared" ref="CRO62" si="1253">IF(CRM62-CRO60&lt;=0,0,CRM62-CRO60)</f>
        <v>0</v>
      </c>
      <c r="CRQ62" s="958">
        <f t="shared" ref="CRQ62" si="1254">IF(CRO62-CRQ60&lt;=0,0,CRO62-CRQ60)</f>
        <v>0</v>
      </c>
      <c r="CRS62" s="958">
        <f t="shared" ref="CRS62" si="1255">IF(CRQ62-CRS60&lt;=0,0,CRQ62-CRS60)</f>
        <v>0</v>
      </c>
      <c r="CRU62" s="958">
        <f t="shared" ref="CRU62" si="1256">IF(CRS62-CRU60&lt;=0,0,CRS62-CRU60)</f>
        <v>0</v>
      </c>
      <c r="CRW62" s="958">
        <f t="shared" ref="CRW62" si="1257">IF(CRU62-CRW60&lt;=0,0,CRU62-CRW60)</f>
        <v>0</v>
      </c>
      <c r="CRY62" s="958">
        <f t="shared" ref="CRY62" si="1258">IF(CRW62-CRY60&lt;=0,0,CRW62-CRY60)</f>
        <v>0</v>
      </c>
      <c r="CSA62" s="958">
        <f t="shared" ref="CSA62" si="1259">IF(CRY62-CSA60&lt;=0,0,CRY62-CSA60)</f>
        <v>0</v>
      </c>
      <c r="CSC62" s="958">
        <f t="shared" ref="CSC62" si="1260">IF(CSA62-CSC60&lt;=0,0,CSA62-CSC60)</f>
        <v>0</v>
      </c>
      <c r="CSE62" s="958">
        <f t="shared" ref="CSE62" si="1261">IF(CSC62-CSE60&lt;=0,0,CSC62-CSE60)</f>
        <v>0</v>
      </c>
      <c r="CSG62" s="958">
        <f t="shared" ref="CSG62" si="1262">IF(CSE62-CSG60&lt;=0,0,CSE62-CSG60)</f>
        <v>0</v>
      </c>
      <c r="CSI62" s="958">
        <f t="shared" ref="CSI62" si="1263">IF(CSG62-CSI60&lt;=0,0,CSG62-CSI60)</f>
        <v>0</v>
      </c>
      <c r="CSK62" s="958">
        <f t="shared" ref="CSK62" si="1264">IF(CSI62-CSK60&lt;=0,0,CSI62-CSK60)</f>
        <v>0</v>
      </c>
      <c r="CSM62" s="958">
        <f t="shared" ref="CSM62" si="1265">IF(CSK62-CSM60&lt;=0,0,CSK62-CSM60)</f>
        <v>0</v>
      </c>
      <c r="CSO62" s="958">
        <f t="shared" ref="CSO62" si="1266">IF(CSM62-CSO60&lt;=0,0,CSM62-CSO60)</f>
        <v>0</v>
      </c>
      <c r="CSQ62" s="958">
        <f t="shared" ref="CSQ62" si="1267">IF(CSO62-CSQ60&lt;=0,0,CSO62-CSQ60)</f>
        <v>0</v>
      </c>
      <c r="CSS62" s="958">
        <f t="shared" ref="CSS62" si="1268">IF(CSQ62-CSS60&lt;=0,0,CSQ62-CSS60)</f>
        <v>0</v>
      </c>
      <c r="CSU62" s="958">
        <f t="shared" ref="CSU62" si="1269">IF(CSS62-CSU60&lt;=0,0,CSS62-CSU60)</f>
        <v>0</v>
      </c>
      <c r="CSW62" s="958">
        <f t="shared" ref="CSW62" si="1270">IF(CSU62-CSW60&lt;=0,0,CSU62-CSW60)</f>
        <v>0</v>
      </c>
      <c r="CSY62" s="958">
        <f t="shared" ref="CSY62" si="1271">IF(CSW62-CSY60&lt;=0,0,CSW62-CSY60)</f>
        <v>0</v>
      </c>
      <c r="CTA62" s="958">
        <f t="shared" ref="CTA62" si="1272">IF(CSY62-CTA60&lt;=0,0,CSY62-CTA60)</f>
        <v>0</v>
      </c>
      <c r="CTC62" s="958">
        <f t="shared" ref="CTC62" si="1273">IF(CTA62-CTC60&lt;=0,0,CTA62-CTC60)</f>
        <v>0</v>
      </c>
      <c r="CTE62" s="958">
        <f t="shared" ref="CTE62" si="1274">IF(CTC62-CTE60&lt;=0,0,CTC62-CTE60)</f>
        <v>0</v>
      </c>
      <c r="CTG62" s="958">
        <f t="shared" ref="CTG62" si="1275">IF(CTE62-CTG60&lt;=0,0,CTE62-CTG60)</f>
        <v>0</v>
      </c>
      <c r="CTI62" s="958">
        <f t="shared" ref="CTI62" si="1276">IF(CTG62-CTI60&lt;=0,0,CTG62-CTI60)</f>
        <v>0</v>
      </c>
      <c r="CTK62" s="958">
        <f t="shared" ref="CTK62" si="1277">IF(CTI62-CTK60&lt;=0,0,CTI62-CTK60)</f>
        <v>0</v>
      </c>
      <c r="CTM62" s="958">
        <f t="shared" ref="CTM62" si="1278">IF(CTK62-CTM60&lt;=0,0,CTK62-CTM60)</f>
        <v>0</v>
      </c>
      <c r="CTO62" s="958">
        <f t="shared" ref="CTO62" si="1279">IF(CTM62-CTO60&lt;=0,0,CTM62-CTO60)</f>
        <v>0</v>
      </c>
      <c r="CTQ62" s="958">
        <f t="shared" ref="CTQ62" si="1280">IF(CTO62-CTQ60&lt;=0,0,CTO62-CTQ60)</f>
        <v>0</v>
      </c>
      <c r="CTS62" s="958">
        <f t="shared" ref="CTS62" si="1281">IF(CTQ62-CTS60&lt;=0,0,CTQ62-CTS60)</f>
        <v>0</v>
      </c>
      <c r="CTU62" s="958">
        <f t="shared" ref="CTU62" si="1282">IF(CTS62-CTU60&lt;=0,0,CTS62-CTU60)</f>
        <v>0</v>
      </c>
      <c r="CTW62" s="958">
        <f t="shared" ref="CTW62" si="1283">IF(CTU62-CTW60&lt;=0,0,CTU62-CTW60)</f>
        <v>0</v>
      </c>
      <c r="CTY62" s="958">
        <f t="shared" ref="CTY62" si="1284">IF(CTW62-CTY60&lt;=0,0,CTW62-CTY60)</f>
        <v>0</v>
      </c>
      <c r="CUA62" s="958">
        <f t="shared" ref="CUA62" si="1285">IF(CTY62-CUA60&lt;=0,0,CTY62-CUA60)</f>
        <v>0</v>
      </c>
      <c r="CUC62" s="958">
        <f t="shared" ref="CUC62" si="1286">IF(CUA62-CUC60&lt;=0,0,CUA62-CUC60)</f>
        <v>0</v>
      </c>
      <c r="CUE62" s="958">
        <f t="shared" ref="CUE62" si="1287">IF(CUC62-CUE60&lt;=0,0,CUC62-CUE60)</f>
        <v>0</v>
      </c>
      <c r="CUG62" s="958">
        <f t="shared" ref="CUG62" si="1288">IF(CUE62-CUG60&lt;=0,0,CUE62-CUG60)</f>
        <v>0</v>
      </c>
      <c r="CUI62" s="958">
        <f t="shared" ref="CUI62" si="1289">IF(CUG62-CUI60&lt;=0,0,CUG62-CUI60)</f>
        <v>0</v>
      </c>
      <c r="CUK62" s="958">
        <f t="shared" ref="CUK62" si="1290">IF(CUI62-CUK60&lt;=0,0,CUI62-CUK60)</f>
        <v>0</v>
      </c>
      <c r="CUM62" s="958">
        <f t="shared" ref="CUM62" si="1291">IF(CUK62-CUM60&lt;=0,0,CUK62-CUM60)</f>
        <v>0</v>
      </c>
      <c r="CUO62" s="958">
        <f t="shared" ref="CUO62" si="1292">IF(CUM62-CUO60&lt;=0,0,CUM62-CUO60)</f>
        <v>0</v>
      </c>
      <c r="CUQ62" s="958">
        <f t="shared" ref="CUQ62" si="1293">IF(CUO62-CUQ60&lt;=0,0,CUO62-CUQ60)</f>
        <v>0</v>
      </c>
      <c r="CUS62" s="958">
        <f t="shared" ref="CUS62" si="1294">IF(CUQ62-CUS60&lt;=0,0,CUQ62-CUS60)</f>
        <v>0</v>
      </c>
      <c r="CUU62" s="958">
        <f t="shared" ref="CUU62" si="1295">IF(CUS62-CUU60&lt;=0,0,CUS62-CUU60)</f>
        <v>0</v>
      </c>
      <c r="CUW62" s="958">
        <f t="shared" ref="CUW62" si="1296">IF(CUU62-CUW60&lt;=0,0,CUU62-CUW60)</f>
        <v>0</v>
      </c>
      <c r="CUY62" s="958">
        <f t="shared" ref="CUY62" si="1297">IF(CUW62-CUY60&lt;=0,0,CUW62-CUY60)</f>
        <v>0</v>
      </c>
      <c r="CVA62" s="958">
        <f t="shared" ref="CVA62" si="1298">IF(CUY62-CVA60&lt;=0,0,CUY62-CVA60)</f>
        <v>0</v>
      </c>
      <c r="CVC62" s="958">
        <f t="shared" ref="CVC62" si="1299">IF(CVA62-CVC60&lt;=0,0,CVA62-CVC60)</f>
        <v>0</v>
      </c>
      <c r="CVE62" s="958">
        <f t="shared" ref="CVE62" si="1300">IF(CVC62-CVE60&lt;=0,0,CVC62-CVE60)</f>
        <v>0</v>
      </c>
      <c r="CVG62" s="958">
        <f t="shared" ref="CVG62" si="1301">IF(CVE62-CVG60&lt;=0,0,CVE62-CVG60)</f>
        <v>0</v>
      </c>
      <c r="CVI62" s="958">
        <f t="shared" ref="CVI62" si="1302">IF(CVG62-CVI60&lt;=0,0,CVG62-CVI60)</f>
        <v>0</v>
      </c>
      <c r="CVK62" s="958">
        <f t="shared" ref="CVK62" si="1303">IF(CVI62-CVK60&lt;=0,0,CVI62-CVK60)</f>
        <v>0</v>
      </c>
      <c r="CVM62" s="958">
        <f t="shared" ref="CVM62" si="1304">IF(CVK62-CVM60&lt;=0,0,CVK62-CVM60)</f>
        <v>0</v>
      </c>
      <c r="CVO62" s="958">
        <f t="shared" ref="CVO62" si="1305">IF(CVM62-CVO60&lt;=0,0,CVM62-CVO60)</f>
        <v>0</v>
      </c>
      <c r="CVQ62" s="958">
        <f t="shared" ref="CVQ62" si="1306">IF(CVO62-CVQ60&lt;=0,0,CVO62-CVQ60)</f>
        <v>0</v>
      </c>
      <c r="CVS62" s="958">
        <f t="shared" ref="CVS62" si="1307">IF(CVQ62-CVS60&lt;=0,0,CVQ62-CVS60)</f>
        <v>0</v>
      </c>
      <c r="CVU62" s="958">
        <f t="shared" ref="CVU62" si="1308">IF(CVS62-CVU60&lt;=0,0,CVS62-CVU60)</f>
        <v>0</v>
      </c>
      <c r="CVW62" s="958">
        <f t="shared" ref="CVW62" si="1309">IF(CVU62-CVW60&lt;=0,0,CVU62-CVW60)</f>
        <v>0</v>
      </c>
      <c r="CVY62" s="958">
        <f t="shared" ref="CVY62" si="1310">IF(CVW62-CVY60&lt;=0,0,CVW62-CVY60)</f>
        <v>0</v>
      </c>
      <c r="CWA62" s="958">
        <f t="shared" ref="CWA62" si="1311">IF(CVY62-CWA60&lt;=0,0,CVY62-CWA60)</f>
        <v>0</v>
      </c>
      <c r="CWC62" s="958">
        <f t="shared" ref="CWC62" si="1312">IF(CWA62-CWC60&lt;=0,0,CWA62-CWC60)</f>
        <v>0</v>
      </c>
      <c r="CWE62" s="958">
        <f t="shared" ref="CWE62" si="1313">IF(CWC62-CWE60&lt;=0,0,CWC62-CWE60)</f>
        <v>0</v>
      </c>
      <c r="CWG62" s="958">
        <f t="shared" ref="CWG62" si="1314">IF(CWE62-CWG60&lt;=0,0,CWE62-CWG60)</f>
        <v>0</v>
      </c>
      <c r="CWI62" s="958">
        <f t="shared" ref="CWI62" si="1315">IF(CWG62-CWI60&lt;=0,0,CWG62-CWI60)</f>
        <v>0</v>
      </c>
      <c r="CWK62" s="958">
        <f t="shared" ref="CWK62" si="1316">IF(CWI62-CWK60&lt;=0,0,CWI62-CWK60)</f>
        <v>0</v>
      </c>
      <c r="CWM62" s="958">
        <f t="shared" ref="CWM62" si="1317">IF(CWK62-CWM60&lt;=0,0,CWK62-CWM60)</f>
        <v>0</v>
      </c>
      <c r="CWO62" s="958">
        <f t="shared" ref="CWO62" si="1318">IF(CWM62-CWO60&lt;=0,0,CWM62-CWO60)</f>
        <v>0</v>
      </c>
      <c r="CWQ62" s="958">
        <f t="shared" ref="CWQ62" si="1319">IF(CWO62-CWQ60&lt;=0,0,CWO62-CWQ60)</f>
        <v>0</v>
      </c>
      <c r="CWS62" s="958">
        <f t="shared" ref="CWS62" si="1320">IF(CWQ62-CWS60&lt;=0,0,CWQ62-CWS60)</f>
        <v>0</v>
      </c>
      <c r="CWU62" s="958">
        <f t="shared" ref="CWU62" si="1321">IF(CWS62-CWU60&lt;=0,0,CWS62-CWU60)</f>
        <v>0</v>
      </c>
      <c r="CWW62" s="958">
        <f t="shared" ref="CWW62" si="1322">IF(CWU62-CWW60&lt;=0,0,CWU62-CWW60)</f>
        <v>0</v>
      </c>
      <c r="CWY62" s="958">
        <f t="shared" ref="CWY62" si="1323">IF(CWW62-CWY60&lt;=0,0,CWW62-CWY60)</f>
        <v>0</v>
      </c>
      <c r="CXA62" s="958">
        <f t="shared" ref="CXA62" si="1324">IF(CWY62-CXA60&lt;=0,0,CWY62-CXA60)</f>
        <v>0</v>
      </c>
      <c r="CXC62" s="958">
        <f t="shared" ref="CXC62" si="1325">IF(CXA62-CXC60&lt;=0,0,CXA62-CXC60)</f>
        <v>0</v>
      </c>
      <c r="CXE62" s="958">
        <f t="shared" ref="CXE62" si="1326">IF(CXC62-CXE60&lt;=0,0,CXC62-CXE60)</f>
        <v>0</v>
      </c>
      <c r="CXG62" s="958">
        <f t="shared" ref="CXG62" si="1327">IF(CXE62-CXG60&lt;=0,0,CXE62-CXG60)</f>
        <v>0</v>
      </c>
      <c r="CXI62" s="958">
        <f t="shared" ref="CXI62" si="1328">IF(CXG62-CXI60&lt;=0,0,CXG62-CXI60)</f>
        <v>0</v>
      </c>
      <c r="CXK62" s="958">
        <f t="shared" ref="CXK62" si="1329">IF(CXI62-CXK60&lt;=0,0,CXI62-CXK60)</f>
        <v>0</v>
      </c>
      <c r="CXM62" s="958">
        <f t="shared" ref="CXM62" si="1330">IF(CXK62-CXM60&lt;=0,0,CXK62-CXM60)</f>
        <v>0</v>
      </c>
      <c r="CXO62" s="958">
        <f t="shared" ref="CXO62" si="1331">IF(CXM62-CXO60&lt;=0,0,CXM62-CXO60)</f>
        <v>0</v>
      </c>
      <c r="CXQ62" s="958">
        <f t="shared" ref="CXQ62" si="1332">IF(CXO62-CXQ60&lt;=0,0,CXO62-CXQ60)</f>
        <v>0</v>
      </c>
      <c r="CXS62" s="958">
        <f t="shared" ref="CXS62" si="1333">IF(CXQ62-CXS60&lt;=0,0,CXQ62-CXS60)</f>
        <v>0</v>
      </c>
      <c r="CXU62" s="958">
        <f t="shared" ref="CXU62" si="1334">IF(CXS62-CXU60&lt;=0,0,CXS62-CXU60)</f>
        <v>0</v>
      </c>
      <c r="CXW62" s="958">
        <f t="shared" ref="CXW62" si="1335">IF(CXU62-CXW60&lt;=0,0,CXU62-CXW60)</f>
        <v>0</v>
      </c>
      <c r="CXY62" s="958">
        <f t="shared" ref="CXY62" si="1336">IF(CXW62-CXY60&lt;=0,0,CXW62-CXY60)</f>
        <v>0</v>
      </c>
      <c r="CYA62" s="958">
        <f t="shared" ref="CYA62" si="1337">IF(CXY62-CYA60&lt;=0,0,CXY62-CYA60)</f>
        <v>0</v>
      </c>
      <c r="CYC62" s="958">
        <f t="shared" ref="CYC62" si="1338">IF(CYA62-CYC60&lt;=0,0,CYA62-CYC60)</f>
        <v>0</v>
      </c>
      <c r="CYE62" s="958">
        <f t="shared" ref="CYE62" si="1339">IF(CYC62-CYE60&lt;=0,0,CYC62-CYE60)</f>
        <v>0</v>
      </c>
      <c r="CYG62" s="958">
        <f t="shared" ref="CYG62" si="1340">IF(CYE62-CYG60&lt;=0,0,CYE62-CYG60)</f>
        <v>0</v>
      </c>
      <c r="CYI62" s="958">
        <f t="shared" ref="CYI62" si="1341">IF(CYG62-CYI60&lt;=0,0,CYG62-CYI60)</f>
        <v>0</v>
      </c>
      <c r="CYK62" s="958">
        <f t="shared" ref="CYK62" si="1342">IF(CYI62-CYK60&lt;=0,0,CYI62-CYK60)</f>
        <v>0</v>
      </c>
      <c r="CYM62" s="958">
        <f t="shared" ref="CYM62" si="1343">IF(CYK62-CYM60&lt;=0,0,CYK62-CYM60)</f>
        <v>0</v>
      </c>
      <c r="CYO62" s="958">
        <f t="shared" ref="CYO62" si="1344">IF(CYM62-CYO60&lt;=0,0,CYM62-CYO60)</f>
        <v>0</v>
      </c>
      <c r="CYQ62" s="958">
        <f t="shared" ref="CYQ62" si="1345">IF(CYO62-CYQ60&lt;=0,0,CYO62-CYQ60)</f>
        <v>0</v>
      </c>
      <c r="CYS62" s="958">
        <f t="shared" ref="CYS62" si="1346">IF(CYQ62-CYS60&lt;=0,0,CYQ62-CYS60)</f>
        <v>0</v>
      </c>
      <c r="CYU62" s="958">
        <f t="shared" ref="CYU62" si="1347">IF(CYS62-CYU60&lt;=0,0,CYS62-CYU60)</f>
        <v>0</v>
      </c>
      <c r="CYW62" s="958">
        <f t="shared" ref="CYW62" si="1348">IF(CYU62-CYW60&lt;=0,0,CYU62-CYW60)</f>
        <v>0</v>
      </c>
      <c r="CYY62" s="958">
        <f t="shared" ref="CYY62" si="1349">IF(CYW62-CYY60&lt;=0,0,CYW62-CYY60)</f>
        <v>0</v>
      </c>
      <c r="CZA62" s="958">
        <f t="shared" ref="CZA62" si="1350">IF(CYY62-CZA60&lt;=0,0,CYY62-CZA60)</f>
        <v>0</v>
      </c>
      <c r="CZC62" s="958">
        <f t="shared" ref="CZC62" si="1351">IF(CZA62-CZC60&lt;=0,0,CZA62-CZC60)</f>
        <v>0</v>
      </c>
      <c r="CZE62" s="958">
        <f t="shared" ref="CZE62" si="1352">IF(CZC62-CZE60&lt;=0,0,CZC62-CZE60)</f>
        <v>0</v>
      </c>
      <c r="CZG62" s="958">
        <f t="shared" ref="CZG62" si="1353">IF(CZE62-CZG60&lt;=0,0,CZE62-CZG60)</f>
        <v>0</v>
      </c>
      <c r="CZI62" s="958">
        <f t="shared" ref="CZI62" si="1354">IF(CZG62-CZI60&lt;=0,0,CZG62-CZI60)</f>
        <v>0</v>
      </c>
      <c r="CZK62" s="958">
        <f t="shared" ref="CZK62" si="1355">IF(CZI62-CZK60&lt;=0,0,CZI62-CZK60)</f>
        <v>0</v>
      </c>
      <c r="CZM62" s="958">
        <f t="shared" ref="CZM62" si="1356">IF(CZK62-CZM60&lt;=0,0,CZK62-CZM60)</f>
        <v>0</v>
      </c>
      <c r="CZO62" s="958">
        <f t="shared" ref="CZO62" si="1357">IF(CZM62-CZO60&lt;=0,0,CZM62-CZO60)</f>
        <v>0</v>
      </c>
      <c r="CZQ62" s="958">
        <f t="shared" ref="CZQ62" si="1358">IF(CZO62-CZQ60&lt;=0,0,CZO62-CZQ60)</f>
        <v>0</v>
      </c>
      <c r="CZS62" s="958">
        <f t="shared" ref="CZS62" si="1359">IF(CZQ62-CZS60&lt;=0,0,CZQ62-CZS60)</f>
        <v>0</v>
      </c>
      <c r="CZU62" s="958">
        <f t="shared" ref="CZU62" si="1360">IF(CZS62-CZU60&lt;=0,0,CZS62-CZU60)</f>
        <v>0</v>
      </c>
      <c r="CZW62" s="958">
        <f t="shared" ref="CZW62" si="1361">IF(CZU62-CZW60&lt;=0,0,CZU62-CZW60)</f>
        <v>0</v>
      </c>
      <c r="CZY62" s="958">
        <f t="shared" ref="CZY62" si="1362">IF(CZW62-CZY60&lt;=0,0,CZW62-CZY60)</f>
        <v>0</v>
      </c>
      <c r="DAA62" s="958">
        <f t="shared" ref="DAA62" si="1363">IF(CZY62-DAA60&lt;=0,0,CZY62-DAA60)</f>
        <v>0</v>
      </c>
      <c r="DAC62" s="958">
        <f t="shared" ref="DAC62" si="1364">IF(DAA62-DAC60&lt;=0,0,DAA62-DAC60)</f>
        <v>0</v>
      </c>
      <c r="DAE62" s="958">
        <f t="shared" ref="DAE62" si="1365">IF(DAC62-DAE60&lt;=0,0,DAC62-DAE60)</f>
        <v>0</v>
      </c>
      <c r="DAG62" s="958">
        <f t="shared" ref="DAG62" si="1366">IF(DAE62-DAG60&lt;=0,0,DAE62-DAG60)</f>
        <v>0</v>
      </c>
      <c r="DAI62" s="958">
        <f t="shared" ref="DAI62" si="1367">IF(DAG62-DAI60&lt;=0,0,DAG62-DAI60)</f>
        <v>0</v>
      </c>
      <c r="DAK62" s="958">
        <f t="shared" ref="DAK62" si="1368">IF(DAI62-DAK60&lt;=0,0,DAI62-DAK60)</f>
        <v>0</v>
      </c>
      <c r="DAM62" s="958">
        <f t="shared" ref="DAM62" si="1369">IF(DAK62-DAM60&lt;=0,0,DAK62-DAM60)</f>
        <v>0</v>
      </c>
      <c r="DAO62" s="958">
        <f t="shared" ref="DAO62" si="1370">IF(DAM62-DAO60&lt;=0,0,DAM62-DAO60)</f>
        <v>0</v>
      </c>
      <c r="DAQ62" s="958">
        <f t="shared" ref="DAQ62" si="1371">IF(DAO62-DAQ60&lt;=0,0,DAO62-DAQ60)</f>
        <v>0</v>
      </c>
      <c r="DAS62" s="958">
        <f t="shared" ref="DAS62" si="1372">IF(DAQ62-DAS60&lt;=0,0,DAQ62-DAS60)</f>
        <v>0</v>
      </c>
      <c r="DAU62" s="958">
        <f t="shared" ref="DAU62" si="1373">IF(DAS62-DAU60&lt;=0,0,DAS62-DAU60)</f>
        <v>0</v>
      </c>
      <c r="DAW62" s="958">
        <f t="shared" ref="DAW62" si="1374">IF(DAU62-DAW60&lt;=0,0,DAU62-DAW60)</f>
        <v>0</v>
      </c>
      <c r="DAY62" s="958">
        <f t="shared" ref="DAY62" si="1375">IF(DAW62-DAY60&lt;=0,0,DAW62-DAY60)</f>
        <v>0</v>
      </c>
      <c r="DBA62" s="958">
        <f t="shared" ref="DBA62" si="1376">IF(DAY62-DBA60&lt;=0,0,DAY62-DBA60)</f>
        <v>0</v>
      </c>
      <c r="DBC62" s="958">
        <f t="shared" ref="DBC62" si="1377">IF(DBA62-DBC60&lt;=0,0,DBA62-DBC60)</f>
        <v>0</v>
      </c>
      <c r="DBE62" s="958">
        <f t="shared" ref="DBE62" si="1378">IF(DBC62-DBE60&lt;=0,0,DBC62-DBE60)</f>
        <v>0</v>
      </c>
      <c r="DBG62" s="958">
        <f t="shared" ref="DBG62" si="1379">IF(DBE62-DBG60&lt;=0,0,DBE62-DBG60)</f>
        <v>0</v>
      </c>
      <c r="DBI62" s="958">
        <f t="shared" ref="DBI62" si="1380">IF(DBG62-DBI60&lt;=0,0,DBG62-DBI60)</f>
        <v>0</v>
      </c>
      <c r="DBK62" s="958">
        <f t="shared" ref="DBK62" si="1381">IF(DBI62-DBK60&lt;=0,0,DBI62-DBK60)</f>
        <v>0</v>
      </c>
      <c r="DBM62" s="958">
        <f t="shared" ref="DBM62" si="1382">IF(DBK62-DBM60&lt;=0,0,DBK62-DBM60)</f>
        <v>0</v>
      </c>
      <c r="DBO62" s="958">
        <f t="shared" ref="DBO62" si="1383">IF(DBM62-DBO60&lt;=0,0,DBM62-DBO60)</f>
        <v>0</v>
      </c>
      <c r="DBQ62" s="958">
        <f t="shared" ref="DBQ62" si="1384">IF(DBO62-DBQ60&lt;=0,0,DBO62-DBQ60)</f>
        <v>0</v>
      </c>
      <c r="DBS62" s="958">
        <f t="shared" ref="DBS62" si="1385">IF(DBQ62-DBS60&lt;=0,0,DBQ62-DBS60)</f>
        <v>0</v>
      </c>
      <c r="DBU62" s="958">
        <f t="shared" ref="DBU62" si="1386">IF(DBS62-DBU60&lt;=0,0,DBS62-DBU60)</f>
        <v>0</v>
      </c>
      <c r="DBW62" s="958">
        <f t="shared" ref="DBW62" si="1387">IF(DBU62-DBW60&lt;=0,0,DBU62-DBW60)</f>
        <v>0</v>
      </c>
      <c r="DBY62" s="958">
        <f t="shared" ref="DBY62" si="1388">IF(DBW62-DBY60&lt;=0,0,DBW62-DBY60)</f>
        <v>0</v>
      </c>
      <c r="DCA62" s="958">
        <f t="shared" ref="DCA62" si="1389">IF(DBY62-DCA60&lt;=0,0,DBY62-DCA60)</f>
        <v>0</v>
      </c>
      <c r="DCC62" s="958">
        <f t="shared" ref="DCC62" si="1390">IF(DCA62-DCC60&lt;=0,0,DCA62-DCC60)</f>
        <v>0</v>
      </c>
      <c r="DCE62" s="958">
        <f t="shared" ref="DCE62" si="1391">IF(DCC62-DCE60&lt;=0,0,DCC62-DCE60)</f>
        <v>0</v>
      </c>
      <c r="DCG62" s="958">
        <f t="shared" ref="DCG62" si="1392">IF(DCE62-DCG60&lt;=0,0,DCE62-DCG60)</f>
        <v>0</v>
      </c>
      <c r="DCI62" s="958">
        <f t="shared" ref="DCI62" si="1393">IF(DCG62-DCI60&lt;=0,0,DCG62-DCI60)</f>
        <v>0</v>
      </c>
      <c r="DCK62" s="958">
        <f t="shared" ref="DCK62" si="1394">IF(DCI62-DCK60&lt;=0,0,DCI62-DCK60)</f>
        <v>0</v>
      </c>
      <c r="DCM62" s="958">
        <f t="shared" ref="DCM62" si="1395">IF(DCK62-DCM60&lt;=0,0,DCK62-DCM60)</f>
        <v>0</v>
      </c>
      <c r="DCO62" s="958">
        <f t="shared" ref="DCO62" si="1396">IF(DCM62-DCO60&lt;=0,0,DCM62-DCO60)</f>
        <v>0</v>
      </c>
      <c r="DCQ62" s="958">
        <f t="shared" ref="DCQ62" si="1397">IF(DCO62-DCQ60&lt;=0,0,DCO62-DCQ60)</f>
        <v>0</v>
      </c>
      <c r="DCS62" s="958">
        <f t="shared" ref="DCS62" si="1398">IF(DCQ62-DCS60&lt;=0,0,DCQ62-DCS60)</f>
        <v>0</v>
      </c>
      <c r="DCU62" s="958">
        <f t="shared" ref="DCU62" si="1399">IF(DCS62-DCU60&lt;=0,0,DCS62-DCU60)</f>
        <v>0</v>
      </c>
      <c r="DCW62" s="958">
        <f t="shared" ref="DCW62" si="1400">IF(DCU62-DCW60&lt;=0,0,DCU62-DCW60)</f>
        <v>0</v>
      </c>
      <c r="DCY62" s="958">
        <f t="shared" ref="DCY62" si="1401">IF(DCW62-DCY60&lt;=0,0,DCW62-DCY60)</f>
        <v>0</v>
      </c>
      <c r="DDA62" s="958">
        <f t="shared" ref="DDA62" si="1402">IF(DCY62-DDA60&lt;=0,0,DCY62-DDA60)</f>
        <v>0</v>
      </c>
      <c r="DDC62" s="958">
        <f t="shared" ref="DDC62" si="1403">IF(DDA62-DDC60&lt;=0,0,DDA62-DDC60)</f>
        <v>0</v>
      </c>
      <c r="DDE62" s="958">
        <f t="shared" ref="DDE62" si="1404">IF(DDC62-DDE60&lt;=0,0,DDC62-DDE60)</f>
        <v>0</v>
      </c>
      <c r="DDG62" s="958">
        <f t="shared" ref="DDG62" si="1405">IF(DDE62-DDG60&lt;=0,0,DDE62-DDG60)</f>
        <v>0</v>
      </c>
      <c r="DDI62" s="958">
        <f t="shared" ref="DDI62" si="1406">IF(DDG62-DDI60&lt;=0,0,DDG62-DDI60)</f>
        <v>0</v>
      </c>
      <c r="DDK62" s="958">
        <f t="shared" ref="DDK62" si="1407">IF(DDI62-DDK60&lt;=0,0,DDI62-DDK60)</f>
        <v>0</v>
      </c>
      <c r="DDM62" s="958">
        <f t="shared" ref="DDM62" si="1408">IF(DDK62-DDM60&lt;=0,0,DDK62-DDM60)</f>
        <v>0</v>
      </c>
      <c r="DDO62" s="958">
        <f t="shared" ref="DDO62" si="1409">IF(DDM62-DDO60&lt;=0,0,DDM62-DDO60)</f>
        <v>0</v>
      </c>
      <c r="DDQ62" s="958">
        <f t="shared" ref="DDQ62" si="1410">IF(DDO62-DDQ60&lt;=0,0,DDO62-DDQ60)</f>
        <v>0</v>
      </c>
      <c r="DDS62" s="958">
        <f t="shared" ref="DDS62" si="1411">IF(DDQ62-DDS60&lt;=0,0,DDQ62-DDS60)</f>
        <v>0</v>
      </c>
      <c r="DDU62" s="958">
        <f t="shared" ref="DDU62" si="1412">IF(DDS62-DDU60&lt;=0,0,DDS62-DDU60)</f>
        <v>0</v>
      </c>
      <c r="DDW62" s="958">
        <f t="shared" ref="DDW62" si="1413">IF(DDU62-DDW60&lt;=0,0,DDU62-DDW60)</f>
        <v>0</v>
      </c>
      <c r="DDY62" s="958">
        <f t="shared" ref="DDY62" si="1414">IF(DDW62-DDY60&lt;=0,0,DDW62-DDY60)</f>
        <v>0</v>
      </c>
      <c r="DEA62" s="958">
        <f t="shared" ref="DEA62" si="1415">IF(DDY62-DEA60&lt;=0,0,DDY62-DEA60)</f>
        <v>0</v>
      </c>
      <c r="DEC62" s="958">
        <f t="shared" ref="DEC62" si="1416">IF(DEA62-DEC60&lt;=0,0,DEA62-DEC60)</f>
        <v>0</v>
      </c>
      <c r="DEE62" s="958">
        <f t="shared" ref="DEE62" si="1417">IF(DEC62-DEE60&lt;=0,0,DEC62-DEE60)</f>
        <v>0</v>
      </c>
      <c r="DEG62" s="958">
        <f t="shared" ref="DEG62" si="1418">IF(DEE62-DEG60&lt;=0,0,DEE62-DEG60)</f>
        <v>0</v>
      </c>
      <c r="DEI62" s="958">
        <f t="shared" ref="DEI62" si="1419">IF(DEG62-DEI60&lt;=0,0,DEG62-DEI60)</f>
        <v>0</v>
      </c>
      <c r="DEK62" s="958">
        <f t="shared" ref="DEK62" si="1420">IF(DEI62-DEK60&lt;=0,0,DEI62-DEK60)</f>
        <v>0</v>
      </c>
      <c r="DEM62" s="958">
        <f t="shared" ref="DEM62" si="1421">IF(DEK62-DEM60&lt;=0,0,DEK62-DEM60)</f>
        <v>0</v>
      </c>
      <c r="DEO62" s="958">
        <f t="shared" ref="DEO62" si="1422">IF(DEM62-DEO60&lt;=0,0,DEM62-DEO60)</f>
        <v>0</v>
      </c>
      <c r="DEQ62" s="958">
        <f t="shared" ref="DEQ62" si="1423">IF(DEO62-DEQ60&lt;=0,0,DEO62-DEQ60)</f>
        <v>0</v>
      </c>
      <c r="DES62" s="958">
        <f t="shared" ref="DES62" si="1424">IF(DEQ62-DES60&lt;=0,0,DEQ62-DES60)</f>
        <v>0</v>
      </c>
      <c r="DEU62" s="958">
        <f t="shared" ref="DEU62" si="1425">IF(DES62-DEU60&lt;=0,0,DES62-DEU60)</f>
        <v>0</v>
      </c>
      <c r="DEW62" s="958">
        <f t="shared" ref="DEW62" si="1426">IF(DEU62-DEW60&lt;=0,0,DEU62-DEW60)</f>
        <v>0</v>
      </c>
      <c r="DEY62" s="958">
        <f t="shared" ref="DEY62" si="1427">IF(DEW62-DEY60&lt;=0,0,DEW62-DEY60)</f>
        <v>0</v>
      </c>
      <c r="DFA62" s="958">
        <f t="shared" ref="DFA62" si="1428">IF(DEY62-DFA60&lt;=0,0,DEY62-DFA60)</f>
        <v>0</v>
      </c>
      <c r="DFC62" s="958">
        <f t="shared" ref="DFC62" si="1429">IF(DFA62-DFC60&lt;=0,0,DFA62-DFC60)</f>
        <v>0</v>
      </c>
      <c r="DFE62" s="958">
        <f t="shared" ref="DFE62" si="1430">IF(DFC62-DFE60&lt;=0,0,DFC62-DFE60)</f>
        <v>0</v>
      </c>
      <c r="DFG62" s="958">
        <f t="shared" ref="DFG62" si="1431">IF(DFE62-DFG60&lt;=0,0,DFE62-DFG60)</f>
        <v>0</v>
      </c>
      <c r="DFI62" s="958">
        <f t="shared" ref="DFI62" si="1432">IF(DFG62-DFI60&lt;=0,0,DFG62-DFI60)</f>
        <v>0</v>
      </c>
      <c r="DFK62" s="958">
        <f t="shared" ref="DFK62" si="1433">IF(DFI62-DFK60&lt;=0,0,DFI62-DFK60)</f>
        <v>0</v>
      </c>
      <c r="DFM62" s="958">
        <f t="shared" ref="DFM62" si="1434">IF(DFK62-DFM60&lt;=0,0,DFK62-DFM60)</f>
        <v>0</v>
      </c>
      <c r="DFO62" s="958">
        <f t="shared" ref="DFO62" si="1435">IF(DFM62-DFO60&lt;=0,0,DFM62-DFO60)</f>
        <v>0</v>
      </c>
      <c r="DFQ62" s="958">
        <f t="shared" ref="DFQ62" si="1436">IF(DFO62-DFQ60&lt;=0,0,DFO62-DFQ60)</f>
        <v>0</v>
      </c>
      <c r="DFS62" s="958">
        <f t="shared" ref="DFS62" si="1437">IF(DFQ62-DFS60&lt;=0,0,DFQ62-DFS60)</f>
        <v>0</v>
      </c>
      <c r="DFU62" s="958">
        <f t="shared" ref="DFU62" si="1438">IF(DFS62-DFU60&lt;=0,0,DFS62-DFU60)</f>
        <v>0</v>
      </c>
      <c r="DFW62" s="958">
        <f t="shared" ref="DFW62" si="1439">IF(DFU62-DFW60&lt;=0,0,DFU62-DFW60)</f>
        <v>0</v>
      </c>
      <c r="DFY62" s="958">
        <f t="shared" ref="DFY62" si="1440">IF(DFW62-DFY60&lt;=0,0,DFW62-DFY60)</f>
        <v>0</v>
      </c>
      <c r="DGA62" s="958">
        <f t="shared" ref="DGA62" si="1441">IF(DFY62-DGA60&lt;=0,0,DFY62-DGA60)</f>
        <v>0</v>
      </c>
      <c r="DGC62" s="958">
        <f t="shared" ref="DGC62" si="1442">IF(DGA62-DGC60&lt;=0,0,DGA62-DGC60)</f>
        <v>0</v>
      </c>
      <c r="DGE62" s="958">
        <f t="shared" ref="DGE62" si="1443">IF(DGC62-DGE60&lt;=0,0,DGC62-DGE60)</f>
        <v>0</v>
      </c>
      <c r="DGG62" s="958">
        <f t="shared" ref="DGG62" si="1444">IF(DGE62-DGG60&lt;=0,0,DGE62-DGG60)</f>
        <v>0</v>
      </c>
      <c r="DGI62" s="958">
        <f t="shared" ref="DGI62" si="1445">IF(DGG62-DGI60&lt;=0,0,DGG62-DGI60)</f>
        <v>0</v>
      </c>
      <c r="DGK62" s="958">
        <f t="shared" ref="DGK62" si="1446">IF(DGI62-DGK60&lt;=0,0,DGI62-DGK60)</f>
        <v>0</v>
      </c>
      <c r="DGM62" s="958">
        <f t="shared" ref="DGM62" si="1447">IF(DGK62-DGM60&lt;=0,0,DGK62-DGM60)</f>
        <v>0</v>
      </c>
      <c r="DGO62" s="958">
        <f t="shared" ref="DGO62" si="1448">IF(DGM62-DGO60&lt;=0,0,DGM62-DGO60)</f>
        <v>0</v>
      </c>
      <c r="DGQ62" s="958">
        <f t="shared" ref="DGQ62" si="1449">IF(DGO62-DGQ60&lt;=0,0,DGO62-DGQ60)</f>
        <v>0</v>
      </c>
      <c r="DGS62" s="958">
        <f t="shared" ref="DGS62" si="1450">IF(DGQ62-DGS60&lt;=0,0,DGQ62-DGS60)</f>
        <v>0</v>
      </c>
      <c r="DGU62" s="958">
        <f t="shared" ref="DGU62" si="1451">IF(DGS62-DGU60&lt;=0,0,DGS62-DGU60)</f>
        <v>0</v>
      </c>
      <c r="DGW62" s="958">
        <f t="shared" ref="DGW62" si="1452">IF(DGU62-DGW60&lt;=0,0,DGU62-DGW60)</f>
        <v>0</v>
      </c>
      <c r="DGY62" s="958">
        <f t="shared" ref="DGY62" si="1453">IF(DGW62-DGY60&lt;=0,0,DGW62-DGY60)</f>
        <v>0</v>
      </c>
      <c r="DHA62" s="958">
        <f t="shared" ref="DHA62" si="1454">IF(DGY62-DHA60&lt;=0,0,DGY62-DHA60)</f>
        <v>0</v>
      </c>
      <c r="DHC62" s="958">
        <f t="shared" ref="DHC62" si="1455">IF(DHA62-DHC60&lt;=0,0,DHA62-DHC60)</f>
        <v>0</v>
      </c>
      <c r="DHE62" s="958">
        <f t="shared" ref="DHE62" si="1456">IF(DHC62-DHE60&lt;=0,0,DHC62-DHE60)</f>
        <v>0</v>
      </c>
      <c r="DHG62" s="958">
        <f t="shared" ref="DHG62" si="1457">IF(DHE62-DHG60&lt;=0,0,DHE62-DHG60)</f>
        <v>0</v>
      </c>
      <c r="DHI62" s="958">
        <f t="shared" ref="DHI62" si="1458">IF(DHG62-DHI60&lt;=0,0,DHG62-DHI60)</f>
        <v>0</v>
      </c>
      <c r="DHK62" s="958">
        <f t="shared" ref="DHK62" si="1459">IF(DHI62-DHK60&lt;=0,0,DHI62-DHK60)</f>
        <v>0</v>
      </c>
      <c r="DHM62" s="958">
        <f t="shared" ref="DHM62" si="1460">IF(DHK62-DHM60&lt;=0,0,DHK62-DHM60)</f>
        <v>0</v>
      </c>
      <c r="DHO62" s="958">
        <f t="shared" ref="DHO62" si="1461">IF(DHM62-DHO60&lt;=0,0,DHM62-DHO60)</f>
        <v>0</v>
      </c>
      <c r="DHQ62" s="958">
        <f t="shared" ref="DHQ62" si="1462">IF(DHO62-DHQ60&lt;=0,0,DHO62-DHQ60)</f>
        <v>0</v>
      </c>
      <c r="DHS62" s="958">
        <f t="shared" ref="DHS62" si="1463">IF(DHQ62-DHS60&lt;=0,0,DHQ62-DHS60)</f>
        <v>0</v>
      </c>
      <c r="DHU62" s="958">
        <f t="shared" ref="DHU62" si="1464">IF(DHS62-DHU60&lt;=0,0,DHS62-DHU60)</f>
        <v>0</v>
      </c>
      <c r="DHW62" s="958">
        <f t="shared" ref="DHW62" si="1465">IF(DHU62-DHW60&lt;=0,0,DHU62-DHW60)</f>
        <v>0</v>
      </c>
      <c r="DHY62" s="958">
        <f t="shared" ref="DHY62" si="1466">IF(DHW62-DHY60&lt;=0,0,DHW62-DHY60)</f>
        <v>0</v>
      </c>
      <c r="DIA62" s="958">
        <f t="shared" ref="DIA62" si="1467">IF(DHY62-DIA60&lt;=0,0,DHY62-DIA60)</f>
        <v>0</v>
      </c>
      <c r="DIC62" s="958">
        <f t="shared" ref="DIC62" si="1468">IF(DIA62-DIC60&lt;=0,0,DIA62-DIC60)</f>
        <v>0</v>
      </c>
      <c r="DIE62" s="958">
        <f t="shared" ref="DIE62" si="1469">IF(DIC62-DIE60&lt;=0,0,DIC62-DIE60)</f>
        <v>0</v>
      </c>
      <c r="DIG62" s="958">
        <f t="shared" ref="DIG62" si="1470">IF(DIE62-DIG60&lt;=0,0,DIE62-DIG60)</f>
        <v>0</v>
      </c>
      <c r="DII62" s="958">
        <f t="shared" ref="DII62" si="1471">IF(DIG62-DII60&lt;=0,0,DIG62-DII60)</f>
        <v>0</v>
      </c>
      <c r="DIK62" s="958">
        <f t="shared" ref="DIK62" si="1472">IF(DII62-DIK60&lt;=0,0,DII62-DIK60)</f>
        <v>0</v>
      </c>
      <c r="DIM62" s="958">
        <f t="shared" ref="DIM62" si="1473">IF(DIK62-DIM60&lt;=0,0,DIK62-DIM60)</f>
        <v>0</v>
      </c>
      <c r="DIO62" s="958">
        <f t="shared" ref="DIO62" si="1474">IF(DIM62-DIO60&lt;=0,0,DIM62-DIO60)</f>
        <v>0</v>
      </c>
      <c r="DIQ62" s="958">
        <f t="shared" ref="DIQ62" si="1475">IF(DIO62-DIQ60&lt;=0,0,DIO62-DIQ60)</f>
        <v>0</v>
      </c>
      <c r="DIS62" s="958">
        <f t="shared" ref="DIS62" si="1476">IF(DIQ62-DIS60&lt;=0,0,DIQ62-DIS60)</f>
        <v>0</v>
      </c>
      <c r="DIU62" s="958">
        <f t="shared" ref="DIU62" si="1477">IF(DIS62-DIU60&lt;=0,0,DIS62-DIU60)</f>
        <v>0</v>
      </c>
      <c r="DIW62" s="958">
        <f t="shared" ref="DIW62" si="1478">IF(DIU62-DIW60&lt;=0,0,DIU62-DIW60)</f>
        <v>0</v>
      </c>
      <c r="DIY62" s="958">
        <f t="shared" ref="DIY62" si="1479">IF(DIW62-DIY60&lt;=0,0,DIW62-DIY60)</f>
        <v>0</v>
      </c>
      <c r="DJA62" s="958">
        <f t="shared" ref="DJA62" si="1480">IF(DIY62-DJA60&lt;=0,0,DIY62-DJA60)</f>
        <v>0</v>
      </c>
      <c r="DJC62" s="958">
        <f t="shared" ref="DJC62" si="1481">IF(DJA62-DJC60&lt;=0,0,DJA62-DJC60)</f>
        <v>0</v>
      </c>
      <c r="DJE62" s="958">
        <f t="shared" ref="DJE62" si="1482">IF(DJC62-DJE60&lt;=0,0,DJC62-DJE60)</f>
        <v>0</v>
      </c>
      <c r="DJG62" s="958">
        <f t="shared" ref="DJG62" si="1483">IF(DJE62-DJG60&lt;=0,0,DJE62-DJG60)</f>
        <v>0</v>
      </c>
      <c r="DJI62" s="958">
        <f t="shared" ref="DJI62" si="1484">IF(DJG62-DJI60&lt;=0,0,DJG62-DJI60)</f>
        <v>0</v>
      </c>
      <c r="DJK62" s="958">
        <f t="shared" ref="DJK62" si="1485">IF(DJI62-DJK60&lt;=0,0,DJI62-DJK60)</f>
        <v>0</v>
      </c>
      <c r="DJM62" s="958">
        <f t="shared" ref="DJM62" si="1486">IF(DJK62-DJM60&lt;=0,0,DJK62-DJM60)</f>
        <v>0</v>
      </c>
      <c r="DJO62" s="958">
        <f t="shared" ref="DJO62" si="1487">IF(DJM62-DJO60&lt;=0,0,DJM62-DJO60)</f>
        <v>0</v>
      </c>
      <c r="DJQ62" s="958">
        <f t="shared" ref="DJQ62" si="1488">IF(DJO62-DJQ60&lt;=0,0,DJO62-DJQ60)</f>
        <v>0</v>
      </c>
      <c r="DJS62" s="958">
        <f t="shared" ref="DJS62" si="1489">IF(DJQ62-DJS60&lt;=0,0,DJQ62-DJS60)</f>
        <v>0</v>
      </c>
      <c r="DJU62" s="958">
        <f t="shared" ref="DJU62" si="1490">IF(DJS62-DJU60&lt;=0,0,DJS62-DJU60)</f>
        <v>0</v>
      </c>
      <c r="DJW62" s="958">
        <f t="shared" ref="DJW62" si="1491">IF(DJU62-DJW60&lt;=0,0,DJU62-DJW60)</f>
        <v>0</v>
      </c>
      <c r="DJY62" s="958">
        <f t="shared" ref="DJY62" si="1492">IF(DJW62-DJY60&lt;=0,0,DJW62-DJY60)</f>
        <v>0</v>
      </c>
      <c r="DKA62" s="958">
        <f t="shared" ref="DKA62" si="1493">IF(DJY62-DKA60&lt;=0,0,DJY62-DKA60)</f>
        <v>0</v>
      </c>
      <c r="DKC62" s="958">
        <f t="shared" ref="DKC62" si="1494">IF(DKA62-DKC60&lt;=0,0,DKA62-DKC60)</f>
        <v>0</v>
      </c>
      <c r="DKE62" s="958">
        <f t="shared" ref="DKE62" si="1495">IF(DKC62-DKE60&lt;=0,0,DKC62-DKE60)</f>
        <v>0</v>
      </c>
      <c r="DKG62" s="958">
        <f t="shared" ref="DKG62" si="1496">IF(DKE62-DKG60&lt;=0,0,DKE62-DKG60)</f>
        <v>0</v>
      </c>
      <c r="DKI62" s="958">
        <f t="shared" ref="DKI62" si="1497">IF(DKG62-DKI60&lt;=0,0,DKG62-DKI60)</f>
        <v>0</v>
      </c>
      <c r="DKK62" s="958">
        <f t="shared" ref="DKK62" si="1498">IF(DKI62-DKK60&lt;=0,0,DKI62-DKK60)</f>
        <v>0</v>
      </c>
      <c r="DKM62" s="958">
        <f t="shared" ref="DKM62" si="1499">IF(DKK62-DKM60&lt;=0,0,DKK62-DKM60)</f>
        <v>0</v>
      </c>
      <c r="DKO62" s="958">
        <f t="shared" ref="DKO62" si="1500">IF(DKM62-DKO60&lt;=0,0,DKM62-DKO60)</f>
        <v>0</v>
      </c>
      <c r="DKQ62" s="958">
        <f t="shared" ref="DKQ62" si="1501">IF(DKO62-DKQ60&lt;=0,0,DKO62-DKQ60)</f>
        <v>0</v>
      </c>
      <c r="DKS62" s="958">
        <f t="shared" ref="DKS62" si="1502">IF(DKQ62-DKS60&lt;=0,0,DKQ62-DKS60)</f>
        <v>0</v>
      </c>
      <c r="DKU62" s="958">
        <f t="shared" ref="DKU62" si="1503">IF(DKS62-DKU60&lt;=0,0,DKS62-DKU60)</f>
        <v>0</v>
      </c>
      <c r="DKW62" s="958">
        <f t="shared" ref="DKW62" si="1504">IF(DKU62-DKW60&lt;=0,0,DKU62-DKW60)</f>
        <v>0</v>
      </c>
      <c r="DKY62" s="958">
        <f t="shared" ref="DKY62" si="1505">IF(DKW62-DKY60&lt;=0,0,DKW62-DKY60)</f>
        <v>0</v>
      </c>
      <c r="DLA62" s="958">
        <f t="shared" ref="DLA62" si="1506">IF(DKY62-DLA60&lt;=0,0,DKY62-DLA60)</f>
        <v>0</v>
      </c>
      <c r="DLC62" s="958">
        <f t="shared" ref="DLC62" si="1507">IF(DLA62-DLC60&lt;=0,0,DLA62-DLC60)</f>
        <v>0</v>
      </c>
      <c r="DLE62" s="958">
        <f t="shared" ref="DLE62" si="1508">IF(DLC62-DLE60&lt;=0,0,DLC62-DLE60)</f>
        <v>0</v>
      </c>
      <c r="DLG62" s="958">
        <f t="shared" ref="DLG62" si="1509">IF(DLE62-DLG60&lt;=0,0,DLE62-DLG60)</f>
        <v>0</v>
      </c>
      <c r="DLI62" s="958">
        <f t="shared" ref="DLI62" si="1510">IF(DLG62-DLI60&lt;=0,0,DLG62-DLI60)</f>
        <v>0</v>
      </c>
      <c r="DLK62" s="958">
        <f t="shared" ref="DLK62" si="1511">IF(DLI62-DLK60&lt;=0,0,DLI62-DLK60)</f>
        <v>0</v>
      </c>
      <c r="DLM62" s="958">
        <f t="shared" ref="DLM62" si="1512">IF(DLK62-DLM60&lt;=0,0,DLK62-DLM60)</f>
        <v>0</v>
      </c>
      <c r="DLO62" s="958">
        <f t="shared" ref="DLO62" si="1513">IF(DLM62-DLO60&lt;=0,0,DLM62-DLO60)</f>
        <v>0</v>
      </c>
      <c r="DLQ62" s="958">
        <f t="shared" ref="DLQ62" si="1514">IF(DLO62-DLQ60&lt;=0,0,DLO62-DLQ60)</f>
        <v>0</v>
      </c>
      <c r="DLS62" s="958">
        <f t="shared" ref="DLS62" si="1515">IF(DLQ62-DLS60&lt;=0,0,DLQ62-DLS60)</f>
        <v>0</v>
      </c>
      <c r="DLU62" s="958">
        <f t="shared" ref="DLU62" si="1516">IF(DLS62-DLU60&lt;=0,0,DLS62-DLU60)</f>
        <v>0</v>
      </c>
      <c r="DLW62" s="958">
        <f t="shared" ref="DLW62" si="1517">IF(DLU62-DLW60&lt;=0,0,DLU62-DLW60)</f>
        <v>0</v>
      </c>
      <c r="DLY62" s="958">
        <f t="shared" ref="DLY62" si="1518">IF(DLW62-DLY60&lt;=0,0,DLW62-DLY60)</f>
        <v>0</v>
      </c>
      <c r="DMA62" s="958">
        <f t="shared" ref="DMA62" si="1519">IF(DLY62-DMA60&lt;=0,0,DLY62-DMA60)</f>
        <v>0</v>
      </c>
      <c r="DMC62" s="958">
        <f t="shared" ref="DMC62" si="1520">IF(DMA62-DMC60&lt;=0,0,DMA62-DMC60)</f>
        <v>0</v>
      </c>
      <c r="DME62" s="958">
        <f t="shared" ref="DME62" si="1521">IF(DMC62-DME60&lt;=0,0,DMC62-DME60)</f>
        <v>0</v>
      </c>
      <c r="DMG62" s="958">
        <f t="shared" ref="DMG62" si="1522">IF(DME62-DMG60&lt;=0,0,DME62-DMG60)</f>
        <v>0</v>
      </c>
      <c r="DMI62" s="958">
        <f t="shared" ref="DMI62" si="1523">IF(DMG62-DMI60&lt;=0,0,DMG62-DMI60)</f>
        <v>0</v>
      </c>
      <c r="DMK62" s="958">
        <f t="shared" ref="DMK62" si="1524">IF(DMI62-DMK60&lt;=0,0,DMI62-DMK60)</f>
        <v>0</v>
      </c>
      <c r="DMM62" s="958">
        <f t="shared" ref="DMM62" si="1525">IF(DMK62-DMM60&lt;=0,0,DMK62-DMM60)</f>
        <v>0</v>
      </c>
      <c r="DMO62" s="958">
        <f t="shared" ref="DMO62" si="1526">IF(DMM62-DMO60&lt;=0,0,DMM62-DMO60)</f>
        <v>0</v>
      </c>
      <c r="DMQ62" s="958">
        <f t="shared" ref="DMQ62" si="1527">IF(DMO62-DMQ60&lt;=0,0,DMO62-DMQ60)</f>
        <v>0</v>
      </c>
      <c r="DMS62" s="958">
        <f t="shared" ref="DMS62" si="1528">IF(DMQ62-DMS60&lt;=0,0,DMQ62-DMS60)</f>
        <v>0</v>
      </c>
      <c r="DMU62" s="958">
        <f t="shared" ref="DMU62" si="1529">IF(DMS62-DMU60&lt;=0,0,DMS62-DMU60)</f>
        <v>0</v>
      </c>
      <c r="DMW62" s="958">
        <f t="shared" ref="DMW62" si="1530">IF(DMU62-DMW60&lt;=0,0,DMU62-DMW60)</f>
        <v>0</v>
      </c>
      <c r="DMY62" s="958">
        <f t="shared" ref="DMY62" si="1531">IF(DMW62-DMY60&lt;=0,0,DMW62-DMY60)</f>
        <v>0</v>
      </c>
      <c r="DNA62" s="958">
        <f t="shared" ref="DNA62" si="1532">IF(DMY62-DNA60&lt;=0,0,DMY62-DNA60)</f>
        <v>0</v>
      </c>
      <c r="DNC62" s="958">
        <f t="shared" ref="DNC62" si="1533">IF(DNA62-DNC60&lt;=0,0,DNA62-DNC60)</f>
        <v>0</v>
      </c>
      <c r="DNE62" s="958">
        <f t="shared" ref="DNE62" si="1534">IF(DNC62-DNE60&lt;=0,0,DNC62-DNE60)</f>
        <v>0</v>
      </c>
      <c r="DNG62" s="958">
        <f t="shared" ref="DNG62" si="1535">IF(DNE62-DNG60&lt;=0,0,DNE62-DNG60)</f>
        <v>0</v>
      </c>
      <c r="DNI62" s="958">
        <f t="shared" ref="DNI62" si="1536">IF(DNG62-DNI60&lt;=0,0,DNG62-DNI60)</f>
        <v>0</v>
      </c>
      <c r="DNK62" s="958">
        <f t="shared" ref="DNK62" si="1537">IF(DNI62-DNK60&lt;=0,0,DNI62-DNK60)</f>
        <v>0</v>
      </c>
      <c r="DNM62" s="958">
        <f t="shared" ref="DNM62" si="1538">IF(DNK62-DNM60&lt;=0,0,DNK62-DNM60)</f>
        <v>0</v>
      </c>
      <c r="DNO62" s="958">
        <f t="shared" ref="DNO62" si="1539">IF(DNM62-DNO60&lt;=0,0,DNM62-DNO60)</f>
        <v>0</v>
      </c>
      <c r="DNQ62" s="958">
        <f t="shared" ref="DNQ62" si="1540">IF(DNO62-DNQ60&lt;=0,0,DNO62-DNQ60)</f>
        <v>0</v>
      </c>
      <c r="DNS62" s="958">
        <f t="shared" ref="DNS62" si="1541">IF(DNQ62-DNS60&lt;=0,0,DNQ62-DNS60)</f>
        <v>0</v>
      </c>
      <c r="DNU62" s="958">
        <f t="shared" ref="DNU62" si="1542">IF(DNS62-DNU60&lt;=0,0,DNS62-DNU60)</f>
        <v>0</v>
      </c>
      <c r="DNW62" s="958">
        <f t="shared" ref="DNW62" si="1543">IF(DNU62-DNW60&lt;=0,0,DNU62-DNW60)</f>
        <v>0</v>
      </c>
      <c r="DNY62" s="958">
        <f t="shared" ref="DNY62" si="1544">IF(DNW62-DNY60&lt;=0,0,DNW62-DNY60)</f>
        <v>0</v>
      </c>
      <c r="DOA62" s="958">
        <f t="shared" ref="DOA62" si="1545">IF(DNY62-DOA60&lt;=0,0,DNY62-DOA60)</f>
        <v>0</v>
      </c>
      <c r="DOC62" s="958">
        <f t="shared" ref="DOC62" si="1546">IF(DOA62-DOC60&lt;=0,0,DOA62-DOC60)</f>
        <v>0</v>
      </c>
      <c r="DOE62" s="958">
        <f t="shared" ref="DOE62" si="1547">IF(DOC62-DOE60&lt;=0,0,DOC62-DOE60)</f>
        <v>0</v>
      </c>
      <c r="DOG62" s="958">
        <f t="shared" ref="DOG62" si="1548">IF(DOE62-DOG60&lt;=0,0,DOE62-DOG60)</f>
        <v>0</v>
      </c>
      <c r="DOI62" s="958">
        <f t="shared" ref="DOI62" si="1549">IF(DOG62-DOI60&lt;=0,0,DOG62-DOI60)</f>
        <v>0</v>
      </c>
      <c r="DOK62" s="958">
        <f t="shared" ref="DOK62" si="1550">IF(DOI62-DOK60&lt;=0,0,DOI62-DOK60)</f>
        <v>0</v>
      </c>
      <c r="DOM62" s="958">
        <f t="shared" ref="DOM62" si="1551">IF(DOK62-DOM60&lt;=0,0,DOK62-DOM60)</f>
        <v>0</v>
      </c>
      <c r="DOO62" s="958">
        <f t="shared" ref="DOO62" si="1552">IF(DOM62-DOO60&lt;=0,0,DOM62-DOO60)</f>
        <v>0</v>
      </c>
      <c r="DOQ62" s="958">
        <f t="shared" ref="DOQ62" si="1553">IF(DOO62-DOQ60&lt;=0,0,DOO62-DOQ60)</f>
        <v>0</v>
      </c>
      <c r="DOS62" s="958">
        <f t="shared" ref="DOS62" si="1554">IF(DOQ62-DOS60&lt;=0,0,DOQ62-DOS60)</f>
        <v>0</v>
      </c>
      <c r="DOU62" s="958">
        <f t="shared" ref="DOU62" si="1555">IF(DOS62-DOU60&lt;=0,0,DOS62-DOU60)</f>
        <v>0</v>
      </c>
      <c r="DOW62" s="958">
        <f t="shared" ref="DOW62" si="1556">IF(DOU62-DOW60&lt;=0,0,DOU62-DOW60)</f>
        <v>0</v>
      </c>
      <c r="DOY62" s="958">
        <f t="shared" ref="DOY62" si="1557">IF(DOW62-DOY60&lt;=0,0,DOW62-DOY60)</f>
        <v>0</v>
      </c>
      <c r="DPA62" s="958">
        <f t="shared" ref="DPA62" si="1558">IF(DOY62-DPA60&lt;=0,0,DOY62-DPA60)</f>
        <v>0</v>
      </c>
      <c r="DPC62" s="958">
        <f t="shared" ref="DPC62" si="1559">IF(DPA62-DPC60&lt;=0,0,DPA62-DPC60)</f>
        <v>0</v>
      </c>
      <c r="DPE62" s="958">
        <f t="shared" ref="DPE62" si="1560">IF(DPC62-DPE60&lt;=0,0,DPC62-DPE60)</f>
        <v>0</v>
      </c>
      <c r="DPG62" s="958">
        <f t="shared" ref="DPG62" si="1561">IF(DPE62-DPG60&lt;=0,0,DPE62-DPG60)</f>
        <v>0</v>
      </c>
      <c r="DPI62" s="958">
        <f t="shared" ref="DPI62" si="1562">IF(DPG62-DPI60&lt;=0,0,DPG62-DPI60)</f>
        <v>0</v>
      </c>
      <c r="DPK62" s="958">
        <f t="shared" ref="DPK62" si="1563">IF(DPI62-DPK60&lt;=0,0,DPI62-DPK60)</f>
        <v>0</v>
      </c>
      <c r="DPM62" s="958">
        <f t="shared" ref="DPM62" si="1564">IF(DPK62-DPM60&lt;=0,0,DPK62-DPM60)</f>
        <v>0</v>
      </c>
      <c r="DPO62" s="958">
        <f t="shared" ref="DPO62" si="1565">IF(DPM62-DPO60&lt;=0,0,DPM62-DPO60)</f>
        <v>0</v>
      </c>
      <c r="DPQ62" s="958">
        <f t="shared" ref="DPQ62" si="1566">IF(DPO62-DPQ60&lt;=0,0,DPO62-DPQ60)</f>
        <v>0</v>
      </c>
      <c r="DPS62" s="958">
        <f t="shared" ref="DPS62" si="1567">IF(DPQ62-DPS60&lt;=0,0,DPQ62-DPS60)</f>
        <v>0</v>
      </c>
      <c r="DPU62" s="958">
        <f t="shared" ref="DPU62" si="1568">IF(DPS62-DPU60&lt;=0,0,DPS62-DPU60)</f>
        <v>0</v>
      </c>
      <c r="DPW62" s="958">
        <f t="shared" ref="DPW62" si="1569">IF(DPU62-DPW60&lt;=0,0,DPU62-DPW60)</f>
        <v>0</v>
      </c>
      <c r="DPY62" s="958">
        <f t="shared" ref="DPY62" si="1570">IF(DPW62-DPY60&lt;=0,0,DPW62-DPY60)</f>
        <v>0</v>
      </c>
      <c r="DQA62" s="958">
        <f t="shared" ref="DQA62" si="1571">IF(DPY62-DQA60&lt;=0,0,DPY62-DQA60)</f>
        <v>0</v>
      </c>
      <c r="DQC62" s="958">
        <f t="shared" ref="DQC62" si="1572">IF(DQA62-DQC60&lt;=0,0,DQA62-DQC60)</f>
        <v>0</v>
      </c>
      <c r="DQE62" s="958">
        <f t="shared" ref="DQE62" si="1573">IF(DQC62-DQE60&lt;=0,0,DQC62-DQE60)</f>
        <v>0</v>
      </c>
      <c r="DQG62" s="958">
        <f t="shared" ref="DQG62" si="1574">IF(DQE62-DQG60&lt;=0,0,DQE62-DQG60)</f>
        <v>0</v>
      </c>
      <c r="DQI62" s="958">
        <f t="shared" ref="DQI62" si="1575">IF(DQG62-DQI60&lt;=0,0,DQG62-DQI60)</f>
        <v>0</v>
      </c>
      <c r="DQK62" s="958">
        <f t="shared" ref="DQK62" si="1576">IF(DQI62-DQK60&lt;=0,0,DQI62-DQK60)</f>
        <v>0</v>
      </c>
      <c r="DQM62" s="958">
        <f t="shared" ref="DQM62" si="1577">IF(DQK62-DQM60&lt;=0,0,DQK62-DQM60)</f>
        <v>0</v>
      </c>
      <c r="DQO62" s="958">
        <f t="shared" ref="DQO62" si="1578">IF(DQM62-DQO60&lt;=0,0,DQM62-DQO60)</f>
        <v>0</v>
      </c>
      <c r="DQQ62" s="958">
        <f t="shared" ref="DQQ62" si="1579">IF(DQO62-DQQ60&lt;=0,0,DQO62-DQQ60)</f>
        <v>0</v>
      </c>
      <c r="DQS62" s="958">
        <f t="shared" ref="DQS62" si="1580">IF(DQQ62-DQS60&lt;=0,0,DQQ62-DQS60)</f>
        <v>0</v>
      </c>
      <c r="DQU62" s="958">
        <f t="shared" ref="DQU62" si="1581">IF(DQS62-DQU60&lt;=0,0,DQS62-DQU60)</f>
        <v>0</v>
      </c>
      <c r="DQW62" s="958">
        <f t="shared" ref="DQW62" si="1582">IF(DQU62-DQW60&lt;=0,0,DQU62-DQW60)</f>
        <v>0</v>
      </c>
      <c r="DQY62" s="958">
        <f t="shared" ref="DQY62" si="1583">IF(DQW62-DQY60&lt;=0,0,DQW62-DQY60)</f>
        <v>0</v>
      </c>
      <c r="DRA62" s="958">
        <f t="shared" ref="DRA62" si="1584">IF(DQY62-DRA60&lt;=0,0,DQY62-DRA60)</f>
        <v>0</v>
      </c>
      <c r="DRC62" s="958">
        <f t="shared" ref="DRC62" si="1585">IF(DRA62-DRC60&lt;=0,0,DRA62-DRC60)</f>
        <v>0</v>
      </c>
      <c r="DRE62" s="958">
        <f t="shared" ref="DRE62" si="1586">IF(DRC62-DRE60&lt;=0,0,DRC62-DRE60)</f>
        <v>0</v>
      </c>
      <c r="DRG62" s="958">
        <f t="shared" ref="DRG62" si="1587">IF(DRE62-DRG60&lt;=0,0,DRE62-DRG60)</f>
        <v>0</v>
      </c>
      <c r="DRI62" s="958">
        <f t="shared" ref="DRI62" si="1588">IF(DRG62-DRI60&lt;=0,0,DRG62-DRI60)</f>
        <v>0</v>
      </c>
      <c r="DRK62" s="958">
        <f t="shared" ref="DRK62" si="1589">IF(DRI62-DRK60&lt;=0,0,DRI62-DRK60)</f>
        <v>0</v>
      </c>
      <c r="DRM62" s="958">
        <f t="shared" ref="DRM62" si="1590">IF(DRK62-DRM60&lt;=0,0,DRK62-DRM60)</f>
        <v>0</v>
      </c>
      <c r="DRO62" s="958">
        <f t="shared" ref="DRO62" si="1591">IF(DRM62-DRO60&lt;=0,0,DRM62-DRO60)</f>
        <v>0</v>
      </c>
      <c r="DRQ62" s="958">
        <f t="shared" ref="DRQ62" si="1592">IF(DRO62-DRQ60&lt;=0,0,DRO62-DRQ60)</f>
        <v>0</v>
      </c>
      <c r="DRS62" s="958">
        <f t="shared" ref="DRS62" si="1593">IF(DRQ62-DRS60&lt;=0,0,DRQ62-DRS60)</f>
        <v>0</v>
      </c>
      <c r="DRU62" s="958">
        <f t="shared" ref="DRU62" si="1594">IF(DRS62-DRU60&lt;=0,0,DRS62-DRU60)</f>
        <v>0</v>
      </c>
      <c r="DRW62" s="958">
        <f t="shared" ref="DRW62" si="1595">IF(DRU62-DRW60&lt;=0,0,DRU62-DRW60)</f>
        <v>0</v>
      </c>
      <c r="DRY62" s="958">
        <f t="shared" ref="DRY62" si="1596">IF(DRW62-DRY60&lt;=0,0,DRW62-DRY60)</f>
        <v>0</v>
      </c>
      <c r="DSA62" s="958">
        <f t="shared" ref="DSA62" si="1597">IF(DRY62-DSA60&lt;=0,0,DRY62-DSA60)</f>
        <v>0</v>
      </c>
      <c r="DSC62" s="958">
        <f t="shared" ref="DSC62" si="1598">IF(DSA62-DSC60&lt;=0,0,DSA62-DSC60)</f>
        <v>0</v>
      </c>
      <c r="DSE62" s="958">
        <f t="shared" ref="DSE62" si="1599">IF(DSC62-DSE60&lt;=0,0,DSC62-DSE60)</f>
        <v>0</v>
      </c>
      <c r="DSG62" s="958">
        <f t="shared" ref="DSG62" si="1600">IF(DSE62-DSG60&lt;=0,0,DSE62-DSG60)</f>
        <v>0</v>
      </c>
      <c r="DSI62" s="958">
        <f t="shared" ref="DSI62" si="1601">IF(DSG62-DSI60&lt;=0,0,DSG62-DSI60)</f>
        <v>0</v>
      </c>
      <c r="DSK62" s="958">
        <f t="shared" ref="DSK62" si="1602">IF(DSI62-DSK60&lt;=0,0,DSI62-DSK60)</f>
        <v>0</v>
      </c>
      <c r="DSM62" s="958">
        <f t="shared" ref="DSM62" si="1603">IF(DSK62-DSM60&lt;=0,0,DSK62-DSM60)</f>
        <v>0</v>
      </c>
      <c r="DSO62" s="958">
        <f t="shared" ref="DSO62" si="1604">IF(DSM62-DSO60&lt;=0,0,DSM62-DSO60)</f>
        <v>0</v>
      </c>
      <c r="DSQ62" s="958">
        <f t="shared" ref="DSQ62" si="1605">IF(DSO62-DSQ60&lt;=0,0,DSO62-DSQ60)</f>
        <v>0</v>
      </c>
      <c r="DSS62" s="958">
        <f t="shared" ref="DSS62" si="1606">IF(DSQ62-DSS60&lt;=0,0,DSQ62-DSS60)</f>
        <v>0</v>
      </c>
      <c r="DSU62" s="958">
        <f t="shared" ref="DSU62" si="1607">IF(DSS62-DSU60&lt;=0,0,DSS62-DSU60)</f>
        <v>0</v>
      </c>
      <c r="DSW62" s="958">
        <f t="shared" ref="DSW62" si="1608">IF(DSU62-DSW60&lt;=0,0,DSU62-DSW60)</f>
        <v>0</v>
      </c>
      <c r="DSY62" s="958">
        <f t="shared" ref="DSY62" si="1609">IF(DSW62-DSY60&lt;=0,0,DSW62-DSY60)</f>
        <v>0</v>
      </c>
      <c r="DTA62" s="958">
        <f t="shared" ref="DTA62" si="1610">IF(DSY62-DTA60&lt;=0,0,DSY62-DTA60)</f>
        <v>0</v>
      </c>
      <c r="DTC62" s="958">
        <f t="shared" ref="DTC62" si="1611">IF(DTA62-DTC60&lt;=0,0,DTA62-DTC60)</f>
        <v>0</v>
      </c>
      <c r="DTE62" s="958">
        <f t="shared" ref="DTE62" si="1612">IF(DTC62-DTE60&lt;=0,0,DTC62-DTE60)</f>
        <v>0</v>
      </c>
      <c r="DTG62" s="958">
        <f t="shared" ref="DTG62" si="1613">IF(DTE62-DTG60&lt;=0,0,DTE62-DTG60)</f>
        <v>0</v>
      </c>
      <c r="DTI62" s="958">
        <f t="shared" ref="DTI62" si="1614">IF(DTG62-DTI60&lt;=0,0,DTG62-DTI60)</f>
        <v>0</v>
      </c>
      <c r="DTK62" s="958">
        <f t="shared" ref="DTK62" si="1615">IF(DTI62-DTK60&lt;=0,0,DTI62-DTK60)</f>
        <v>0</v>
      </c>
      <c r="DTM62" s="958">
        <f t="shared" ref="DTM62" si="1616">IF(DTK62-DTM60&lt;=0,0,DTK62-DTM60)</f>
        <v>0</v>
      </c>
      <c r="DTO62" s="958">
        <f t="shared" ref="DTO62" si="1617">IF(DTM62-DTO60&lt;=0,0,DTM62-DTO60)</f>
        <v>0</v>
      </c>
      <c r="DTQ62" s="958">
        <f t="shared" ref="DTQ62" si="1618">IF(DTO62-DTQ60&lt;=0,0,DTO62-DTQ60)</f>
        <v>0</v>
      </c>
      <c r="DTS62" s="958">
        <f t="shared" ref="DTS62" si="1619">IF(DTQ62-DTS60&lt;=0,0,DTQ62-DTS60)</f>
        <v>0</v>
      </c>
      <c r="DTU62" s="958">
        <f t="shared" ref="DTU62" si="1620">IF(DTS62-DTU60&lt;=0,0,DTS62-DTU60)</f>
        <v>0</v>
      </c>
      <c r="DTW62" s="958">
        <f t="shared" ref="DTW62" si="1621">IF(DTU62-DTW60&lt;=0,0,DTU62-DTW60)</f>
        <v>0</v>
      </c>
      <c r="DTY62" s="958">
        <f t="shared" ref="DTY62" si="1622">IF(DTW62-DTY60&lt;=0,0,DTW62-DTY60)</f>
        <v>0</v>
      </c>
      <c r="DUA62" s="958">
        <f t="shared" ref="DUA62" si="1623">IF(DTY62-DUA60&lt;=0,0,DTY62-DUA60)</f>
        <v>0</v>
      </c>
      <c r="DUC62" s="958">
        <f t="shared" ref="DUC62" si="1624">IF(DUA62-DUC60&lt;=0,0,DUA62-DUC60)</f>
        <v>0</v>
      </c>
      <c r="DUE62" s="958">
        <f t="shared" ref="DUE62" si="1625">IF(DUC62-DUE60&lt;=0,0,DUC62-DUE60)</f>
        <v>0</v>
      </c>
      <c r="DUG62" s="958">
        <f t="shared" ref="DUG62" si="1626">IF(DUE62-DUG60&lt;=0,0,DUE62-DUG60)</f>
        <v>0</v>
      </c>
      <c r="DUI62" s="958">
        <f t="shared" ref="DUI62" si="1627">IF(DUG62-DUI60&lt;=0,0,DUG62-DUI60)</f>
        <v>0</v>
      </c>
      <c r="DUK62" s="958">
        <f t="shared" ref="DUK62" si="1628">IF(DUI62-DUK60&lt;=0,0,DUI62-DUK60)</f>
        <v>0</v>
      </c>
      <c r="DUM62" s="958">
        <f t="shared" ref="DUM62" si="1629">IF(DUK62-DUM60&lt;=0,0,DUK62-DUM60)</f>
        <v>0</v>
      </c>
      <c r="DUO62" s="958">
        <f t="shared" ref="DUO62" si="1630">IF(DUM62-DUO60&lt;=0,0,DUM62-DUO60)</f>
        <v>0</v>
      </c>
      <c r="DUQ62" s="958">
        <f t="shared" ref="DUQ62" si="1631">IF(DUO62-DUQ60&lt;=0,0,DUO62-DUQ60)</f>
        <v>0</v>
      </c>
      <c r="DUS62" s="958">
        <f t="shared" ref="DUS62" si="1632">IF(DUQ62-DUS60&lt;=0,0,DUQ62-DUS60)</f>
        <v>0</v>
      </c>
      <c r="DUU62" s="958">
        <f t="shared" ref="DUU62" si="1633">IF(DUS62-DUU60&lt;=0,0,DUS62-DUU60)</f>
        <v>0</v>
      </c>
      <c r="DUW62" s="958">
        <f t="shared" ref="DUW62" si="1634">IF(DUU62-DUW60&lt;=0,0,DUU62-DUW60)</f>
        <v>0</v>
      </c>
      <c r="DUY62" s="958">
        <f t="shared" ref="DUY62" si="1635">IF(DUW62-DUY60&lt;=0,0,DUW62-DUY60)</f>
        <v>0</v>
      </c>
      <c r="DVA62" s="958">
        <f t="shared" ref="DVA62" si="1636">IF(DUY62-DVA60&lt;=0,0,DUY62-DVA60)</f>
        <v>0</v>
      </c>
      <c r="DVC62" s="958">
        <f t="shared" ref="DVC62" si="1637">IF(DVA62-DVC60&lt;=0,0,DVA62-DVC60)</f>
        <v>0</v>
      </c>
      <c r="DVE62" s="958">
        <f t="shared" ref="DVE62" si="1638">IF(DVC62-DVE60&lt;=0,0,DVC62-DVE60)</f>
        <v>0</v>
      </c>
      <c r="DVG62" s="958">
        <f t="shared" ref="DVG62" si="1639">IF(DVE62-DVG60&lt;=0,0,DVE62-DVG60)</f>
        <v>0</v>
      </c>
      <c r="DVI62" s="958">
        <f t="shared" ref="DVI62" si="1640">IF(DVG62-DVI60&lt;=0,0,DVG62-DVI60)</f>
        <v>0</v>
      </c>
      <c r="DVK62" s="958">
        <f t="shared" ref="DVK62" si="1641">IF(DVI62-DVK60&lt;=0,0,DVI62-DVK60)</f>
        <v>0</v>
      </c>
      <c r="DVM62" s="958">
        <f t="shared" ref="DVM62" si="1642">IF(DVK62-DVM60&lt;=0,0,DVK62-DVM60)</f>
        <v>0</v>
      </c>
      <c r="DVO62" s="958">
        <f t="shared" ref="DVO62" si="1643">IF(DVM62-DVO60&lt;=0,0,DVM62-DVO60)</f>
        <v>0</v>
      </c>
      <c r="DVQ62" s="958">
        <f t="shared" ref="DVQ62" si="1644">IF(DVO62-DVQ60&lt;=0,0,DVO62-DVQ60)</f>
        <v>0</v>
      </c>
      <c r="DVS62" s="958">
        <f t="shared" ref="DVS62" si="1645">IF(DVQ62-DVS60&lt;=0,0,DVQ62-DVS60)</f>
        <v>0</v>
      </c>
      <c r="DVU62" s="958">
        <f t="shared" ref="DVU62" si="1646">IF(DVS62-DVU60&lt;=0,0,DVS62-DVU60)</f>
        <v>0</v>
      </c>
      <c r="DVW62" s="958">
        <f t="shared" ref="DVW62" si="1647">IF(DVU62-DVW60&lt;=0,0,DVU62-DVW60)</f>
        <v>0</v>
      </c>
      <c r="DVY62" s="958">
        <f t="shared" ref="DVY62" si="1648">IF(DVW62-DVY60&lt;=0,0,DVW62-DVY60)</f>
        <v>0</v>
      </c>
      <c r="DWA62" s="958">
        <f t="shared" ref="DWA62" si="1649">IF(DVY62-DWA60&lt;=0,0,DVY62-DWA60)</f>
        <v>0</v>
      </c>
      <c r="DWC62" s="958">
        <f t="shared" ref="DWC62" si="1650">IF(DWA62-DWC60&lt;=0,0,DWA62-DWC60)</f>
        <v>0</v>
      </c>
      <c r="DWE62" s="958">
        <f t="shared" ref="DWE62" si="1651">IF(DWC62-DWE60&lt;=0,0,DWC62-DWE60)</f>
        <v>0</v>
      </c>
      <c r="DWG62" s="958">
        <f t="shared" ref="DWG62" si="1652">IF(DWE62-DWG60&lt;=0,0,DWE62-DWG60)</f>
        <v>0</v>
      </c>
      <c r="DWI62" s="958">
        <f t="shared" ref="DWI62" si="1653">IF(DWG62-DWI60&lt;=0,0,DWG62-DWI60)</f>
        <v>0</v>
      </c>
      <c r="DWK62" s="958">
        <f t="shared" ref="DWK62" si="1654">IF(DWI62-DWK60&lt;=0,0,DWI62-DWK60)</f>
        <v>0</v>
      </c>
      <c r="DWM62" s="958">
        <f t="shared" ref="DWM62" si="1655">IF(DWK62-DWM60&lt;=0,0,DWK62-DWM60)</f>
        <v>0</v>
      </c>
      <c r="DWO62" s="958">
        <f t="shared" ref="DWO62" si="1656">IF(DWM62-DWO60&lt;=0,0,DWM62-DWO60)</f>
        <v>0</v>
      </c>
      <c r="DWQ62" s="958">
        <f t="shared" ref="DWQ62" si="1657">IF(DWO62-DWQ60&lt;=0,0,DWO62-DWQ60)</f>
        <v>0</v>
      </c>
      <c r="DWS62" s="958">
        <f t="shared" ref="DWS62" si="1658">IF(DWQ62-DWS60&lt;=0,0,DWQ62-DWS60)</f>
        <v>0</v>
      </c>
      <c r="DWU62" s="958">
        <f t="shared" ref="DWU62" si="1659">IF(DWS62-DWU60&lt;=0,0,DWS62-DWU60)</f>
        <v>0</v>
      </c>
      <c r="DWW62" s="958">
        <f t="shared" ref="DWW62" si="1660">IF(DWU62-DWW60&lt;=0,0,DWU62-DWW60)</f>
        <v>0</v>
      </c>
      <c r="DWY62" s="958">
        <f t="shared" ref="DWY62" si="1661">IF(DWW62-DWY60&lt;=0,0,DWW62-DWY60)</f>
        <v>0</v>
      </c>
      <c r="DXA62" s="958">
        <f t="shared" ref="DXA62" si="1662">IF(DWY62-DXA60&lt;=0,0,DWY62-DXA60)</f>
        <v>0</v>
      </c>
      <c r="DXC62" s="958">
        <f t="shared" ref="DXC62" si="1663">IF(DXA62-DXC60&lt;=0,0,DXA62-DXC60)</f>
        <v>0</v>
      </c>
      <c r="DXE62" s="958">
        <f t="shared" ref="DXE62" si="1664">IF(DXC62-DXE60&lt;=0,0,DXC62-DXE60)</f>
        <v>0</v>
      </c>
      <c r="DXG62" s="958">
        <f t="shared" ref="DXG62" si="1665">IF(DXE62-DXG60&lt;=0,0,DXE62-DXG60)</f>
        <v>0</v>
      </c>
      <c r="DXI62" s="958">
        <f t="shared" ref="DXI62" si="1666">IF(DXG62-DXI60&lt;=0,0,DXG62-DXI60)</f>
        <v>0</v>
      </c>
      <c r="DXK62" s="958">
        <f t="shared" ref="DXK62" si="1667">IF(DXI62-DXK60&lt;=0,0,DXI62-DXK60)</f>
        <v>0</v>
      </c>
      <c r="DXM62" s="958">
        <f t="shared" ref="DXM62" si="1668">IF(DXK62-DXM60&lt;=0,0,DXK62-DXM60)</f>
        <v>0</v>
      </c>
      <c r="DXO62" s="958">
        <f t="shared" ref="DXO62" si="1669">IF(DXM62-DXO60&lt;=0,0,DXM62-DXO60)</f>
        <v>0</v>
      </c>
      <c r="DXQ62" s="958">
        <f t="shared" ref="DXQ62" si="1670">IF(DXO62-DXQ60&lt;=0,0,DXO62-DXQ60)</f>
        <v>0</v>
      </c>
      <c r="DXS62" s="958">
        <f t="shared" ref="DXS62" si="1671">IF(DXQ62-DXS60&lt;=0,0,DXQ62-DXS60)</f>
        <v>0</v>
      </c>
      <c r="DXU62" s="958">
        <f t="shared" ref="DXU62" si="1672">IF(DXS62-DXU60&lt;=0,0,DXS62-DXU60)</f>
        <v>0</v>
      </c>
      <c r="DXW62" s="958">
        <f t="shared" ref="DXW62" si="1673">IF(DXU62-DXW60&lt;=0,0,DXU62-DXW60)</f>
        <v>0</v>
      </c>
      <c r="DXY62" s="958">
        <f t="shared" ref="DXY62" si="1674">IF(DXW62-DXY60&lt;=0,0,DXW62-DXY60)</f>
        <v>0</v>
      </c>
      <c r="DYA62" s="958">
        <f t="shared" ref="DYA62" si="1675">IF(DXY62-DYA60&lt;=0,0,DXY62-DYA60)</f>
        <v>0</v>
      </c>
      <c r="DYC62" s="958">
        <f t="shared" ref="DYC62" si="1676">IF(DYA62-DYC60&lt;=0,0,DYA62-DYC60)</f>
        <v>0</v>
      </c>
      <c r="DYE62" s="958">
        <f t="shared" ref="DYE62" si="1677">IF(DYC62-DYE60&lt;=0,0,DYC62-DYE60)</f>
        <v>0</v>
      </c>
      <c r="DYG62" s="958">
        <f t="shared" ref="DYG62" si="1678">IF(DYE62-DYG60&lt;=0,0,DYE62-DYG60)</f>
        <v>0</v>
      </c>
      <c r="DYI62" s="958">
        <f t="shared" ref="DYI62" si="1679">IF(DYG62-DYI60&lt;=0,0,DYG62-DYI60)</f>
        <v>0</v>
      </c>
      <c r="DYK62" s="958">
        <f t="shared" ref="DYK62" si="1680">IF(DYI62-DYK60&lt;=0,0,DYI62-DYK60)</f>
        <v>0</v>
      </c>
      <c r="DYM62" s="958">
        <f t="shared" ref="DYM62" si="1681">IF(DYK62-DYM60&lt;=0,0,DYK62-DYM60)</f>
        <v>0</v>
      </c>
      <c r="DYO62" s="958">
        <f t="shared" ref="DYO62" si="1682">IF(DYM62-DYO60&lt;=0,0,DYM62-DYO60)</f>
        <v>0</v>
      </c>
      <c r="DYQ62" s="958">
        <f t="shared" ref="DYQ62" si="1683">IF(DYO62-DYQ60&lt;=0,0,DYO62-DYQ60)</f>
        <v>0</v>
      </c>
      <c r="DYS62" s="958">
        <f t="shared" ref="DYS62" si="1684">IF(DYQ62-DYS60&lt;=0,0,DYQ62-DYS60)</f>
        <v>0</v>
      </c>
      <c r="DYU62" s="958">
        <f t="shared" ref="DYU62" si="1685">IF(DYS62-DYU60&lt;=0,0,DYS62-DYU60)</f>
        <v>0</v>
      </c>
      <c r="DYW62" s="958">
        <f t="shared" ref="DYW62" si="1686">IF(DYU62-DYW60&lt;=0,0,DYU62-DYW60)</f>
        <v>0</v>
      </c>
      <c r="DYY62" s="958">
        <f t="shared" ref="DYY62" si="1687">IF(DYW62-DYY60&lt;=0,0,DYW62-DYY60)</f>
        <v>0</v>
      </c>
      <c r="DZA62" s="958">
        <f t="shared" ref="DZA62" si="1688">IF(DYY62-DZA60&lt;=0,0,DYY62-DZA60)</f>
        <v>0</v>
      </c>
      <c r="DZC62" s="958">
        <f t="shared" ref="DZC62" si="1689">IF(DZA62-DZC60&lt;=0,0,DZA62-DZC60)</f>
        <v>0</v>
      </c>
      <c r="DZE62" s="958">
        <f t="shared" ref="DZE62" si="1690">IF(DZC62-DZE60&lt;=0,0,DZC62-DZE60)</f>
        <v>0</v>
      </c>
      <c r="DZG62" s="958">
        <f t="shared" ref="DZG62" si="1691">IF(DZE62-DZG60&lt;=0,0,DZE62-DZG60)</f>
        <v>0</v>
      </c>
      <c r="DZI62" s="958">
        <f t="shared" ref="DZI62" si="1692">IF(DZG62-DZI60&lt;=0,0,DZG62-DZI60)</f>
        <v>0</v>
      </c>
      <c r="DZK62" s="958">
        <f t="shared" ref="DZK62" si="1693">IF(DZI62-DZK60&lt;=0,0,DZI62-DZK60)</f>
        <v>0</v>
      </c>
      <c r="DZM62" s="958">
        <f t="shared" ref="DZM62" si="1694">IF(DZK62-DZM60&lt;=0,0,DZK62-DZM60)</f>
        <v>0</v>
      </c>
      <c r="DZO62" s="958">
        <f t="shared" ref="DZO62" si="1695">IF(DZM62-DZO60&lt;=0,0,DZM62-DZO60)</f>
        <v>0</v>
      </c>
      <c r="DZQ62" s="958">
        <f t="shared" ref="DZQ62" si="1696">IF(DZO62-DZQ60&lt;=0,0,DZO62-DZQ60)</f>
        <v>0</v>
      </c>
      <c r="DZS62" s="958">
        <f t="shared" ref="DZS62" si="1697">IF(DZQ62-DZS60&lt;=0,0,DZQ62-DZS60)</f>
        <v>0</v>
      </c>
      <c r="DZU62" s="958">
        <f t="shared" ref="DZU62" si="1698">IF(DZS62-DZU60&lt;=0,0,DZS62-DZU60)</f>
        <v>0</v>
      </c>
      <c r="DZW62" s="958">
        <f t="shared" ref="DZW62" si="1699">IF(DZU62-DZW60&lt;=0,0,DZU62-DZW60)</f>
        <v>0</v>
      </c>
      <c r="DZY62" s="958">
        <f t="shared" ref="DZY62" si="1700">IF(DZW62-DZY60&lt;=0,0,DZW62-DZY60)</f>
        <v>0</v>
      </c>
      <c r="EAA62" s="958">
        <f t="shared" ref="EAA62" si="1701">IF(DZY62-EAA60&lt;=0,0,DZY62-EAA60)</f>
        <v>0</v>
      </c>
      <c r="EAC62" s="958">
        <f t="shared" ref="EAC62" si="1702">IF(EAA62-EAC60&lt;=0,0,EAA62-EAC60)</f>
        <v>0</v>
      </c>
      <c r="EAE62" s="958">
        <f t="shared" ref="EAE62" si="1703">IF(EAC62-EAE60&lt;=0,0,EAC62-EAE60)</f>
        <v>0</v>
      </c>
      <c r="EAG62" s="958">
        <f t="shared" ref="EAG62" si="1704">IF(EAE62-EAG60&lt;=0,0,EAE62-EAG60)</f>
        <v>0</v>
      </c>
      <c r="EAI62" s="958">
        <f t="shared" ref="EAI62" si="1705">IF(EAG62-EAI60&lt;=0,0,EAG62-EAI60)</f>
        <v>0</v>
      </c>
      <c r="EAK62" s="958">
        <f t="shared" ref="EAK62" si="1706">IF(EAI62-EAK60&lt;=0,0,EAI62-EAK60)</f>
        <v>0</v>
      </c>
      <c r="EAM62" s="958">
        <f t="shared" ref="EAM62" si="1707">IF(EAK62-EAM60&lt;=0,0,EAK62-EAM60)</f>
        <v>0</v>
      </c>
      <c r="EAO62" s="958">
        <f t="shared" ref="EAO62" si="1708">IF(EAM62-EAO60&lt;=0,0,EAM62-EAO60)</f>
        <v>0</v>
      </c>
      <c r="EAQ62" s="958">
        <f t="shared" ref="EAQ62" si="1709">IF(EAO62-EAQ60&lt;=0,0,EAO62-EAQ60)</f>
        <v>0</v>
      </c>
      <c r="EAS62" s="958">
        <f t="shared" ref="EAS62" si="1710">IF(EAQ62-EAS60&lt;=0,0,EAQ62-EAS60)</f>
        <v>0</v>
      </c>
      <c r="EAU62" s="958">
        <f t="shared" ref="EAU62" si="1711">IF(EAS62-EAU60&lt;=0,0,EAS62-EAU60)</f>
        <v>0</v>
      </c>
      <c r="EAW62" s="958">
        <f t="shared" ref="EAW62" si="1712">IF(EAU62-EAW60&lt;=0,0,EAU62-EAW60)</f>
        <v>0</v>
      </c>
      <c r="EAY62" s="958">
        <f t="shared" ref="EAY62" si="1713">IF(EAW62-EAY60&lt;=0,0,EAW62-EAY60)</f>
        <v>0</v>
      </c>
      <c r="EBA62" s="958">
        <f t="shared" ref="EBA62" si="1714">IF(EAY62-EBA60&lt;=0,0,EAY62-EBA60)</f>
        <v>0</v>
      </c>
      <c r="EBC62" s="958">
        <f t="shared" ref="EBC62" si="1715">IF(EBA62-EBC60&lt;=0,0,EBA62-EBC60)</f>
        <v>0</v>
      </c>
      <c r="EBE62" s="958">
        <f t="shared" ref="EBE62" si="1716">IF(EBC62-EBE60&lt;=0,0,EBC62-EBE60)</f>
        <v>0</v>
      </c>
      <c r="EBG62" s="958">
        <f t="shared" ref="EBG62" si="1717">IF(EBE62-EBG60&lt;=0,0,EBE62-EBG60)</f>
        <v>0</v>
      </c>
      <c r="EBI62" s="958">
        <f t="shared" ref="EBI62" si="1718">IF(EBG62-EBI60&lt;=0,0,EBG62-EBI60)</f>
        <v>0</v>
      </c>
      <c r="EBK62" s="958">
        <f t="shared" ref="EBK62" si="1719">IF(EBI62-EBK60&lt;=0,0,EBI62-EBK60)</f>
        <v>0</v>
      </c>
      <c r="EBM62" s="958">
        <f t="shared" ref="EBM62" si="1720">IF(EBK62-EBM60&lt;=0,0,EBK62-EBM60)</f>
        <v>0</v>
      </c>
      <c r="EBO62" s="958">
        <f t="shared" ref="EBO62" si="1721">IF(EBM62-EBO60&lt;=0,0,EBM62-EBO60)</f>
        <v>0</v>
      </c>
      <c r="EBQ62" s="958">
        <f t="shared" ref="EBQ62" si="1722">IF(EBO62-EBQ60&lt;=0,0,EBO62-EBQ60)</f>
        <v>0</v>
      </c>
      <c r="EBS62" s="958">
        <f t="shared" ref="EBS62" si="1723">IF(EBQ62-EBS60&lt;=0,0,EBQ62-EBS60)</f>
        <v>0</v>
      </c>
      <c r="EBU62" s="958">
        <f t="shared" ref="EBU62" si="1724">IF(EBS62-EBU60&lt;=0,0,EBS62-EBU60)</f>
        <v>0</v>
      </c>
      <c r="EBW62" s="958">
        <f t="shared" ref="EBW62" si="1725">IF(EBU62-EBW60&lt;=0,0,EBU62-EBW60)</f>
        <v>0</v>
      </c>
      <c r="EBY62" s="958">
        <f t="shared" ref="EBY62" si="1726">IF(EBW62-EBY60&lt;=0,0,EBW62-EBY60)</f>
        <v>0</v>
      </c>
      <c r="ECA62" s="958">
        <f t="shared" ref="ECA62" si="1727">IF(EBY62-ECA60&lt;=0,0,EBY62-ECA60)</f>
        <v>0</v>
      </c>
      <c r="ECC62" s="958">
        <f t="shared" ref="ECC62" si="1728">IF(ECA62-ECC60&lt;=0,0,ECA62-ECC60)</f>
        <v>0</v>
      </c>
      <c r="ECE62" s="958">
        <f t="shared" ref="ECE62" si="1729">IF(ECC62-ECE60&lt;=0,0,ECC62-ECE60)</f>
        <v>0</v>
      </c>
      <c r="ECG62" s="958">
        <f t="shared" ref="ECG62" si="1730">IF(ECE62-ECG60&lt;=0,0,ECE62-ECG60)</f>
        <v>0</v>
      </c>
      <c r="ECI62" s="958">
        <f t="shared" ref="ECI62" si="1731">IF(ECG62-ECI60&lt;=0,0,ECG62-ECI60)</f>
        <v>0</v>
      </c>
      <c r="ECK62" s="958">
        <f t="shared" ref="ECK62" si="1732">IF(ECI62-ECK60&lt;=0,0,ECI62-ECK60)</f>
        <v>0</v>
      </c>
      <c r="ECM62" s="958">
        <f t="shared" ref="ECM62" si="1733">IF(ECK62-ECM60&lt;=0,0,ECK62-ECM60)</f>
        <v>0</v>
      </c>
      <c r="ECO62" s="958">
        <f t="shared" ref="ECO62" si="1734">IF(ECM62-ECO60&lt;=0,0,ECM62-ECO60)</f>
        <v>0</v>
      </c>
      <c r="ECQ62" s="958">
        <f t="shared" ref="ECQ62" si="1735">IF(ECO62-ECQ60&lt;=0,0,ECO62-ECQ60)</f>
        <v>0</v>
      </c>
      <c r="ECS62" s="958">
        <f t="shared" ref="ECS62" si="1736">IF(ECQ62-ECS60&lt;=0,0,ECQ62-ECS60)</f>
        <v>0</v>
      </c>
      <c r="ECU62" s="958">
        <f t="shared" ref="ECU62" si="1737">IF(ECS62-ECU60&lt;=0,0,ECS62-ECU60)</f>
        <v>0</v>
      </c>
      <c r="ECW62" s="958">
        <f t="shared" ref="ECW62" si="1738">IF(ECU62-ECW60&lt;=0,0,ECU62-ECW60)</f>
        <v>0</v>
      </c>
      <c r="ECY62" s="958">
        <f t="shared" ref="ECY62" si="1739">IF(ECW62-ECY60&lt;=0,0,ECW62-ECY60)</f>
        <v>0</v>
      </c>
      <c r="EDA62" s="958">
        <f t="shared" ref="EDA62" si="1740">IF(ECY62-EDA60&lt;=0,0,ECY62-EDA60)</f>
        <v>0</v>
      </c>
      <c r="EDC62" s="958">
        <f t="shared" ref="EDC62" si="1741">IF(EDA62-EDC60&lt;=0,0,EDA62-EDC60)</f>
        <v>0</v>
      </c>
      <c r="EDE62" s="958">
        <f t="shared" ref="EDE62" si="1742">IF(EDC62-EDE60&lt;=0,0,EDC62-EDE60)</f>
        <v>0</v>
      </c>
      <c r="EDG62" s="958">
        <f t="shared" ref="EDG62" si="1743">IF(EDE62-EDG60&lt;=0,0,EDE62-EDG60)</f>
        <v>0</v>
      </c>
      <c r="EDI62" s="958">
        <f t="shared" ref="EDI62" si="1744">IF(EDG62-EDI60&lt;=0,0,EDG62-EDI60)</f>
        <v>0</v>
      </c>
      <c r="EDK62" s="958">
        <f t="shared" ref="EDK62" si="1745">IF(EDI62-EDK60&lt;=0,0,EDI62-EDK60)</f>
        <v>0</v>
      </c>
      <c r="EDM62" s="958">
        <f t="shared" ref="EDM62" si="1746">IF(EDK62-EDM60&lt;=0,0,EDK62-EDM60)</f>
        <v>0</v>
      </c>
      <c r="EDO62" s="958">
        <f t="shared" ref="EDO62" si="1747">IF(EDM62-EDO60&lt;=0,0,EDM62-EDO60)</f>
        <v>0</v>
      </c>
      <c r="EDQ62" s="958">
        <f t="shared" ref="EDQ62" si="1748">IF(EDO62-EDQ60&lt;=0,0,EDO62-EDQ60)</f>
        <v>0</v>
      </c>
      <c r="EDS62" s="958">
        <f t="shared" ref="EDS62" si="1749">IF(EDQ62-EDS60&lt;=0,0,EDQ62-EDS60)</f>
        <v>0</v>
      </c>
      <c r="EDU62" s="958">
        <f t="shared" ref="EDU62" si="1750">IF(EDS62-EDU60&lt;=0,0,EDS62-EDU60)</f>
        <v>0</v>
      </c>
      <c r="EDW62" s="958">
        <f t="shared" ref="EDW62" si="1751">IF(EDU62-EDW60&lt;=0,0,EDU62-EDW60)</f>
        <v>0</v>
      </c>
      <c r="EDY62" s="958">
        <f t="shared" ref="EDY62" si="1752">IF(EDW62-EDY60&lt;=0,0,EDW62-EDY60)</f>
        <v>0</v>
      </c>
      <c r="EEA62" s="958">
        <f t="shared" ref="EEA62" si="1753">IF(EDY62-EEA60&lt;=0,0,EDY62-EEA60)</f>
        <v>0</v>
      </c>
      <c r="EEC62" s="958">
        <f t="shared" ref="EEC62" si="1754">IF(EEA62-EEC60&lt;=0,0,EEA62-EEC60)</f>
        <v>0</v>
      </c>
      <c r="EEE62" s="958">
        <f t="shared" ref="EEE62" si="1755">IF(EEC62-EEE60&lt;=0,0,EEC62-EEE60)</f>
        <v>0</v>
      </c>
      <c r="EEG62" s="958">
        <f t="shared" ref="EEG62" si="1756">IF(EEE62-EEG60&lt;=0,0,EEE62-EEG60)</f>
        <v>0</v>
      </c>
      <c r="EEI62" s="958">
        <f t="shared" ref="EEI62" si="1757">IF(EEG62-EEI60&lt;=0,0,EEG62-EEI60)</f>
        <v>0</v>
      </c>
      <c r="EEK62" s="958">
        <f t="shared" ref="EEK62" si="1758">IF(EEI62-EEK60&lt;=0,0,EEI62-EEK60)</f>
        <v>0</v>
      </c>
      <c r="EEM62" s="958">
        <f t="shared" ref="EEM62" si="1759">IF(EEK62-EEM60&lt;=0,0,EEK62-EEM60)</f>
        <v>0</v>
      </c>
      <c r="EEO62" s="958">
        <f t="shared" ref="EEO62" si="1760">IF(EEM62-EEO60&lt;=0,0,EEM62-EEO60)</f>
        <v>0</v>
      </c>
      <c r="EEQ62" s="958">
        <f t="shared" ref="EEQ62" si="1761">IF(EEO62-EEQ60&lt;=0,0,EEO62-EEQ60)</f>
        <v>0</v>
      </c>
      <c r="EES62" s="958">
        <f t="shared" ref="EES62" si="1762">IF(EEQ62-EES60&lt;=0,0,EEQ62-EES60)</f>
        <v>0</v>
      </c>
      <c r="EEU62" s="958">
        <f t="shared" ref="EEU62" si="1763">IF(EES62-EEU60&lt;=0,0,EES62-EEU60)</f>
        <v>0</v>
      </c>
      <c r="EEW62" s="958">
        <f t="shared" ref="EEW62" si="1764">IF(EEU62-EEW60&lt;=0,0,EEU62-EEW60)</f>
        <v>0</v>
      </c>
      <c r="EEY62" s="958">
        <f t="shared" ref="EEY62" si="1765">IF(EEW62-EEY60&lt;=0,0,EEW62-EEY60)</f>
        <v>0</v>
      </c>
      <c r="EFA62" s="958">
        <f t="shared" ref="EFA62" si="1766">IF(EEY62-EFA60&lt;=0,0,EEY62-EFA60)</f>
        <v>0</v>
      </c>
      <c r="EFC62" s="958">
        <f t="shared" ref="EFC62" si="1767">IF(EFA62-EFC60&lt;=0,0,EFA62-EFC60)</f>
        <v>0</v>
      </c>
      <c r="EFE62" s="958">
        <f t="shared" ref="EFE62" si="1768">IF(EFC62-EFE60&lt;=0,0,EFC62-EFE60)</f>
        <v>0</v>
      </c>
      <c r="EFG62" s="958">
        <f t="shared" ref="EFG62" si="1769">IF(EFE62-EFG60&lt;=0,0,EFE62-EFG60)</f>
        <v>0</v>
      </c>
      <c r="EFI62" s="958">
        <f t="shared" ref="EFI62" si="1770">IF(EFG62-EFI60&lt;=0,0,EFG62-EFI60)</f>
        <v>0</v>
      </c>
      <c r="EFK62" s="958">
        <f t="shared" ref="EFK62" si="1771">IF(EFI62-EFK60&lt;=0,0,EFI62-EFK60)</f>
        <v>0</v>
      </c>
      <c r="EFM62" s="958">
        <f t="shared" ref="EFM62" si="1772">IF(EFK62-EFM60&lt;=0,0,EFK62-EFM60)</f>
        <v>0</v>
      </c>
      <c r="EFO62" s="958">
        <f t="shared" ref="EFO62" si="1773">IF(EFM62-EFO60&lt;=0,0,EFM62-EFO60)</f>
        <v>0</v>
      </c>
      <c r="EFQ62" s="958">
        <f t="shared" ref="EFQ62" si="1774">IF(EFO62-EFQ60&lt;=0,0,EFO62-EFQ60)</f>
        <v>0</v>
      </c>
      <c r="EFS62" s="958">
        <f t="shared" ref="EFS62" si="1775">IF(EFQ62-EFS60&lt;=0,0,EFQ62-EFS60)</f>
        <v>0</v>
      </c>
      <c r="EFU62" s="958">
        <f t="shared" ref="EFU62" si="1776">IF(EFS62-EFU60&lt;=0,0,EFS62-EFU60)</f>
        <v>0</v>
      </c>
      <c r="EFW62" s="958">
        <f t="shared" ref="EFW62" si="1777">IF(EFU62-EFW60&lt;=0,0,EFU62-EFW60)</f>
        <v>0</v>
      </c>
      <c r="EFY62" s="958">
        <f t="shared" ref="EFY62" si="1778">IF(EFW62-EFY60&lt;=0,0,EFW62-EFY60)</f>
        <v>0</v>
      </c>
      <c r="EGA62" s="958">
        <f t="shared" ref="EGA62" si="1779">IF(EFY62-EGA60&lt;=0,0,EFY62-EGA60)</f>
        <v>0</v>
      </c>
      <c r="EGC62" s="958">
        <f t="shared" ref="EGC62" si="1780">IF(EGA62-EGC60&lt;=0,0,EGA62-EGC60)</f>
        <v>0</v>
      </c>
      <c r="EGE62" s="958">
        <f t="shared" ref="EGE62" si="1781">IF(EGC62-EGE60&lt;=0,0,EGC62-EGE60)</f>
        <v>0</v>
      </c>
      <c r="EGG62" s="958">
        <f t="shared" ref="EGG62" si="1782">IF(EGE62-EGG60&lt;=0,0,EGE62-EGG60)</f>
        <v>0</v>
      </c>
      <c r="EGI62" s="958">
        <f t="shared" ref="EGI62" si="1783">IF(EGG62-EGI60&lt;=0,0,EGG62-EGI60)</f>
        <v>0</v>
      </c>
      <c r="EGK62" s="958">
        <f t="shared" ref="EGK62" si="1784">IF(EGI62-EGK60&lt;=0,0,EGI62-EGK60)</f>
        <v>0</v>
      </c>
      <c r="EGM62" s="958">
        <f t="shared" ref="EGM62" si="1785">IF(EGK62-EGM60&lt;=0,0,EGK62-EGM60)</f>
        <v>0</v>
      </c>
      <c r="EGO62" s="958">
        <f t="shared" ref="EGO62" si="1786">IF(EGM62-EGO60&lt;=0,0,EGM62-EGO60)</f>
        <v>0</v>
      </c>
      <c r="EGQ62" s="958">
        <f t="shared" ref="EGQ62" si="1787">IF(EGO62-EGQ60&lt;=0,0,EGO62-EGQ60)</f>
        <v>0</v>
      </c>
      <c r="EGS62" s="958">
        <f t="shared" ref="EGS62" si="1788">IF(EGQ62-EGS60&lt;=0,0,EGQ62-EGS60)</f>
        <v>0</v>
      </c>
      <c r="EGU62" s="958">
        <f t="shared" ref="EGU62" si="1789">IF(EGS62-EGU60&lt;=0,0,EGS62-EGU60)</f>
        <v>0</v>
      </c>
      <c r="EGW62" s="958">
        <f t="shared" ref="EGW62" si="1790">IF(EGU62-EGW60&lt;=0,0,EGU62-EGW60)</f>
        <v>0</v>
      </c>
      <c r="EGY62" s="958">
        <f t="shared" ref="EGY62" si="1791">IF(EGW62-EGY60&lt;=0,0,EGW62-EGY60)</f>
        <v>0</v>
      </c>
      <c r="EHA62" s="958">
        <f t="shared" ref="EHA62" si="1792">IF(EGY62-EHA60&lt;=0,0,EGY62-EHA60)</f>
        <v>0</v>
      </c>
      <c r="EHC62" s="958">
        <f t="shared" ref="EHC62" si="1793">IF(EHA62-EHC60&lt;=0,0,EHA62-EHC60)</f>
        <v>0</v>
      </c>
      <c r="EHE62" s="958">
        <f t="shared" ref="EHE62" si="1794">IF(EHC62-EHE60&lt;=0,0,EHC62-EHE60)</f>
        <v>0</v>
      </c>
      <c r="EHG62" s="958">
        <f t="shared" ref="EHG62" si="1795">IF(EHE62-EHG60&lt;=0,0,EHE62-EHG60)</f>
        <v>0</v>
      </c>
      <c r="EHI62" s="958">
        <f t="shared" ref="EHI62" si="1796">IF(EHG62-EHI60&lt;=0,0,EHG62-EHI60)</f>
        <v>0</v>
      </c>
      <c r="EHK62" s="958">
        <f t="shared" ref="EHK62" si="1797">IF(EHI62-EHK60&lt;=0,0,EHI62-EHK60)</f>
        <v>0</v>
      </c>
      <c r="EHM62" s="958">
        <f t="shared" ref="EHM62" si="1798">IF(EHK62-EHM60&lt;=0,0,EHK62-EHM60)</f>
        <v>0</v>
      </c>
      <c r="EHO62" s="958">
        <f t="shared" ref="EHO62" si="1799">IF(EHM62-EHO60&lt;=0,0,EHM62-EHO60)</f>
        <v>0</v>
      </c>
      <c r="EHQ62" s="958">
        <f t="shared" ref="EHQ62" si="1800">IF(EHO62-EHQ60&lt;=0,0,EHO62-EHQ60)</f>
        <v>0</v>
      </c>
      <c r="EHS62" s="958">
        <f t="shared" ref="EHS62" si="1801">IF(EHQ62-EHS60&lt;=0,0,EHQ62-EHS60)</f>
        <v>0</v>
      </c>
      <c r="EHU62" s="958">
        <f t="shared" ref="EHU62" si="1802">IF(EHS62-EHU60&lt;=0,0,EHS62-EHU60)</f>
        <v>0</v>
      </c>
      <c r="EHW62" s="958">
        <f t="shared" ref="EHW62" si="1803">IF(EHU62-EHW60&lt;=0,0,EHU62-EHW60)</f>
        <v>0</v>
      </c>
      <c r="EHY62" s="958">
        <f t="shared" ref="EHY62" si="1804">IF(EHW62-EHY60&lt;=0,0,EHW62-EHY60)</f>
        <v>0</v>
      </c>
      <c r="EIA62" s="958">
        <f t="shared" ref="EIA62" si="1805">IF(EHY62-EIA60&lt;=0,0,EHY62-EIA60)</f>
        <v>0</v>
      </c>
      <c r="EIC62" s="958">
        <f t="shared" ref="EIC62" si="1806">IF(EIA62-EIC60&lt;=0,0,EIA62-EIC60)</f>
        <v>0</v>
      </c>
      <c r="EIE62" s="958">
        <f t="shared" ref="EIE62" si="1807">IF(EIC62-EIE60&lt;=0,0,EIC62-EIE60)</f>
        <v>0</v>
      </c>
      <c r="EIG62" s="958">
        <f t="shared" ref="EIG62" si="1808">IF(EIE62-EIG60&lt;=0,0,EIE62-EIG60)</f>
        <v>0</v>
      </c>
      <c r="EII62" s="958">
        <f t="shared" ref="EII62" si="1809">IF(EIG62-EII60&lt;=0,0,EIG62-EII60)</f>
        <v>0</v>
      </c>
      <c r="EIK62" s="958">
        <f t="shared" ref="EIK62" si="1810">IF(EII62-EIK60&lt;=0,0,EII62-EIK60)</f>
        <v>0</v>
      </c>
      <c r="EIM62" s="958">
        <f t="shared" ref="EIM62" si="1811">IF(EIK62-EIM60&lt;=0,0,EIK62-EIM60)</f>
        <v>0</v>
      </c>
      <c r="EIO62" s="958">
        <f t="shared" ref="EIO62" si="1812">IF(EIM62-EIO60&lt;=0,0,EIM62-EIO60)</f>
        <v>0</v>
      </c>
      <c r="EIQ62" s="958">
        <f t="shared" ref="EIQ62" si="1813">IF(EIO62-EIQ60&lt;=0,0,EIO62-EIQ60)</f>
        <v>0</v>
      </c>
      <c r="EIS62" s="958">
        <f t="shared" ref="EIS62" si="1814">IF(EIQ62-EIS60&lt;=0,0,EIQ62-EIS60)</f>
        <v>0</v>
      </c>
      <c r="EIU62" s="958">
        <f t="shared" ref="EIU62" si="1815">IF(EIS62-EIU60&lt;=0,0,EIS62-EIU60)</f>
        <v>0</v>
      </c>
      <c r="EIW62" s="958">
        <f t="shared" ref="EIW62" si="1816">IF(EIU62-EIW60&lt;=0,0,EIU62-EIW60)</f>
        <v>0</v>
      </c>
      <c r="EIY62" s="958">
        <f t="shared" ref="EIY62" si="1817">IF(EIW62-EIY60&lt;=0,0,EIW62-EIY60)</f>
        <v>0</v>
      </c>
      <c r="EJA62" s="958">
        <f t="shared" ref="EJA62" si="1818">IF(EIY62-EJA60&lt;=0,0,EIY62-EJA60)</f>
        <v>0</v>
      </c>
      <c r="EJC62" s="958">
        <f t="shared" ref="EJC62" si="1819">IF(EJA62-EJC60&lt;=0,0,EJA62-EJC60)</f>
        <v>0</v>
      </c>
      <c r="EJE62" s="958">
        <f t="shared" ref="EJE62" si="1820">IF(EJC62-EJE60&lt;=0,0,EJC62-EJE60)</f>
        <v>0</v>
      </c>
      <c r="EJG62" s="958">
        <f t="shared" ref="EJG62" si="1821">IF(EJE62-EJG60&lt;=0,0,EJE62-EJG60)</f>
        <v>0</v>
      </c>
      <c r="EJI62" s="958">
        <f t="shared" ref="EJI62" si="1822">IF(EJG62-EJI60&lt;=0,0,EJG62-EJI60)</f>
        <v>0</v>
      </c>
      <c r="EJK62" s="958">
        <f t="shared" ref="EJK62" si="1823">IF(EJI62-EJK60&lt;=0,0,EJI62-EJK60)</f>
        <v>0</v>
      </c>
      <c r="EJM62" s="958">
        <f t="shared" ref="EJM62" si="1824">IF(EJK62-EJM60&lt;=0,0,EJK62-EJM60)</f>
        <v>0</v>
      </c>
      <c r="EJO62" s="958">
        <f t="shared" ref="EJO62" si="1825">IF(EJM62-EJO60&lt;=0,0,EJM62-EJO60)</f>
        <v>0</v>
      </c>
      <c r="EJQ62" s="958">
        <f t="shared" ref="EJQ62" si="1826">IF(EJO62-EJQ60&lt;=0,0,EJO62-EJQ60)</f>
        <v>0</v>
      </c>
      <c r="EJS62" s="958">
        <f t="shared" ref="EJS62" si="1827">IF(EJQ62-EJS60&lt;=0,0,EJQ62-EJS60)</f>
        <v>0</v>
      </c>
      <c r="EJU62" s="958">
        <f t="shared" ref="EJU62" si="1828">IF(EJS62-EJU60&lt;=0,0,EJS62-EJU60)</f>
        <v>0</v>
      </c>
      <c r="EJW62" s="958">
        <f t="shared" ref="EJW62" si="1829">IF(EJU62-EJW60&lt;=0,0,EJU62-EJW60)</f>
        <v>0</v>
      </c>
      <c r="EJY62" s="958">
        <f t="shared" ref="EJY62" si="1830">IF(EJW62-EJY60&lt;=0,0,EJW62-EJY60)</f>
        <v>0</v>
      </c>
      <c r="EKA62" s="958">
        <f t="shared" ref="EKA62" si="1831">IF(EJY62-EKA60&lt;=0,0,EJY62-EKA60)</f>
        <v>0</v>
      </c>
      <c r="EKC62" s="958">
        <f t="shared" ref="EKC62" si="1832">IF(EKA62-EKC60&lt;=0,0,EKA62-EKC60)</f>
        <v>0</v>
      </c>
      <c r="EKE62" s="958">
        <f t="shared" ref="EKE62" si="1833">IF(EKC62-EKE60&lt;=0,0,EKC62-EKE60)</f>
        <v>0</v>
      </c>
      <c r="EKG62" s="958">
        <f t="shared" ref="EKG62" si="1834">IF(EKE62-EKG60&lt;=0,0,EKE62-EKG60)</f>
        <v>0</v>
      </c>
      <c r="EKI62" s="958">
        <f t="shared" ref="EKI62" si="1835">IF(EKG62-EKI60&lt;=0,0,EKG62-EKI60)</f>
        <v>0</v>
      </c>
      <c r="EKK62" s="958">
        <f t="shared" ref="EKK62" si="1836">IF(EKI62-EKK60&lt;=0,0,EKI62-EKK60)</f>
        <v>0</v>
      </c>
      <c r="EKM62" s="958">
        <f t="shared" ref="EKM62" si="1837">IF(EKK62-EKM60&lt;=0,0,EKK62-EKM60)</f>
        <v>0</v>
      </c>
      <c r="EKO62" s="958">
        <f t="shared" ref="EKO62" si="1838">IF(EKM62-EKO60&lt;=0,0,EKM62-EKO60)</f>
        <v>0</v>
      </c>
      <c r="EKQ62" s="958">
        <f t="shared" ref="EKQ62" si="1839">IF(EKO62-EKQ60&lt;=0,0,EKO62-EKQ60)</f>
        <v>0</v>
      </c>
      <c r="EKS62" s="958">
        <f t="shared" ref="EKS62" si="1840">IF(EKQ62-EKS60&lt;=0,0,EKQ62-EKS60)</f>
        <v>0</v>
      </c>
      <c r="EKU62" s="958">
        <f t="shared" ref="EKU62" si="1841">IF(EKS62-EKU60&lt;=0,0,EKS62-EKU60)</f>
        <v>0</v>
      </c>
      <c r="EKW62" s="958">
        <f t="shared" ref="EKW62" si="1842">IF(EKU62-EKW60&lt;=0,0,EKU62-EKW60)</f>
        <v>0</v>
      </c>
      <c r="EKY62" s="958">
        <f t="shared" ref="EKY62" si="1843">IF(EKW62-EKY60&lt;=0,0,EKW62-EKY60)</f>
        <v>0</v>
      </c>
      <c r="ELA62" s="958">
        <f t="shared" ref="ELA62" si="1844">IF(EKY62-ELA60&lt;=0,0,EKY62-ELA60)</f>
        <v>0</v>
      </c>
      <c r="ELC62" s="958">
        <f t="shared" ref="ELC62" si="1845">IF(ELA62-ELC60&lt;=0,0,ELA62-ELC60)</f>
        <v>0</v>
      </c>
      <c r="ELE62" s="958">
        <f t="shared" ref="ELE62" si="1846">IF(ELC62-ELE60&lt;=0,0,ELC62-ELE60)</f>
        <v>0</v>
      </c>
      <c r="ELG62" s="958">
        <f t="shared" ref="ELG62" si="1847">IF(ELE62-ELG60&lt;=0,0,ELE62-ELG60)</f>
        <v>0</v>
      </c>
      <c r="ELI62" s="958">
        <f t="shared" ref="ELI62" si="1848">IF(ELG62-ELI60&lt;=0,0,ELG62-ELI60)</f>
        <v>0</v>
      </c>
      <c r="ELK62" s="958">
        <f t="shared" ref="ELK62" si="1849">IF(ELI62-ELK60&lt;=0,0,ELI62-ELK60)</f>
        <v>0</v>
      </c>
      <c r="ELM62" s="958">
        <f t="shared" ref="ELM62" si="1850">IF(ELK62-ELM60&lt;=0,0,ELK62-ELM60)</f>
        <v>0</v>
      </c>
      <c r="ELO62" s="958">
        <f t="shared" ref="ELO62" si="1851">IF(ELM62-ELO60&lt;=0,0,ELM62-ELO60)</f>
        <v>0</v>
      </c>
      <c r="ELQ62" s="958">
        <f t="shared" ref="ELQ62" si="1852">IF(ELO62-ELQ60&lt;=0,0,ELO62-ELQ60)</f>
        <v>0</v>
      </c>
      <c r="ELS62" s="958">
        <f t="shared" ref="ELS62" si="1853">IF(ELQ62-ELS60&lt;=0,0,ELQ62-ELS60)</f>
        <v>0</v>
      </c>
      <c r="ELU62" s="958">
        <f t="shared" ref="ELU62" si="1854">IF(ELS62-ELU60&lt;=0,0,ELS62-ELU60)</f>
        <v>0</v>
      </c>
      <c r="ELW62" s="958">
        <f t="shared" ref="ELW62" si="1855">IF(ELU62-ELW60&lt;=0,0,ELU62-ELW60)</f>
        <v>0</v>
      </c>
      <c r="ELY62" s="958">
        <f t="shared" ref="ELY62" si="1856">IF(ELW62-ELY60&lt;=0,0,ELW62-ELY60)</f>
        <v>0</v>
      </c>
      <c r="EMA62" s="958">
        <f t="shared" ref="EMA62" si="1857">IF(ELY62-EMA60&lt;=0,0,ELY62-EMA60)</f>
        <v>0</v>
      </c>
      <c r="EMC62" s="958">
        <f t="shared" ref="EMC62" si="1858">IF(EMA62-EMC60&lt;=0,0,EMA62-EMC60)</f>
        <v>0</v>
      </c>
      <c r="EME62" s="958">
        <f t="shared" ref="EME62" si="1859">IF(EMC62-EME60&lt;=0,0,EMC62-EME60)</f>
        <v>0</v>
      </c>
      <c r="EMG62" s="958">
        <f t="shared" ref="EMG62" si="1860">IF(EME62-EMG60&lt;=0,0,EME62-EMG60)</f>
        <v>0</v>
      </c>
      <c r="EMI62" s="958">
        <f t="shared" ref="EMI62" si="1861">IF(EMG62-EMI60&lt;=0,0,EMG62-EMI60)</f>
        <v>0</v>
      </c>
      <c r="EMK62" s="958">
        <f t="shared" ref="EMK62" si="1862">IF(EMI62-EMK60&lt;=0,0,EMI62-EMK60)</f>
        <v>0</v>
      </c>
      <c r="EMM62" s="958">
        <f t="shared" ref="EMM62" si="1863">IF(EMK62-EMM60&lt;=0,0,EMK62-EMM60)</f>
        <v>0</v>
      </c>
      <c r="EMO62" s="958">
        <f t="shared" ref="EMO62" si="1864">IF(EMM62-EMO60&lt;=0,0,EMM62-EMO60)</f>
        <v>0</v>
      </c>
      <c r="EMQ62" s="958">
        <f t="shared" ref="EMQ62" si="1865">IF(EMO62-EMQ60&lt;=0,0,EMO62-EMQ60)</f>
        <v>0</v>
      </c>
      <c r="EMS62" s="958">
        <f t="shared" ref="EMS62" si="1866">IF(EMQ62-EMS60&lt;=0,0,EMQ62-EMS60)</f>
        <v>0</v>
      </c>
      <c r="EMU62" s="958">
        <f t="shared" ref="EMU62" si="1867">IF(EMS62-EMU60&lt;=0,0,EMS62-EMU60)</f>
        <v>0</v>
      </c>
      <c r="EMW62" s="958">
        <f t="shared" ref="EMW62" si="1868">IF(EMU62-EMW60&lt;=0,0,EMU62-EMW60)</f>
        <v>0</v>
      </c>
      <c r="EMY62" s="958">
        <f t="shared" ref="EMY62" si="1869">IF(EMW62-EMY60&lt;=0,0,EMW62-EMY60)</f>
        <v>0</v>
      </c>
      <c r="ENA62" s="958">
        <f t="shared" ref="ENA62" si="1870">IF(EMY62-ENA60&lt;=0,0,EMY62-ENA60)</f>
        <v>0</v>
      </c>
      <c r="ENC62" s="958">
        <f t="shared" ref="ENC62" si="1871">IF(ENA62-ENC60&lt;=0,0,ENA62-ENC60)</f>
        <v>0</v>
      </c>
      <c r="ENE62" s="958">
        <f t="shared" ref="ENE62" si="1872">IF(ENC62-ENE60&lt;=0,0,ENC62-ENE60)</f>
        <v>0</v>
      </c>
      <c r="ENG62" s="958">
        <f t="shared" ref="ENG62" si="1873">IF(ENE62-ENG60&lt;=0,0,ENE62-ENG60)</f>
        <v>0</v>
      </c>
      <c r="ENI62" s="958">
        <f t="shared" ref="ENI62" si="1874">IF(ENG62-ENI60&lt;=0,0,ENG62-ENI60)</f>
        <v>0</v>
      </c>
      <c r="ENK62" s="958">
        <f t="shared" ref="ENK62" si="1875">IF(ENI62-ENK60&lt;=0,0,ENI62-ENK60)</f>
        <v>0</v>
      </c>
      <c r="ENM62" s="958">
        <f t="shared" ref="ENM62" si="1876">IF(ENK62-ENM60&lt;=0,0,ENK62-ENM60)</f>
        <v>0</v>
      </c>
      <c r="ENO62" s="958">
        <f t="shared" ref="ENO62" si="1877">IF(ENM62-ENO60&lt;=0,0,ENM62-ENO60)</f>
        <v>0</v>
      </c>
      <c r="ENQ62" s="958">
        <f t="shared" ref="ENQ62" si="1878">IF(ENO62-ENQ60&lt;=0,0,ENO62-ENQ60)</f>
        <v>0</v>
      </c>
      <c r="ENS62" s="958">
        <f t="shared" ref="ENS62" si="1879">IF(ENQ62-ENS60&lt;=0,0,ENQ62-ENS60)</f>
        <v>0</v>
      </c>
      <c r="ENU62" s="958">
        <f t="shared" ref="ENU62" si="1880">IF(ENS62-ENU60&lt;=0,0,ENS62-ENU60)</f>
        <v>0</v>
      </c>
      <c r="ENW62" s="958">
        <f t="shared" ref="ENW62" si="1881">IF(ENU62-ENW60&lt;=0,0,ENU62-ENW60)</f>
        <v>0</v>
      </c>
      <c r="ENY62" s="958">
        <f t="shared" ref="ENY62" si="1882">IF(ENW62-ENY60&lt;=0,0,ENW62-ENY60)</f>
        <v>0</v>
      </c>
      <c r="EOA62" s="958">
        <f t="shared" ref="EOA62" si="1883">IF(ENY62-EOA60&lt;=0,0,ENY62-EOA60)</f>
        <v>0</v>
      </c>
      <c r="EOC62" s="958">
        <f t="shared" ref="EOC62" si="1884">IF(EOA62-EOC60&lt;=0,0,EOA62-EOC60)</f>
        <v>0</v>
      </c>
      <c r="EOE62" s="958">
        <f t="shared" ref="EOE62" si="1885">IF(EOC62-EOE60&lt;=0,0,EOC62-EOE60)</f>
        <v>0</v>
      </c>
      <c r="EOG62" s="958">
        <f t="shared" ref="EOG62" si="1886">IF(EOE62-EOG60&lt;=0,0,EOE62-EOG60)</f>
        <v>0</v>
      </c>
      <c r="EOI62" s="958">
        <f t="shared" ref="EOI62" si="1887">IF(EOG62-EOI60&lt;=0,0,EOG62-EOI60)</f>
        <v>0</v>
      </c>
      <c r="EOK62" s="958">
        <f t="shared" ref="EOK62" si="1888">IF(EOI62-EOK60&lt;=0,0,EOI62-EOK60)</f>
        <v>0</v>
      </c>
      <c r="EOM62" s="958">
        <f t="shared" ref="EOM62" si="1889">IF(EOK62-EOM60&lt;=0,0,EOK62-EOM60)</f>
        <v>0</v>
      </c>
      <c r="EOO62" s="958">
        <f t="shared" ref="EOO62" si="1890">IF(EOM62-EOO60&lt;=0,0,EOM62-EOO60)</f>
        <v>0</v>
      </c>
      <c r="EOQ62" s="958">
        <f t="shared" ref="EOQ62" si="1891">IF(EOO62-EOQ60&lt;=0,0,EOO62-EOQ60)</f>
        <v>0</v>
      </c>
      <c r="EOS62" s="958">
        <f t="shared" ref="EOS62" si="1892">IF(EOQ62-EOS60&lt;=0,0,EOQ62-EOS60)</f>
        <v>0</v>
      </c>
      <c r="EOU62" s="958">
        <f t="shared" ref="EOU62" si="1893">IF(EOS62-EOU60&lt;=0,0,EOS62-EOU60)</f>
        <v>0</v>
      </c>
      <c r="EOW62" s="958">
        <f t="shared" ref="EOW62" si="1894">IF(EOU62-EOW60&lt;=0,0,EOU62-EOW60)</f>
        <v>0</v>
      </c>
      <c r="EOY62" s="958">
        <f t="shared" ref="EOY62" si="1895">IF(EOW62-EOY60&lt;=0,0,EOW62-EOY60)</f>
        <v>0</v>
      </c>
      <c r="EPA62" s="958">
        <f t="shared" ref="EPA62" si="1896">IF(EOY62-EPA60&lt;=0,0,EOY62-EPA60)</f>
        <v>0</v>
      </c>
      <c r="EPC62" s="958">
        <f t="shared" ref="EPC62" si="1897">IF(EPA62-EPC60&lt;=0,0,EPA62-EPC60)</f>
        <v>0</v>
      </c>
      <c r="EPE62" s="958">
        <f t="shared" ref="EPE62" si="1898">IF(EPC62-EPE60&lt;=0,0,EPC62-EPE60)</f>
        <v>0</v>
      </c>
      <c r="EPG62" s="958">
        <f t="shared" ref="EPG62" si="1899">IF(EPE62-EPG60&lt;=0,0,EPE62-EPG60)</f>
        <v>0</v>
      </c>
      <c r="EPI62" s="958">
        <f t="shared" ref="EPI62" si="1900">IF(EPG62-EPI60&lt;=0,0,EPG62-EPI60)</f>
        <v>0</v>
      </c>
      <c r="EPK62" s="958">
        <f t="shared" ref="EPK62" si="1901">IF(EPI62-EPK60&lt;=0,0,EPI62-EPK60)</f>
        <v>0</v>
      </c>
      <c r="EPM62" s="958">
        <f t="shared" ref="EPM62" si="1902">IF(EPK62-EPM60&lt;=0,0,EPK62-EPM60)</f>
        <v>0</v>
      </c>
      <c r="EPO62" s="958">
        <f t="shared" ref="EPO62" si="1903">IF(EPM62-EPO60&lt;=0,0,EPM62-EPO60)</f>
        <v>0</v>
      </c>
      <c r="EPQ62" s="958">
        <f t="shared" ref="EPQ62" si="1904">IF(EPO62-EPQ60&lt;=0,0,EPO62-EPQ60)</f>
        <v>0</v>
      </c>
      <c r="EPS62" s="958">
        <f t="shared" ref="EPS62" si="1905">IF(EPQ62-EPS60&lt;=0,0,EPQ62-EPS60)</f>
        <v>0</v>
      </c>
      <c r="EPU62" s="958">
        <f t="shared" ref="EPU62" si="1906">IF(EPS62-EPU60&lt;=0,0,EPS62-EPU60)</f>
        <v>0</v>
      </c>
      <c r="EPW62" s="958">
        <f t="shared" ref="EPW62" si="1907">IF(EPU62-EPW60&lt;=0,0,EPU62-EPW60)</f>
        <v>0</v>
      </c>
      <c r="EPY62" s="958">
        <f t="shared" ref="EPY62" si="1908">IF(EPW62-EPY60&lt;=0,0,EPW62-EPY60)</f>
        <v>0</v>
      </c>
      <c r="EQA62" s="958">
        <f t="shared" ref="EQA62" si="1909">IF(EPY62-EQA60&lt;=0,0,EPY62-EQA60)</f>
        <v>0</v>
      </c>
      <c r="EQC62" s="958">
        <f t="shared" ref="EQC62" si="1910">IF(EQA62-EQC60&lt;=0,0,EQA62-EQC60)</f>
        <v>0</v>
      </c>
      <c r="EQE62" s="958">
        <f t="shared" ref="EQE62" si="1911">IF(EQC62-EQE60&lt;=0,0,EQC62-EQE60)</f>
        <v>0</v>
      </c>
      <c r="EQG62" s="958">
        <f t="shared" ref="EQG62" si="1912">IF(EQE62-EQG60&lt;=0,0,EQE62-EQG60)</f>
        <v>0</v>
      </c>
      <c r="EQI62" s="958">
        <f t="shared" ref="EQI62" si="1913">IF(EQG62-EQI60&lt;=0,0,EQG62-EQI60)</f>
        <v>0</v>
      </c>
      <c r="EQK62" s="958">
        <f t="shared" ref="EQK62" si="1914">IF(EQI62-EQK60&lt;=0,0,EQI62-EQK60)</f>
        <v>0</v>
      </c>
      <c r="EQM62" s="958">
        <f t="shared" ref="EQM62" si="1915">IF(EQK62-EQM60&lt;=0,0,EQK62-EQM60)</f>
        <v>0</v>
      </c>
      <c r="EQO62" s="958">
        <f t="shared" ref="EQO62" si="1916">IF(EQM62-EQO60&lt;=0,0,EQM62-EQO60)</f>
        <v>0</v>
      </c>
      <c r="EQQ62" s="958">
        <f t="shared" ref="EQQ62" si="1917">IF(EQO62-EQQ60&lt;=0,0,EQO62-EQQ60)</f>
        <v>0</v>
      </c>
      <c r="EQS62" s="958">
        <f t="shared" ref="EQS62" si="1918">IF(EQQ62-EQS60&lt;=0,0,EQQ62-EQS60)</f>
        <v>0</v>
      </c>
      <c r="EQU62" s="958">
        <f t="shared" ref="EQU62" si="1919">IF(EQS62-EQU60&lt;=0,0,EQS62-EQU60)</f>
        <v>0</v>
      </c>
      <c r="EQW62" s="958">
        <f t="shared" ref="EQW62" si="1920">IF(EQU62-EQW60&lt;=0,0,EQU62-EQW60)</f>
        <v>0</v>
      </c>
      <c r="EQY62" s="958">
        <f t="shared" ref="EQY62" si="1921">IF(EQW62-EQY60&lt;=0,0,EQW62-EQY60)</f>
        <v>0</v>
      </c>
      <c r="ERA62" s="958">
        <f t="shared" ref="ERA62" si="1922">IF(EQY62-ERA60&lt;=0,0,EQY62-ERA60)</f>
        <v>0</v>
      </c>
      <c r="ERC62" s="958">
        <f t="shared" ref="ERC62" si="1923">IF(ERA62-ERC60&lt;=0,0,ERA62-ERC60)</f>
        <v>0</v>
      </c>
      <c r="ERE62" s="958">
        <f t="shared" ref="ERE62" si="1924">IF(ERC62-ERE60&lt;=0,0,ERC62-ERE60)</f>
        <v>0</v>
      </c>
      <c r="ERG62" s="958">
        <f t="shared" ref="ERG62" si="1925">IF(ERE62-ERG60&lt;=0,0,ERE62-ERG60)</f>
        <v>0</v>
      </c>
      <c r="ERI62" s="958">
        <f t="shared" ref="ERI62" si="1926">IF(ERG62-ERI60&lt;=0,0,ERG62-ERI60)</f>
        <v>0</v>
      </c>
      <c r="ERK62" s="958">
        <f t="shared" ref="ERK62" si="1927">IF(ERI62-ERK60&lt;=0,0,ERI62-ERK60)</f>
        <v>0</v>
      </c>
      <c r="ERM62" s="958">
        <f t="shared" ref="ERM62" si="1928">IF(ERK62-ERM60&lt;=0,0,ERK62-ERM60)</f>
        <v>0</v>
      </c>
      <c r="ERO62" s="958">
        <f t="shared" ref="ERO62" si="1929">IF(ERM62-ERO60&lt;=0,0,ERM62-ERO60)</f>
        <v>0</v>
      </c>
      <c r="ERQ62" s="958">
        <f t="shared" ref="ERQ62" si="1930">IF(ERO62-ERQ60&lt;=0,0,ERO62-ERQ60)</f>
        <v>0</v>
      </c>
      <c r="ERS62" s="958">
        <f t="shared" ref="ERS62" si="1931">IF(ERQ62-ERS60&lt;=0,0,ERQ62-ERS60)</f>
        <v>0</v>
      </c>
      <c r="ERU62" s="958">
        <f t="shared" ref="ERU62" si="1932">IF(ERS62-ERU60&lt;=0,0,ERS62-ERU60)</f>
        <v>0</v>
      </c>
      <c r="ERW62" s="958">
        <f t="shared" ref="ERW62" si="1933">IF(ERU62-ERW60&lt;=0,0,ERU62-ERW60)</f>
        <v>0</v>
      </c>
      <c r="ERY62" s="958">
        <f t="shared" ref="ERY62" si="1934">IF(ERW62-ERY60&lt;=0,0,ERW62-ERY60)</f>
        <v>0</v>
      </c>
      <c r="ESA62" s="958">
        <f t="shared" ref="ESA62" si="1935">IF(ERY62-ESA60&lt;=0,0,ERY62-ESA60)</f>
        <v>0</v>
      </c>
      <c r="ESC62" s="958">
        <f t="shared" ref="ESC62" si="1936">IF(ESA62-ESC60&lt;=0,0,ESA62-ESC60)</f>
        <v>0</v>
      </c>
      <c r="ESE62" s="958">
        <f t="shared" ref="ESE62" si="1937">IF(ESC62-ESE60&lt;=0,0,ESC62-ESE60)</f>
        <v>0</v>
      </c>
      <c r="ESG62" s="958">
        <f t="shared" ref="ESG62" si="1938">IF(ESE62-ESG60&lt;=0,0,ESE62-ESG60)</f>
        <v>0</v>
      </c>
      <c r="ESI62" s="958">
        <f t="shared" ref="ESI62" si="1939">IF(ESG62-ESI60&lt;=0,0,ESG62-ESI60)</f>
        <v>0</v>
      </c>
      <c r="ESK62" s="958">
        <f t="shared" ref="ESK62" si="1940">IF(ESI62-ESK60&lt;=0,0,ESI62-ESK60)</f>
        <v>0</v>
      </c>
      <c r="ESM62" s="958">
        <f t="shared" ref="ESM62" si="1941">IF(ESK62-ESM60&lt;=0,0,ESK62-ESM60)</f>
        <v>0</v>
      </c>
      <c r="ESO62" s="958">
        <f t="shared" ref="ESO62" si="1942">IF(ESM62-ESO60&lt;=0,0,ESM62-ESO60)</f>
        <v>0</v>
      </c>
      <c r="ESQ62" s="958">
        <f t="shared" ref="ESQ62" si="1943">IF(ESO62-ESQ60&lt;=0,0,ESO62-ESQ60)</f>
        <v>0</v>
      </c>
      <c r="ESS62" s="958">
        <f t="shared" ref="ESS62" si="1944">IF(ESQ62-ESS60&lt;=0,0,ESQ62-ESS60)</f>
        <v>0</v>
      </c>
      <c r="ESU62" s="958">
        <f t="shared" ref="ESU62" si="1945">IF(ESS62-ESU60&lt;=0,0,ESS62-ESU60)</f>
        <v>0</v>
      </c>
      <c r="ESW62" s="958">
        <f t="shared" ref="ESW62" si="1946">IF(ESU62-ESW60&lt;=0,0,ESU62-ESW60)</f>
        <v>0</v>
      </c>
      <c r="ESY62" s="958">
        <f t="shared" ref="ESY62" si="1947">IF(ESW62-ESY60&lt;=0,0,ESW62-ESY60)</f>
        <v>0</v>
      </c>
      <c r="ETA62" s="958">
        <f t="shared" ref="ETA62" si="1948">IF(ESY62-ETA60&lt;=0,0,ESY62-ETA60)</f>
        <v>0</v>
      </c>
      <c r="ETC62" s="958">
        <f t="shared" ref="ETC62" si="1949">IF(ETA62-ETC60&lt;=0,0,ETA62-ETC60)</f>
        <v>0</v>
      </c>
      <c r="ETE62" s="958">
        <f t="shared" ref="ETE62" si="1950">IF(ETC62-ETE60&lt;=0,0,ETC62-ETE60)</f>
        <v>0</v>
      </c>
      <c r="ETG62" s="958">
        <f t="shared" ref="ETG62" si="1951">IF(ETE62-ETG60&lt;=0,0,ETE62-ETG60)</f>
        <v>0</v>
      </c>
      <c r="ETI62" s="958">
        <f t="shared" ref="ETI62" si="1952">IF(ETG62-ETI60&lt;=0,0,ETG62-ETI60)</f>
        <v>0</v>
      </c>
      <c r="ETK62" s="958">
        <f t="shared" ref="ETK62" si="1953">IF(ETI62-ETK60&lt;=0,0,ETI62-ETK60)</f>
        <v>0</v>
      </c>
      <c r="ETM62" s="958">
        <f t="shared" ref="ETM62" si="1954">IF(ETK62-ETM60&lt;=0,0,ETK62-ETM60)</f>
        <v>0</v>
      </c>
      <c r="ETO62" s="958">
        <f t="shared" ref="ETO62" si="1955">IF(ETM62-ETO60&lt;=0,0,ETM62-ETO60)</f>
        <v>0</v>
      </c>
      <c r="ETQ62" s="958">
        <f t="shared" ref="ETQ62" si="1956">IF(ETO62-ETQ60&lt;=0,0,ETO62-ETQ60)</f>
        <v>0</v>
      </c>
      <c r="ETS62" s="958">
        <f t="shared" ref="ETS62" si="1957">IF(ETQ62-ETS60&lt;=0,0,ETQ62-ETS60)</f>
        <v>0</v>
      </c>
      <c r="ETU62" s="958">
        <f t="shared" ref="ETU62" si="1958">IF(ETS62-ETU60&lt;=0,0,ETS62-ETU60)</f>
        <v>0</v>
      </c>
      <c r="ETW62" s="958">
        <f t="shared" ref="ETW62" si="1959">IF(ETU62-ETW60&lt;=0,0,ETU62-ETW60)</f>
        <v>0</v>
      </c>
      <c r="ETY62" s="958">
        <f t="shared" ref="ETY62" si="1960">IF(ETW62-ETY60&lt;=0,0,ETW62-ETY60)</f>
        <v>0</v>
      </c>
      <c r="EUA62" s="958">
        <f t="shared" ref="EUA62" si="1961">IF(ETY62-EUA60&lt;=0,0,ETY62-EUA60)</f>
        <v>0</v>
      </c>
      <c r="EUC62" s="958">
        <f t="shared" ref="EUC62" si="1962">IF(EUA62-EUC60&lt;=0,0,EUA62-EUC60)</f>
        <v>0</v>
      </c>
      <c r="EUE62" s="958">
        <f t="shared" ref="EUE62" si="1963">IF(EUC62-EUE60&lt;=0,0,EUC62-EUE60)</f>
        <v>0</v>
      </c>
      <c r="EUG62" s="958">
        <f t="shared" ref="EUG62" si="1964">IF(EUE62-EUG60&lt;=0,0,EUE62-EUG60)</f>
        <v>0</v>
      </c>
      <c r="EUI62" s="958">
        <f t="shared" ref="EUI62" si="1965">IF(EUG62-EUI60&lt;=0,0,EUG62-EUI60)</f>
        <v>0</v>
      </c>
      <c r="EUK62" s="958">
        <f t="shared" ref="EUK62" si="1966">IF(EUI62-EUK60&lt;=0,0,EUI62-EUK60)</f>
        <v>0</v>
      </c>
      <c r="EUM62" s="958">
        <f t="shared" ref="EUM62" si="1967">IF(EUK62-EUM60&lt;=0,0,EUK62-EUM60)</f>
        <v>0</v>
      </c>
      <c r="EUO62" s="958">
        <f t="shared" ref="EUO62" si="1968">IF(EUM62-EUO60&lt;=0,0,EUM62-EUO60)</f>
        <v>0</v>
      </c>
      <c r="EUQ62" s="958">
        <f t="shared" ref="EUQ62" si="1969">IF(EUO62-EUQ60&lt;=0,0,EUO62-EUQ60)</f>
        <v>0</v>
      </c>
      <c r="EUS62" s="958">
        <f t="shared" ref="EUS62" si="1970">IF(EUQ62-EUS60&lt;=0,0,EUQ62-EUS60)</f>
        <v>0</v>
      </c>
      <c r="EUU62" s="958">
        <f t="shared" ref="EUU62" si="1971">IF(EUS62-EUU60&lt;=0,0,EUS62-EUU60)</f>
        <v>0</v>
      </c>
      <c r="EUW62" s="958">
        <f t="shared" ref="EUW62" si="1972">IF(EUU62-EUW60&lt;=0,0,EUU62-EUW60)</f>
        <v>0</v>
      </c>
      <c r="EUY62" s="958">
        <f t="shared" ref="EUY62" si="1973">IF(EUW62-EUY60&lt;=0,0,EUW62-EUY60)</f>
        <v>0</v>
      </c>
      <c r="EVA62" s="958">
        <f t="shared" ref="EVA62" si="1974">IF(EUY62-EVA60&lt;=0,0,EUY62-EVA60)</f>
        <v>0</v>
      </c>
      <c r="EVC62" s="958">
        <f t="shared" ref="EVC62" si="1975">IF(EVA62-EVC60&lt;=0,0,EVA62-EVC60)</f>
        <v>0</v>
      </c>
      <c r="EVE62" s="958">
        <f t="shared" ref="EVE62" si="1976">IF(EVC62-EVE60&lt;=0,0,EVC62-EVE60)</f>
        <v>0</v>
      </c>
      <c r="EVG62" s="958">
        <f t="shared" ref="EVG62" si="1977">IF(EVE62-EVG60&lt;=0,0,EVE62-EVG60)</f>
        <v>0</v>
      </c>
      <c r="EVI62" s="958">
        <f t="shared" ref="EVI62" si="1978">IF(EVG62-EVI60&lt;=0,0,EVG62-EVI60)</f>
        <v>0</v>
      </c>
      <c r="EVK62" s="958">
        <f t="shared" ref="EVK62" si="1979">IF(EVI62-EVK60&lt;=0,0,EVI62-EVK60)</f>
        <v>0</v>
      </c>
      <c r="EVM62" s="958">
        <f t="shared" ref="EVM62" si="1980">IF(EVK62-EVM60&lt;=0,0,EVK62-EVM60)</f>
        <v>0</v>
      </c>
      <c r="EVO62" s="958">
        <f t="shared" ref="EVO62" si="1981">IF(EVM62-EVO60&lt;=0,0,EVM62-EVO60)</f>
        <v>0</v>
      </c>
      <c r="EVQ62" s="958">
        <f t="shared" ref="EVQ62" si="1982">IF(EVO62-EVQ60&lt;=0,0,EVO62-EVQ60)</f>
        <v>0</v>
      </c>
      <c r="EVS62" s="958">
        <f t="shared" ref="EVS62" si="1983">IF(EVQ62-EVS60&lt;=0,0,EVQ62-EVS60)</f>
        <v>0</v>
      </c>
      <c r="EVU62" s="958">
        <f t="shared" ref="EVU62" si="1984">IF(EVS62-EVU60&lt;=0,0,EVS62-EVU60)</f>
        <v>0</v>
      </c>
      <c r="EVW62" s="958">
        <f t="shared" ref="EVW62" si="1985">IF(EVU62-EVW60&lt;=0,0,EVU62-EVW60)</f>
        <v>0</v>
      </c>
      <c r="EVY62" s="958">
        <f t="shared" ref="EVY62" si="1986">IF(EVW62-EVY60&lt;=0,0,EVW62-EVY60)</f>
        <v>0</v>
      </c>
      <c r="EWA62" s="958">
        <f t="shared" ref="EWA62" si="1987">IF(EVY62-EWA60&lt;=0,0,EVY62-EWA60)</f>
        <v>0</v>
      </c>
      <c r="EWC62" s="958">
        <f t="shared" ref="EWC62" si="1988">IF(EWA62-EWC60&lt;=0,0,EWA62-EWC60)</f>
        <v>0</v>
      </c>
      <c r="EWE62" s="958">
        <f t="shared" ref="EWE62" si="1989">IF(EWC62-EWE60&lt;=0,0,EWC62-EWE60)</f>
        <v>0</v>
      </c>
      <c r="EWG62" s="958">
        <f t="shared" ref="EWG62" si="1990">IF(EWE62-EWG60&lt;=0,0,EWE62-EWG60)</f>
        <v>0</v>
      </c>
      <c r="EWI62" s="958">
        <f t="shared" ref="EWI62" si="1991">IF(EWG62-EWI60&lt;=0,0,EWG62-EWI60)</f>
        <v>0</v>
      </c>
      <c r="EWK62" s="958">
        <f t="shared" ref="EWK62" si="1992">IF(EWI62-EWK60&lt;=0,0,EWI62-EWK60)</f>
        <v>0</v>
      </c>
      <c r="EWM62" s="958">
        <f t="shared" ref="EWM62" si="1993">IF(EWK62-EWM60&lt;=0,0,EWK62-EWM60)</f>
        <v>0</v>
      </c>
      <c r="EWO62" s="958">
        <f t="shared" ref="EWO62" si="1994">IF(EWM62-EWO60&lt;=0,0,EWM62-EWO60)</f>
        <v>0</v>
      </c>
      <c r="EWQ62" s="958">
        <f t="shared" ref="EWQ62" si="1995">IF(EWO62-EWQ60&lt;=0,0,EWO62-EWQ60)</f>
        <v>0</v>
      </c>
      <c r="EWS62" s="958">
        <f t="shared" ref="EWS62" si="1996">IF(EWQ62-EWS60&lt;=0,0,EWQ62-EWS60)</f>
        <v>0</v>
      </c>
      <c r="EWU62" s="958">
        <f t="shared" ref="EWU62" si="1997">IF(EWS62-EWU60&lt;=0,0,EWS62-EWU60)</f>
        <v>0</v>
      </c>
      <c r="EWW62" s="958">
        <f t="shared" ref="EWW62" si="1998">IF(EWU62-EWW60&lt;=0,0,EWU62-EWW60)</f>
        <v>0</v>
      </c>
      <c r="EWY62" s="958">
        <f t="shared" ref="EWY62" si="1999">IF(EWW62-EWY60&lt;=0,0,EWW62-EWY60)</f>
        <v>0</v>
      </c>
      <c r="EXA62" s="958">
        <f t="shared" ref="EXA62" si="2000">IF(EWY62-EXA60&lt;=0,0,EWY62-EXA60)</f>
        <v>0</v>
      </c>
      <c r="EXC62" s="958">
        <f t="shared" ref="EXC62" si="2001">IF(EXA62-EXC60&lt;=0,0,EXA62-EXC60)</f>
        <v>0</v>
      </c>
      <c r="EXE62" s="958">
        <f t="shared" ref="EXE62" si="2002">IF(EXC62-EXE60&lt;=0,0,EXC62-EXE60)</f>
        <v>0</v>
      </c>
      <c r="EXG62" s="958">
        <f t="shared" ref="EXG62" si="2003">IF(EXE62-EXG60&lt;=0,0,EXE62-EXG60)</f>
        <v>0</v>
      </c>
      <c r="EXI62" s="958">
        <f t="shared" ref="EXI62" si="2004">IF(EXG62-EXI60&lt;=0,0,EXG62-EXI60)</f>
        <v>0</v>
      </c>
      <c r="EXK62" s="958">
        <f t="shared" ref="EXK62" si="2005">IF(EXI62-EXK60&lt;=0,0,EXI62-EXK60)</f>
        <v>0</v>
      </c>
      <c r="EXM62" s="958">
        <f t="shared" ref="EXM62" si="2006">IF(EXK62-EXM60&lt;=0,0,EXK62-EXM60)</f>
        <v>0</v>
      </c>
      <c r="EXO62" s="958">
        <f t="shared" ref="EXO62" si="2007">IF(EXM62-EXO60&lt;=0,0,EXM62-EXO60)</f>
        <v>0</v>
      </c>
      <c r="EXQ62" s="958">
        <f t="shared" ref="EXQ62" si="2008">IF(EXO62-EXQ60&lt;=0,0,EXO62-EXQ60)</f>
        <v>0</v>
      </c>
      <c r="EXS62" s="958">
        <f t="shared" ref="EXS62" si="2009">IF(EXQ62-EXS60&lt;=0,0,EXQ62-EXS60)</f>
        <v>0</v>
      </c>
      <c r="EXU62" s="958">
        <f t="shared" ref="EXU62" si="2010">IF(EXS62-EXU60&lt;=0,0,EXS62-EXU60)</f>
        <v>0</v>
      </c>
      <c r="EXW62" s="958">
        <f t="shared" ref="EXW62" si="2011">IF(EXU62-EXW60&lt;=0,0,EXU62-EXW60)</f>
        <v>0</v>
      </c>
      <c r="EXY62" s="958">
        <f t="shared" ref="EXY62" si="2012">IF(EXW62-EXY60&lt;=0,0,EXW62-EXY60)</f>
        <v>0</v>
      </c>
      <c r="EYA62" s="958">
        <f t="shared" ref="EYA62" si="2013">IF(EXY62-EYA60&lt;=0,0,EXY62-EYA60)</f>
        <v>0</v>
      </c>
      <c r="EYC62" s="958">
        <f t="shared" ref="EYC62" si="2014">IF(EYA62-EYC60&lt;=0,0,EYA62-EYC60)</f>
        <v>0</v>
      </c>
      <c r="EYE62" s="958">
        <f t="shared" ref="EYE62" si="2015">IF(EYC62-EYE60&lt;=0,0,EYC62-EYE60)</f>
        <v>0</v>
      </c>
      <c r="EYG62" s="958">
        <f t="shared" ref="EYG62" si="2016">IF(EYE62-EYG60&lt;=0,0,EYE62-EYG60)</f>
        <v>0</v>
      </c>
      <c r="EYI62" s="958">
        <f t="shared" ref="EYI62" si="2017">IF(EYG62-EYI60&lt;=0,0,EYG62-EYI60)</f>
        <v>0</v>
      </c>
      <c r="EYK62" s="958">
        <f t="shared" ref="EYK62" si="2018">IF(EYI62-EYK60&lt;=0,0,EYI62-EYK60)</f>
        <v>0</v>
      </c>
      <c r="EYM62" s="958">
        <f t="shared" ref="EYM62" si="2019">IF(EYK62-EYM60&lt;=0,0,EYK62-EYM60)</f>
        <v>0</v>
      </c>
      <c r="EYO62" s="958">
        <f t="shared" ref="EYO62" si="2020">IF(EYM62-EYO60&lt;=0,0,EYM62-EYO60)</f>
        <v>0</v>
      </c>
      <c r="EYQ62" s="958">
        <f t="shared" ref="EYQ62" si="2021">IF(EYO62-EYQ60&lt;=0,0,EYO62-EYQ60)</f>
        <v>0</v>
      </c>
      <c r="EYS62" s="958">
        <f t="shared" ref="EYS62" si="2022">IF(EYQ62-EYS60&lt;=0,0,EYQ62-EYS60)</f>
        <v>0</v>
      </c>
      <c r="EYU62" s="958">
        <f t="shared" ref="EYU62" si="2023">IF(EYS62-EYU60&lt;=0,0,EYS62-EYU60)</f>
        <v>0</v>
      </c>
      <c r="EYW62" s="958">
        <f t="shared" ref="EYW62" si="2024">IF(EYU62-EYW60&lt;=0,0,EYU62-EYW60)</f>
        <v>0</v>
      </c>
      <c r="EYY62" s="958">
        <f t="shared" ref="EYY62" si="2025">IF(EYW62-EYY60&lt;=0,0,EYW62-EYY60)</f>
        <v>0</v>
      </c>
      <c r="EZA62" s="958">
        <f t="shared" ref="EZA62" si="2026">IF(EYY62-EZA60&lt;=0,0,EYY62-EZA60)</f>
        <v>0</v>
      </c>
      <c r="EZC62" s="958">
        <f t="shared" ref="EZC62" si="2027">IF(EZA62-EZC60&lt;=0,0,EZA62-EZC60)</f>
        <v>0</v>
      </c>
      <c r="EZE62" s="958">
        <f t="shared" ref="EZE62" si="2028">IF(EZC62-EZE60&lt;=0,0,EZC62-EZE60)</f>
        <v>0</v>
      </c>
      <c r="EZG62" s="958">
        <f t="shared" ref="EZG62" si="2029">IF(EZE62-EZG60&lt;=0,0,EZE62-EZG60)</f>
        <v>0</v>
      </c>
      <c r="EZI62" s="958">
        <f t="shared" ref="EZI62" si="2030">IF(EZG62-EZI60&lt;=0,0,EZG62-EZI60)</f>
        <v>0</v>
      </c>
      <c r="EZK62" s="958">
        <f t="shared" ref="EZK62" si="2031">IF(EZI62-EZK60&lt;=0,0,EZI62-EZK60)</f>
        <v>0</v>
      </c>
      <c r="EZM62" s="958">
        <f t="shared" ref="EZM62" si="2032">IF(EZK62-EZM60&lt;=0,0,EZK62-EZM60)</f>
        <v>0</v>
      </c>
      <c r="EZO62" s="958">
        <f t="shared" ref="EZO62" si="2033">IF(EZM62-EZO60&lt;=0,0,EZM62-EZO60)</f>
        <v>0</v>
      </c>
      <c r="EZQ62" s="958">
        <f t="shared" ref="EZQ62" si="2034">IF(EZO62-EZQ60&lt;=0,0,EZO62-EZQ60)</f>
        <v>0</v>
      </c>
      <c r="EZS62" s="958">
        <f t="shared" ref="EZS62" si="2035">IF(EZQ62-EZS60&lt;=0,0,EZQ62-EZS60)</f>
        <v>0</v>
      </c>
      <c r="EZU62" s="958">
        <f t="shared" ref="EZU62" si="2036">IF(EZS62-EZU60&lt;=0,0,EZS62-EZU60)</f>
        <v>0</v>
      </c>
      <c r="EZW62" s="958">
        <f t="shared" ref="EZW62" si="2037">IF(EZU62-EZW60&lt;=0,0,EZU62-EZW60)</f>
        <v>0</v>
      </c>
      <c r="EZY62" s="958">
        <f t="shared" ref="EZY62" si="2038">IF(EZW62-EZY60&lt;=0,0,EZW62-EZY60)</f>
        <v>0</v>
      </c>
      <c r="FAA62" s="958">
        <f t="shared" ref="FAA62" si="2039">IF(EZY62-FAA60&lt;=0,0,EZY62-FAA60)</f>
        <v>0</v>
      </c>
      <c r="FAC62" s="958">
        <f t="shared" ref="FAC62" si="2040">IF(FAA62-FAC60&lt;=0,0,FAA62-FAC60)</f>
        <v>0</v>
      </c>
      <c r="FAE62" s="958">
        <f t="shared" ref="FAE62" si="2041">IF(FAC62-FAE60&lt;=0,0,FAC62-FAE60)</f>
        <v>0</v>
      </c>
      <c r="FAG62" s="958">
        <f t="shared" ref="FAG62" si="2042">IF(FAE62-FAG60&lt;=0,0,FAE62-FAG60)</f>
        <v>0</v>
      </c>
      <c r="FAI62" s="958">
        <f t="shared" ref="FAI62" si="2043">IF(FAG62-FAI60&lt;=0,0,FAG62-FAI60)</f>
        <v>0</v>
      </c>
      <c r="FAK62" s="958">
        <f t="shared" ref="FAK62" si="2044">IF(FAI62-FAK60&lt;=0,0,FAI62-FAK60)</f>
        <v>0</v>
      </c>
      <c r="FAM62" s="958">
        <f t="shared" ref="FAM62" si="2045">IF(FAK62-FAM60&lt;=0,0,FAK62-FAM60)</f>
        <v>0</v>
      </c>
      <c r="FAO62" s="958">
        <f t="shared" ref="FAO62" si="2046">IF(FAM62-FAO60&lt;=0,0,FAM62-FAO60)</f>
        <v>0</v>
      </c>
      <c r="FAQ62" s="958">
        <f t="shared" ref="FAQ62" si="2047">IF(FAO62-FAQ60&lt;=0,0,FAO62-FAQ60)</f>
        <v>0</v>
      </c>
      <c r="FAS62" s="958">
        <f t="shared" ref="FAS62" si="2048">IF(FAQ62-FAS60&lt;=0,0,FAQ62-FAS60)</f>
        <v>0</v>
      </c>
      <c r="FAU62" s="958">
        <f t="shared" ref="FAU62" si="2049">IF(FAS62-FAU60&lt;=0,0,FAS62-FAU60)</f>
        <v>0</v>
      </c>
      <c r="FAW62" s="958">
        <f t="shared" ref="FAW62" si="2050">IF(FAU62-FAW60&lt;=0,0,FAU62-FAW60)</f>
        <v>0</v>
      </c>
      <c r="FAY62" s="958">
        <f t="shared" ref="FAY62" si="2051">IF(FAW62-FAY60&lt;=0,0,FAW62-FAY60)</f>
        <v>0</v>
      </c>
      <c r="FBA62" s="958">
        <f t="shared" ref="FBA62" si="2052">IF(FAY62-FBA60&lt;=0,0,FAY62-FBA60)</f>
        <v>0</v>
      </c>
      <c r="FBC62" s="958">
        <f t="shared" ref="FBC62" si="2053">IF(FBA62-FBC60&lt;=0,0,FBA62-FBC60)</f>
        <v>0</v>
      </c>
      <c r="FBE62" s="958">
        <f t="shared" ref="FBE62" si="2054">IF(FBC62-FBE60&lt;=0,0,FBC62-FBE60)</f>
        <v>0</v>
      </c>
      <c r="FBG62" s="958">
        <f t="shared" ref="FBG62" si="2055">IF(FBE62-FBG60&lt;=0,0,FBE62-FBG60)</f>
        <v>0</v>
      </c>
      <c r="FBI62" s="958">
        <f t="shared" ref="FBI62" si="2056">IF(FBG62-FBI60&lt;=0,0,FBG62-FBI60)</f>
        <v>0</v>
      </c>
      <c r="FBK62" s="958">
        <f t="shared" ref="FBK62" si="2057">IF(FBI62-FBK60&lt;=0,0,FBI62-FBK60)</f>
        <v>0</v>
      </c>
      <c r="FBM62" s="958">
        <f t="shared" ref="FBM62" si="2058">IF(FBK62-FBM60&lt;=0,0,FBK62-FBM60)</f>
        <v>0</v>
      </c>
      <c r="FBO62" s="958">
        <f t="shared" ref="FBO62" si="2059">IF(FBM62-FBO60&lt;=0,0,FBM62-FBO60)</f>
        <v>0</v>
      </c>
      <c r="FBQ62" s="958">
        <f t="shared" ref="FBQ62" si="2060">IF(FBO62-FBQ60&lt;=0,0,FBO62-FBQ60)</f>
        <v>0</v>
      </c>
      <c r="FBS62" s="958">
        <f t="shared" ref="FBS62" si="2061">IF(FBQ62-FBS60&lt;=0,0,FBQ62-FBS60)</f>
        <v>0</v>
      </c>
      <c r="FBU62" s="958">
        <f t="shared" ref="FBU62" si="2062">IF(FBS62-FBU60&lt;=0,0,FBS62-FBU60)</f>
        <v>0</v>
      </c>
      <c r="FBW62" s="958">
        <f t="shared" ref="FBW62" si="2063">IF(FBU62-FBW60&lt;=0,0,FBU62-FBW60)</f>
        <v>0</v>
      </c>
      <c r="FBY62" s="958">
        <f t="shared" ref="FBY62" si="2064">IF(FBW62-FBY60&lt;=0,0,FBW62-FBY60)</f>
        <v>0</v>
      </c>
      <c r="FCA62" s="958">
        <f t="shared" ref="FCA62" si="2065">IF(FBY62-FCA60&lt;=0,0,FBY62-FCA60)</f>
        <v>0</v>
      </c>
      <c r="FCC62" s="958">
        <f t="shared" ref="FCC62" si="2066">IF(FCA62-FCC60&lt;=0,0,FCA62-FCC60)</f>
        <v>0</v>
      </c>
      <c r="FCE62" s="958">
        <f t="shared" ref="FCE62" si="2067">IF(FCC62-FCE60&lt;=0,0,FCC62-FCE60)</f>
        <v>0</v>
      </c>
      <c r="FCG62" s="958">
        <f t="shared" ref="FCG62" si="2068">IF(FCE62-FCG60&lt;=0,0,FCE62-FCG60)</f>
        <v>0</v>
      </c>
      <c r="FCI62" s="958">
        <f t="shared" ref="FCI62" si="2069">IF(FCG62-FCI60&lt;=0,0,FCG62-FCI60)</f>
        <v>0</v>
      </c>
      <c r="FCK62" s="958">
        <f t="shared" ref="FCK62" si="2070">IF(FCI62-FCK60&lt;=0,0,FCI62-FCK60)</f>
        <v>0</v>
      </c>
      <c r="FCM62" s="958">
        <f t="shared" ref="FCM62" si="2071">IF(FCK62-FCM60&lt;=0,0,FCK62-FCM60)</f>
        <v>0</v>
      </c>
      <c r="FCO62" s="958">
        <f t="shared" ref="FCO62" si="2072">IF(FCM62-FCO60&lt;=0,0,FCM62-FCO60)</f>
        <v>0</v>
      </c>
      <c r="FCQ62" s="958">
        <f t="shared" ref="FCQ62" si="2073">IF(FCO62-FCQ60&lt;=0,0,FCO62-FCQ60)</f>
        <v>0</v>
      </c>
      <c r="FCS62" s="958">
        <f t="shared" ref="FCS62" si="2074">IF(FCQ62-FCS60&lt;=0,0,FCQ62-FCS60)</f>
        <v>0</v>
      </c>
      <c r="FCU62" s="958">
        <f t="shared" ref="FCU62" si="2075">IF(FCS62-FCU60&lt;=0,0,FCS62-FCU60)</f>
        <v>0</v>
      </c>
      <c r="FCW62" s="958">
        <f t="shared" ref="FCW62" si="2076">IF(FCU62-FCW60&lt;=0,0,FCU62-FCW60)</f>
        <v>0</v>
      </c>
      <c r="FCY62" s="958">
        <f t="shared" ref="FCY62" si="2077">IF(FCW62-FCY60&lt;=0,0,FCW62-FCY60)</f>
        <v>0</v>
      </c>
      <c r="FDA62" s="958">
        <f t="shared" ref="FDA62" si="2078">IF(FCY62-FDA60&lt;=0,0,FCY62-FDA60)</f>
        <v>0</v>
      </c>
      <c r="FDC62" s="958">
        <f t="shared" ref="FDC62" si="2079">IF(FDA62-FDC60&lt;=0,0,FDA62-FDC60)</f>
        <v>0</v>
      </c>
      <c r="FDE62" s="958">
        <f t="shared" ref="FDE62" si="2080">IF(FDC62-FDE60&lt;=0,0,FDC62-FDE60)</f>
        <v>0</v>
      </c>
      <c r="FDG62" s="958">
        <f t="shared" ref="FDG62" si="2081">IF(FDE62-FDG60&lt;=0,0,FDE62-FDG60)</f>
        <v>0</v>
      </c>
      <c r="FDI62" s="958">
        <f t="shared" ref="FDI62" si="2082">IF(FDG62-FDI60&lt;=0,0,FDG62-FDI60)</f>
        <v>0</v>
      </c>
      <c r="FDK62" s="958">
        <f t="shared" ref="FDK62" si="2083">IF(FDI62-FDK60&lt;=0,0,FDI62-FDK60)</f>
        <v>0</v>
      </c>
      <c r="FDM62" s="958">
        <f t="shared" ref="FDM62" si="2084">IF(FDK62-FDM60&lt;=0,0,FDK62-FDM60)</f>
        <v>0</v>
      </c>
      <c r="FDO62" s="958">
        <f t="shared" ref="FDO62" si="2085">IF(FDM62-FDO60&lt;=0,0,FDM62-FDO60)</f>
        <v>0</v>
      </c>
      <c r="FDQ62" s="958">
        <f t="shared" ref="FDQ62" si="2086">IF(FDO62-FDQ60&lt;=0,0,FDO62-FDQ60)</f>
        <v>0</v>
      </c>
      <c r="FDS62" s="958">
        <f t="shared" ref="FDS62" si="2087">IF(FDQ62-FDS60&lt;=0,0,FDQ62-FDS60)</f>
        <v>0</v>
      </c>
      <c r="FDU62" s="958">
        <f t="shared" ref="FDU62" si="2088">IF(FDS62-FDU60&lt;=0,0,FDS62-FDU60)</f>
        <v>0</v>
      </c>
      <c r="FDW62" s="958">
        <f t="shared" ref="FDW62" si="2089">IF(FDU62-FDW60&lt;=0,0,FDU62-FDW60)</f>
        <v>0</v>
      </c>
      <c r="FDY62" s="958">
        <f t="shared" ref="FDY62" si="2090">IF(FDW62-FDY60&lt;=0,0,FDW62-FDY60)</f>
        <v>0</v>
      </c>
      <c r="FEA62" s="958">
        <f t="shared" ref="FEA62" si="2091">IF(FDY62-FEA60&lt;=0,0,FDY62-FEA60)</f>
        <v>0</v>
      </c>
      <c r="FEC62" s="958">
        <f t="shared" ref="FEC62" si="2092">IF(FEA62-FEC60&lt;=0,0,FEA62-FEC60)</f>
        <v>0</v>
      </c>
      <c r="FEE62" s="958">
        <f t="shared" ref="FEE62" si="2093">IF(FEC62-FEE60&lt;=0,0,FEC62-FEE60)</f>
        <v>0</v>
      </c>
      <c r="FEG62" s="958">
        <f t="shared" ref="FEG62" si="2094">IF(FEE62-FEG60&lt;=0,0,FEE62-FEG60)</f>
        <v>0</v>
      </c>
      <c r="FEI62" s="958">
        <f t="shared" ref="FEI62" si="2095">IF(FEG62-FEI60&lt;=0,0,FEG62-FEI60)</f>
        <v>0</v>
      </c>
      <c r="FEK62" s="958">
        <f t="shared" ref="FEK62" si="2096">IF(FEI62-FEK60&lt;=0,0,FEI62-FEK60)</f>
        <v>0</v>
      </c>
      <c r="FEM62" s="958">
        <f t="shared" ref="FEM62" si="2097">IF(FEK62-FEM60&lt;=0,0,FEK62-FEM60)</f>
        <v>0</v>
      </c>
      <c r="FEO62" s="958">
        <f t="shared" ref="FEO62" si="2098">IF(FEM62-FEO60&lt;=0,0,FEM62-FEO60)</f>
        <v>0</v>
      </c>
      <c r="FEQ62" s="958">
        <f t="shared" ref="FEQ62" si="2099">IF(FEO62-FEQ60&lt;=0,0,FEO62-FEQ60)</f>
        <v>0</v>
      </c>
      <c r="FES62" s="958">
        <f t="shared" ref="FES62" si="2100">IF(FEQ62-FES60&lt;=0,0,FEQ62-FES60)</f>
        <v>0</v>
      </c>
      <c r="FEU62" s="958">
        <f t="shared" ref="FEU62" si="2101">IF(FES62-FEU60&lt;=0,0,FES62-FEU60)</f>
        <v>0</v>
      </c>
      <c r="FEW62" s="958">
        <f t="shared" ref="FEW62" si="2102">IF(FEU62-FEW60&lt;=0,0,FEU62-FEW60)</f>
        <v>0</v>
      </c>
      <c r="FEY62" s="958">
        <f t="shared" ref="FEY62" si="2103">IF(FEW62-FEY60&lt;=0,0,FEW62-FEY60)</f>
        <v>0</v>
      </c>
      <c r="FFA62" s="958">
        <f t="shared" ref="FFA62" si="2104">IF(FEY62-FFA60&lt;=0,0,FEY62-FFA60)</f>
        <v>0</v>
      </c>
      <c r="FFC62" s="958">
        <f t="shared" ref="FFC62" si="2105">IF(FFA62-FFC60&lt;=0,0,FFA62-FFC60)</f>
        <v>0</v>
      </c>
      <c r="FFE62" s="958">
        <f t="shared" ref="FFE62" si="2106">IF(FFC62-FFE60&lt;=0,0,FFC62-FFE60)</f>
        <v>0</v>
      </c>
      <c r="FFG62" s="958">
        <f t="shared" ref="FFG62" si="2107">IF(FFE62-FFG60&lt;=0,0,FFE62-FFG60)</f>
        <v>0</v>
      </c>
      <c r="FFI62" s="958">
        <f t="shared" ref="FFI62" si="2108">IF(FFG62-FFI60&lt;=0,0,FFG62-FFI60)</f>
        <v>0</v>
      </c>
      <c r="FFK62" s="958">
        <f t="shared" ref="FFK62" si="2109">IF(FFI62-FFK60&lt;=0,0,FFI62-FFK60)</f>
        <v>0</v>
      </c>
      <c r="FFM62" s="958">
        <f t="shared" ref="FFM62" si="2110">IF(FFK62-FFM60&lt;=0,0,FFK62-FFM60)</f>
        <v>0</v>
      </c>
      <c r="FFO62" s="958">
        <f t="shared" ref="FFO62" si="2111">IF(FFM62-FFO60&lt;=0,0,FFM62-FFO60)</f>
        <v>0</v>
      </c>
      <c r="FFQ62" s="958">
        <f t="shared" ref="FFQ62" si="2112">IF(FFO62-FFQ60&lt;=0,0,FFO62-FFQ60)</f>
        <v>0</v>
      </c>
      <c r="FFS62" s="958">
        <f t="shared" ref="FFS62" si="2113">IF(FFQ62-FFS60&lt;=0,0,FFQ62-FFS60)</f>
        <v>0</v>
      </c>
      <c r="FFU62" s="958">
        <f t="shared" ref="FFU62" si="2114">IF(FFS62-FFU60&lt;=0,0,FFS62-FFU60)</f>
        <v>0</v>
      </c>
      <c r="FFW62" s="958">
        <f t="shared" ref="FFW62" si="2115">IF(FFU62-FFW60&lt;=0,0,FFU62-FFW60)</f>
        <v>0</v>
      </c>
      <c r="FFY62" s="958">
        <f t="shared" ref="FFY62" si="2116">IF(FFW62-FFY60&lt;=0,0,FFW62-FFY60)</f>
        <v>0</v>
      </c>
      <c r="FGA62" s="958">
        <f t="shared" ref="FGA62" si="2117">IF(FFY62-FGA60&lt;=0,0,FFY62-FGA60)</f>
        <v>0</v>
      </c>
      <c r="FGC62" s="958">
        <f t="shared" ref="FGC62" si="2118">IF(FGA62-FGC60&lt;=0,0,FGA62-FGC60)</f>
        <v>0</v>
      </c>
      <c r="FGE62" s="958">
        <f t="shared" ref="FGE62" si="2119">IF(FGC62-FGE60&lt;=0,0,FGC62-FGE60)</f>
        <v>0</v>
      </c>
      <c r="FGG62" s="958">
        <f t="shared" ref="FGG62" si="2120">IF(FGE62-FGG60&lt;=0,0,FGE62-FGG60)</f>
        <v>0</v>
      </c>
      <c r="FGI62" s="958">
        <f t="shared" ref="FGI62" si="2121">IF(FGG62-FGI60&lt;=0,0,FGG62-FGI60)</f>
        <v>0</v>
      </c>
      <c r="FGK62" s="958">
        <f t="shared" ref="FGK62" si="2122">IF(FGI62-FGK60&lt;=0,0,FGI62-FGK60)</f>
        <v>0</v>
      </c>
      <c r="FGM62" s="958">
        <f t="shared" ref="FGM62" si="2123">IF(FGK62-FGM60&lt;=0,0,FGK62-FGM60)</f>
        <v>0</v>
      </c>
      <c r="FGO62" s="958">
        <f t="shared" ref="FGO62" si="2124">IF(FGM62-FGO60&lt;=0,0,FGM62-FGO60)</f>
        <v>0</v>
      </c>
      <c r="FGQ62" s="958">
        <f t="shared" ref="FGQ62" si="2125">IF(FGO62-FGQ60&lt;=0,0,FGO62-FGQ60)</f>
        <v>0</v>
      </c>
      <c r="FGS62" s="958">
        <f t="shared" ref="FGS62" si="2126">IF(FGQ62-FGS60&lt;=0,0,FGQ62-FGS60)</f>
        <v>0</v>
      </c>
      <c r="FGU62" s="958">
        <f t="shared" ref="FGU62" si="2127">IF(FGS62-FGU60&lt;=0,0,FGS62-FGU60)</f>
        <v>0</v>
      </c>
      <c r="FGW62" s="958">
        <f t="shared" ref="FGW62" si="2128">IF(FGU62-FGW60&lt;=0,0,FGU62-FGW60)</f>
        <v>0</v>
      </c>
      <c r="FGY62" s="958">
        <f t="shared" ref="FGY62" si="2129">IF(FGW62-FGY60&lt;=0,0,FGW62-FGY60)</f>
        <v>0</v>
      </c>
      <c r="FHA62" s="958">
        <f t="shared" ref="FHA62" si="2130">IF(FGY62-FHA60&lt;=0,0,FGY62-FHA60)</f>
        <v>0</v>
      </c>
      <c r="FHC62" s="958">
        <f t="shared" ref="FHC62" si="2131">IF(FHA62-FHC60&lt;=0,0,FHA62-FHC60)</f>
        <v>0</v>
      </c>
      <c r="FHE62" s="958">
        <f t="shared" ref="FHE62" si="2132">IF(FHC62-FHE60&lt;=0,0,FHC62-FHE60)</f>
        <v>0</v>
      </c>
      <c r="FHG62" s="958">
        <f t="shared" ref="FHG62" si="2133">IF(FHE62-FHG60&lt;=0,0,FHE62-FHG60)</f>
        <v>0</v>
      </c>
      <c r="FHI62" s="958">
        <f t="shared" ref="FHI62" si="2134">IF(FHG62-FHI60&lt;=0,0,FHG62-FHI60)</f>
        <v>0</v>
      </c>
      <c r="FHK62" s="958">
        <f t="shared" ref="FHK62" si="2135">IF(FHI62-FHK60&lt;=0,0,FHI62-FHK60)</f>
        <v>0</v>
      </c>
      <c r="FHM62" s="958">
        <f t="shared" ref="FHM62" si="2136">IF(FHK62-FHM60&lt;=0,0,FHK62-FHM60)</f>
        <v>0</v>
      </c>
      <c r="FHO62" s="958">
        <f t="shared" ref="FHO62" si="2137">IF(FHM62-FHO60&lt;=0,0,FHM62-FHO60)</f>
        <v>0</v>
      </c>
      <c r="FHQ62" s="958">
        <f t="shared" ref="FHQ62" si="2138">IF(FHO62-FHQ60&lt;=0,0,FHO62-FHQ60)</f>
        <v>0</v>
      </c>
      <c r="FHS62" s="958">
        <f t="shared" ref="FHS62" si="2139">IF(FHQ62-FHS60&lt;=0,0,FHQ62-FHS60)</f>
        <v>0</v>
      </c>
      <c r="FHU62" s="958">
        <f t="shared" ref="FHU62" si="2140">IF(FHS62-FHU60&lt;=0,0,FHS62-FHU60)</f>
        <v>0</v>
      </c>
      <c r="FHW62" s="958">
        <f t="shared" ref="FHW62" si="2141">IF(FHU62-FHW60&lt;=0,0,FHU62-FHW60)</f>
        <v>0</v>
      </c>
      <c r="FHY62" s="958">
        <f t="shared" ref="FHY62" si="2142">IF(FHW62-FHY60&lt;=0,0,FHW62-FHY60)</f>
        <v>0</v>
      </c>
      <c r="FIA62" s="958">
        <f t="shared" ref="FIA62" si="2143">IF(FHY62-FIA60&lt;=0,0,FHY62-FIA60)</f>
        <v>0</v>
      </c>
      <c r="FIC62" s="958">
        <f t="shared" ref="FIC62" si="2144">IF(FIA62-FIC60&lt;=0,0,FIA62-FIC60)</f>
        <v>0</v>
      </c>
      <c r="FIE62" s="958">
        <f t="shared" ref="FIE62" si="2145">IF(FIC62-FIE60&lt;=0,0,FIC62-FIE60)</f>
        <v>0</v>
      </c>
      <c r="FIG62" s="958">
        <f t="shared" ref="FIG62" si="2146">IF(FIE62-FIG60&lt;=0,0,FIE62-FIG60)</f>
        <v>0</v>
      </c>
      <c r="FII62" s="958">
        <f t="shared" ref="FII62" si="2147">IF(FIG62-FII60&lt;=0,0,FIG62-FII60)</f>
        <v>0</v>
      </c>
      <c r="FIK62" s="958">
        <f t="shared" ref="FIK62" si="2148">IF(FII62-FIK60&lt;=0,0,FII62-FIK60)</f>
        <v>0</v>
      </c>
      <c r="FIM62" s="958">
        <f t="shared" ref="FIM62" si="2149">IF(FIK62-FIM60&lt;=0,0,FIK62-FIM60)</f>
        <v>0</v>
      </c>
      <c r="FIO62" s="958">
        <f t="shared" ref="FIO62" si="2150">IF(FIM62-FIO60&lt;=0,0,FIM62-FIO60)</f>
        <v>0</v>
      </c>
      <c r="FIQ62" s="958">
        <f t="shared" ref="FIQ62" si="2151">IF(FIO62-FIQ60&lt;=0,0,FIO62-FIQ60)</f>
        <v>0</v>
      </c>
      <c r="FIS62" s="958">
        <f t="shared" ref="FIS62" si="2152">IF(FIQ62-FIS60&lt;=0,0,FIQ62-FIS60)</f>
        <v>0</v>
      </c>
      <c r="FIU62" s="958">
        <f t="shared" ref="FIU62" si="2153">IF(FIS62-FIU60&lt;=0,0,FIS62-FIU60)</f>
        <v>0</v>
      </c>
      <c r="FIW62" s="958">
        <f t="shared" ref="FIW62" si="2154">IF(FIU62-FIW60&lt;=0,0,FIU62-FIW60)</f>
        <v>0</v>
      </c>
      <c r="FIY62" s="958">
        <f t="shared" ref="FIY62" si="2155">IF(FIW62-FIY60&lt;=0,0,FIW62-FIY60)</f>
        <v>0</v>
      </c>
      <c r="FJA62" s="958">
        <f t="shared" ref="FJA62" si="2156">IF(FIY62-FJA60&lt;=0,0,FIY62-FJA60)</f>
        <v>0</v>
      </c>
      <c r="FJC62" s="958">
        <f t="shared" ref="FJC62" si="2157">IF(FJA62-FJC60&lt;=0,0,FJA62-FJC60)</f>
        <v>0</v>
      </c>
      <c r="FJE62" s="958">
        <f t="shared" ref="FJE62" si="2158">IF(FJC62-FJE60&lt;=0,0,FJC62-FJE60)</f>
        <v>0</v>
      </c>
      <c r="FJG62" s="958">
        <f t="shared" ref="FJG62" si="2159">IF(FJE62-FJG60&lt;=0,0,FJE62-FJG60)</f>
        <v>0</v>
      </c>
      <c r="FJI62" s="958">
        <f t="shared" ref="FJI62" si="2160">IF(FJG62-FJI60&lt;=0,0,FJG62-FJI60)</f>
        <v>0</v>
      </c>
      <c r="FJK62" s="958">
        <f t="shared" ref="FJK62" si="2161">IF(FJI62-FJK60&lt;=0,0,FJI62-FJK60)</f>
        <v>0</v>
      </c>
      <c r="FJM62" s="958">
        <f t="shared" ref="FJM62" si="2162">IF(FJK62-FJM60&lt;=0,0,FJK62-FJM60)</f>
        <v>0</v>
      </c>
      <c r="FJO62" s="958">
        <f t="shared" ref="FJO62" si="2163">IF(FJM62-FJO60&lt;=0,0,FJM62-FJO60)</f>
        <v>0</v>
      </c>
      <c r="FJQ62" s="958">
        <f t="shared" ref="FJQ62" si="2164">IF(FJO62-FJQ60&lt;=0,0,FJO62-FJQ60)</f>
        <v>0</v>
      </c>
      <c r="FJS62" s="958">
        <f t="shared" ref="FJS62" si="2165">IF(FJQ62-FJS60&lt;=0,0,FJQ62-FJS60)</f>
        <v>0</v>
      </c>
      <c r="FJU62" s="958">
        <f t="shared" ref="FJU62" si="2166">IF(FJS62-FJU60&lt;=0,0,FJS62-FJU60)</f>
        <v>0</v>
      </c>
      <c r="FJW62" s="958">
        <f t="shared" ref="FJW62" si="2167">IF(FJU62-FJW60&lt;=0,0,FJU62-FJW60)</f>
        <v>0</v>
      </c>
      <c r="FJY62" s="958">
        <f t="shared" ref="FJY62" si="2168">IF(FJW62-FJY60&lt;=0,0,FJW62-FJY60)</f>
        <v>0</v>
      </c>
      <c r="FKA62" s="958">
        <f t="shared" ref="FKA62" si="2169">IF(FJY62-FKA60&lt;=0,0,FJY62-FKA60)</f>
        <v>0</v>
      </c>
      <c r="FKC62" s="958">
        <f t="shared" ref="FKC62" si="2170">IF(FKA62-FKC60&lt;=0,0,FKA62-FKC60)</f>
        <v>0</v>
      </c>
      <c r="FKE62" s="958">
        <f t="shared" ref="FKE62" si="2171">IF(FKC62-FKE60&lt;=0,0,FKC62-FKE60)</f>
        <v>0</v>
      </c>
      <c r="FKG62" s="958">
        <f t="shared" ref="FKG62" si="2172">IF(FKE62-FKG60&lt;=0,0,FKE62-FKG60)</f>
        <v>0</v>
      </c>
      <c r="FKI62" s="958">
        <f t="shared" ref="FKI62" si="2173">IF(FKG62-FKI60&lt;=0,0,FKG62-FKI60)</f>
        <v>0</v>
      </c>
      <c r="FKK62" s="958">
        <f t="shared" ref="FKK62" si="2174">IF(FKI62-FKK60&lt;=0,0,FKI62-FKK60)</f>
        <v>0</v>
      </c>
      <c r="FKM62" s="958">
        <f t="shared" ref="FKM62" si="2175">IF(FKK62-FKM60&lt;=0,0,FKK62-FKM60)</f>
        <v>0</v>
      </c>
      <c r="FKO62" s="958">
        <f t="shared" ref="FKO62" si="2176">IF(FKM62-FKO60&lt;=0,0,FKM62-FKO60)</f>
        <v>0</v>
      </c>
      <c r="FKQ62" s="958">
        <f t="shared" ref="FKQ62" si="2177">IF(FKO62-FKQ60&lt;=0,0,FKO62-FKQ60)</f>
        <v>0</v>
      </c>
      <c r="FKS62" s="958">
        <f t="shared" ref="FKS62" si="2178">IF(FKQ62-FKS60&lt;=0,0,FKQ62-FKS60)</f>
        <v>0</v>
      </c>
      <c r="FKU62" s="958">
        <f t="shared" ref="FKU62" si="2179">IF(FKS62-FKU60&lt;=0,0,FKS62-FKU60)</f>
        <v>0</v>
      </c>
      <c r="FKW62" s="958">
        <f t="shared" ref="FKW62" si="2180">IF(FKU62-FKW60&lt;=0,0,FKU62-FKW60)</f>
        <v>0</v>
      </c>
      <c r="FKY62" s="958">
        <f t="shared" ref="FKY62" si="2181">IF(FKW62-FKY60&lt;=0,0,FKW62-FKY60)</f>
        <v>0</v>
      </c>
      <c r="FLA62" s="958">
        <f t="shared" ref="FLA62" si="2182">IF(FKY62-FLA60&lt;=0,0,FKY62-FLA60)</f>
        <v>0</v>
      </c>
      <c r="FLC62" s="958">
        <f t="shared" ref="FLC62" si="2183">IF(FLA62-FLC60&lt;=0,0,FLA62-FLC60)</f>
        <v>0</v>
      </c>
      <c r="FLE62" s="958">
        <f t="shared" ref="FLE62" si="2184">IF(FLC62-FLE60&lt;=0,0,FLC62-FLE60)</f>
        <v>0</v>
      </c>
      <c r="FLG62" s="958">
        <f t="shared" ref="FLG62" si="2185">IF(FLE62-FLG60&lt;=0,0,FLE62-FLG60)</f>
        <v>0</v>
      </c>
      <c r="FLI62" s="958">
        <f t="shared" ref="FLI62" si="2186">IF(FLG62-FLI60&lt;=0,0,FLG62-FLI60)</f>
        <v>0</v>
      </c>
      <c r="FLK62" s="958">
        <f t="shared" ref="FLK62" si="2187">IF(FLI62-FLK60&lt;=0,0,FLI62-FLK60)</f>
        <v>0</v>
      </c>
      <c r="FLM62" s="958">
        <f t="shared" ref="FLM62" si="2188">IF(FLK62-FLM60&lt;=0,0,FLK62-FLM60)</f>
        <v>0</v>
      </c>
      <c r="FLO62" s="958">
        <f t="shared" ref="FLO62" si="2189">IF(FLM62-FLO60&lt;=0,0,FLM62-FLO60)</f>
        <v>0</v>
      </c>
      <c r="FLQ62" s="958">
        <f t="shared" ref="FLQ62" si="2190">IF(FLO62-FLQ60&lt;=0,0,FLO62-FLQ60)</f>
        <v>0</v>
      </c>
      <c r="FLS62" s="958">
        <f t="shared" ref="FLS62" si="2191">IF(FLQ62-FLS60&lt;=0,0,FLQ62-FLS60)</f>
        <v>0</v>
      </c>
      <c r="FLU62" s="958">
        <f t="shared" ref="FLU62" si="2192">IF(FLS62-FLU60&lt;=0,0,FLS62-FLU60)</f>
        <v>0</v>
      </c>
      <c r="FLW62" s="958">
        <f t="shared" ref="FLW62" si="2193">IF(FLU62-FLW60&lt;=0,0,FLU62-FLW60)</f>
        <v>0</v>
      </c>
      <c r="FLY62" s="958">
        <f t="shared" ref="FLY62" si="2194">IF(FLW62-FLY60&lt;=0,0,FLW62-FLY60)</f>
        <v>0</v>
      </c>
      <c r="FMA62" s="958">
        <f t="shared" ref="FMA62" si="2195">IF(FLY62-FMA60&lt;=0,0,FLY62-FMA60)</f>
        <v>0</v>
      </c>
      <c r="FMC62" s="958">
        <f t="shared" ref="FMC62" si="2196">IF(FMA62-FMC60&lt;=0,0,FMA62-FMC60)</f>
        <v>0</v>
      </c>
      <c r="FME62" s="958">
        <f t="shared" ref="FME62" si="2197">IF(FMC62-FME60&lt;=0,0,FMC62-FME60)</f>
        <v>0</v>
      </c>
      <c r="FMG62" s="958">
        <f t="shared" ref="FMG62" si="2198">IF(FME62-FMG60&lt;=0,0,FME62-FMG60)</f>
        <v>0</v>
      </c>
      <c r="FMI62" s="958">
        <f t="shared" ref="FMI62" si="2199">IF(FMG62-FMI60&lt;=0,0,FMG62-FMI60)</f>
        <v>0</v>
      </c>
      <c r="FMK62" s="958">
        <f t="shared" ref="FMK62" si="2200">IF(FMI62-FMK60&lt;=0,0,FMI62-FMK60)</f>
        <v>0</v>
      </c>
      <c r="FMM62" s="958">
        <f t="shared" ref="FMM62" si="2201">IF(FMK62-FMM60&lt;=0,0,FMK62-FMM60)</f>
        <v>0</v>
      </c>
      <c r="FMO62" s="958">
        <f t="shared" ref="FMO62" si="2202">IF(FMM62-FMO60&lt;=0,0,FMM62-FMO60)</f>
        <v>0</v>
      </c>
      <c r="FMQ62" s="958">
        <f t="shared" ref="FMQ62" si="2203">IF(FMO62-FMQ60&lt;=0,0,FMO62-FMQ60)</f>
        <v>0</v>
      </c>
      <c r="FMS62" s="958">
        <f t="shared" ref="FMS62" si="2204">IF(FMQ62-FMS60&lt;=0,0,FMQ62-FMS60)</f>
        <v>0</v>
      </c>
      <c r="FMU62" s="958">
        <f t="shared" ref="FMU62" si="2205">IF(FMS62-FMU60&lt;=0,0,FMS62-FMU60)</f>
        <v>0</v>
      </c>
      <c r="FMW62" s="958">
        <f t="shared" ref="FMW62" si="2206">IF(FMU62-FMW60&lt;=0,0,FMU62-FMW60)</f>
        <v>0</v>
      </c>
      <c r="FMY62" s="958">
        <f t="shared" ref="FMY62" si="2207">IF(FMW62-FMY60&lt;=0,0,FMW62-FMY60)</f>
        <v>0</v>
      </c>
      <c r="FNA62" s="958">
        <f t="shared" ref="FNA62" si="2208">IF(FMY62-FNA60&lt;=0,0,FMY62-FNA60)</f>
        <v>0</v>
      </c>
      <c r="FNC62" s="958">
        <f t="shared" ref="FNC62" si="2209">IF(FNA62-FNC60&lt;=0,0,FNA62-FNC60)</f>
        <v>0</v>
      </c>
      <c r="FNE62" s="958">
        <f t="shared" ref="FNE62" si="2210">IF(FNC62-FNE60&lt;=0,0,FNC62-FNE60)</f>
        <v>0</v>
      </c>
      <c r="FNG62" s="958">
        <f t="shared" ref="FNG62" si="2211">IF(FNE62-FNG60&lt;=0,0,FNE62-FNG60)</f>
        <v>0</v>
      </c>
      <c r="FNI62" s="958">
        <f t="shared" ref="FNI62" si="2212">IF(FNG62-FNI60&lt;=0,0,FNG62-FNI60)</f>
        <v>0</v>
      </c>
      <c r="FNK62" s="958">
        <f t="shared" ref="FNK62" si="2213">IF(FNI62-FNK60&lt;=0,0,FNI62-FNK60)</f>
        <v>0</v>
      </c>
      <c r="FNM62" s="958">
        <f t="shared" ref="FNM62" si="2214">IF(FNK62-FNM60&lt;=0,0,FNK62-FNM60)</f>
        <v>0</v>
      </c>
      <c r="FNO62" s="958">
        <f t="shared" ref="FNO62" si="2215">IF(FNM62-FNO60&lt;=0,0,FNM62-FNO60)</f>
        <v>0</v>
      </c>
      <c r="FNQ62" s="958">
        <f t="shared" ref="FNQ62" si="2216">IF(FNO62-FNQ60&lt;=0,0,FNO62-FNQ60)</f>
        <v>0</v>
      </c>
      <c r="FNS62" s="958">
        <f t="shared" ref="FNS62" si="2217">IF(FNQ62-FNS60&lt;=0,0,FNQ62-FNS60)</f>
        <v>0</v>
      </c>
      <c r="FNU62" s="958">
        <f t="shared" ref="FNU62" si="2218">IF(FNS62-FNU60&lt;=0,0,FNS62-FNU60)</f>
        <v>0</v>
      </c>
      <c r="FNW62" s="958">
        <f t="shared" ref="FNW62" si="2219">IF(FNU62-FNW60&lt;=0,0,FNU62-FNW60)</f>
        <v>0</v>
      </c>
      <c r="FNY62" s="958">
        <f t="shared" ref="FNY62" si="2220">IF(FNW62-FNY60&lt;=0,0,FNW62-FNY60)</f>
        <v>0</v>
      </c>
      <c r="FOA62" s="958">
        <f t="shared" ref="FOA62" si="2221">IF(FNY62-FOA60&lt;=0,0,FNY62-FOA60)</f>
        <v>0</v>
      </c>
      <c r="FOC62" s="958">
        <f t="shared" ref="FOC62" si="2222">IF(FOA62-FOC60&lt;=0,0,FOA62-FOC60)</f>
        <v>0</v>
      </c>
      <c r="FOE62" s="958">
        <f t="shared" ref="FOE62" si="2223">IF(FOC62-FOE60&lt;=0,0,FOC62-FOE60)</f>
        <v>0</v>
      </c>
      <c r="FOG62" s="958">
        <f t="shared" ref="FOG62" si="2224">IF(FOE62-FOG60&lt;=0,0,FOE62-FOG60)</f>
        <v>0</v>
      </c>
      <c r="FOI62" s="958">
        <f t="shared" ref="FOI62" si="2225">IF(FOG62-FOI60&lt;=0,0,FOG62-FOI60)</f>
        <v>0</v>
      </c>
      <c r="FOK62" s="958">
        <f t="shared" ref="FOK62" si="2226">IF(FOI62-FOK60&lt;=0,0,FOI62-FOK60)</f>
        <v>0</v>
      </c>
      <c r="FOM62" s="958">
        <f t="shared" ref="FOM62" si="2227">IF(FOK62-FOM60&lt;=0,0,FOK62-FOM60)</f>
        <v>0</v>
      </c>
      <c r="FOO62" s="958">
        <f t="shared" ref="FOO62" si="2228">IF(FOM62-FOO60&lt;=0,0,FOM62-FOO60)</f>
        <v>0</v>
      </c>
      <c r="FOQ62" s="958">
        <f t="shared" ref="FOQ62" si="2229">IF(FOO62-FOQ60&lt;=0,0,FOO62-FOQ60)</f>
        <v>0</v>
      </c>
      <c r="FOS62" s="958">
        <f t="shared" ref="FOS62" si="2230">IF(FOQ62-FOS60&lt;=0,0,FOQ62-FOS60)</f>
        <v>0</v>
      </c>
      <c r="FOU62" s="958">
        <f t="shared" ref="FOU62" si="2231">IF(FOS62-FOU60&lt;=0,0,FOS62-FOU60)</f>
        <v>0</v>
      </c>
      <c r="FOW62" s="958">
        <f t="shared" ref="FOW62" si="2232">IF(FOU62-FOW60&lt;=0,0,FOU62-FOW60)</f>
        <v>0</v>
      </c>
      <c r="FOY62" s="958">
        <f t="shared" ref="FOY62" si="2233">IF(FOW62-FOY60&lt;=0,0,FOW62-FOY60)</f>
        <v>0</v>
      </c>
      <c r="FPA62" s="958">
        <f t="shared" ref="FPA62" si="2234">IF(FOY62-FPA60&lt;=0,0,FOY62-FPA60)</f>
        <v>0</v>
      </c>
      <c r="FPC62" s="958">
        <f t="shared" ref="FPC62" si="2235">IF(FPA62-FPC60&lt;=0,0,FPA62-FPC60)</f>
        <v>0</v>
      </c>
      <c r="FPE62" s="958">
        <f t="shared" ref="FPE62" si="2236">IF(FPC62-FPE60&lt;=0,0,FPC62-FPE60)</f>
        <v>0</v>
      </c>
      <c r="FPG62" s="958">
        <f t="shared" ref="FPG62" si="2237">IF(FPE62-FPG60&lt;=0,0,FPE62-FPG60)</f>
        <v>0</v>
      </c>
      <c r="FPI62" s="958">
        <f t="shared" ref="FPI62" si="2238">IF(FPG62-FPI60&lt;=0,0,FPG62-FPI60)</f>
        <v>0</v>
      </c>
      <c r="FPK62" s="958">
        <f t="shared" ref="FPK62" si="2239">IF(FPI62-FPK60&lt;=0,0,FPI62-FPK60)</f>
        <v>0</v>
      </c>
      <c r="FPM62" s="958">
        <f t="shared" ref="FPM62" si="2240">IF(FPK62-FPM60&lt;=0,0,FPK62-FPM60)</f>
        <v>0</v>
      </c>
      <c r="FPO62" s="958">
        <f t="shared" ref="FPO62" si="2241">IF(FPM62-FPO60&lt;=0,0,FPM62-FPO60)</f>
        <v>0</v>
      </c>
      <c r="FPQ62" s="958">
        <f t="shared" ref="FPQ62" si="2242">IF(FPO62-FPQ60&lt;=0,0,FPO62-FPQ60)</f>
        <v>0</v>
      </c>
      <c r="FPS62" s="958">
        <f t="shared" ref="FPS62" si="2243">IF(FPQ62-FPS60&lt;=0,0,FPQ62-FPS60)</f>
        <v>0</v>
      </c>
      <c r="FPU62" s="958">
        <f t="shared" ref="FPU62" si="2244">IF(FPS62-FPU60&lt;=0,0,FPS62-FPU60)</f>
        <v>0</v>
      </c>
      <c r="FPW62" s="958">
        <f t="shared" ref="FPW62" si="2245">IF(FPU62-FPW60&lt;=0,0,FPU62-FPW60)</f>
        <v>0</v>
      </c>
      <c r="FPY62" s="958">
        <f t="shared" ref="FPY62" si="2246">IF(FPW62-FPY60&lt;=0,0,FPW62-FPY60)</f>
        <v>0</v>
      </c>
      <c r="FQA62" s="958">
        <f t="shared" ref="FQA62" si="2247">IF(FPY62-FQA60&lt;=0,0,FPY62-FQA60)</f>
        <v>0</v>
      </c>
      <c r="FQC62" s="958">
        <f t="shared" ref="FQC62" si="2248">IF(FQA62-FQC60&lt;=0,0,FQA62-FQC60)</f>
        <v>0</v>
      </c>
      <c r="FQE62" s="958">
        <f t="shared" ref="FQE62" si="2249">IF(FQC62-FQE60&lt;=0,0,FQC62-FQE60)</f>
        <v>0</v>
      </c>
      <c r="FQG62" s="958">
        <f t="shared" ref="FQG62" si="2250">IF(FQE62-FQG60&lt;=0,0,FQE62-FQG60)</f>
        <v>0</v>
      </c>
      <c r="FQI62" s="958">
        <f t="shared" ref="FQI62" si="2251">IF(FQG62-FQI60&lt;=0,0,FQG62-FQI60)</f>
        <v>0</v>
      </c>
      <c r="FQK62" s="958">
        <f t="shared" ref="FQK62" si="2252">IF(FQI62-FQK60&lt;=0,0,FQI62-FQK60)</f>
        <v>0</v>
      </c>
      <c r="FQM62" s="958">
        <f t="shared" ref="FQM62" si="2253">IF(FQK62-FQM60&lt;=0,0,FQK62-FQM60)</f>
        <v>0</v>
      </c>
      <c r="FQO62" s="958">
        <f t="shared" ref="FQO62" si="2254">IF(FQM62-FQO60&lt;=0,0,FQM62-FQO60)</f>
        <v>0</v>
      </c>
      <c r="FQQ62" s="958">
        <f t="shared" ref="FQQ62" si="2255">IF(FQO62-FQQ60&lt;=0,0,FQO62-FQQ60)</f>
        <v>0</v>
      </c>
      <c r="FQS62" s="958">
        <f t="shared" ref="FQS62" si="2256">IF(FQQ62-FQS60&lt;=0,0,FQQ62-FQS60)</f>
        <v>0</v>
      </c>
      <c r="FQU62" s="958">
        <f t="shared" ref="FQU62" si="2257">IF(FQS62-FQU60&lt;=0,0,FQS62-FQU60)</f>
        <v>0</v>
      </c>
      <c r="FQW62" s="958">
        <f t="shared" ref="FQW62" si="2258">IF(FQU62-FQW60&lt;=0,0,FQU62-FQW60)</f>
        <v>0</v>
      </c>
      <c r="FQY62" s="958">
        <f t="shared" ref="FQY62" si="2259">IF(FQW62-FQY60&lt;=0,0,FQW62-FQY60)</f>
        <v>0</v>
      </c>
      <c r="FRA62" s="958">
        <f t="shared" ref="FRA62" si="2260">IF(FQY62-FRA60&lt;=0,0,FQY62-FRA60)</f>
        <v>0</v>
      </c>
      <c r="FRC62" s="958">
        <f t="shared" ref="FRC62" si="2261">IF(FRA62-FRC60&lt;=0,0,FRA62-FRC60)</f>
        <v>0</v>
      </c>
      <c r="FRE62" s="958">
        <f t="shared" ref="FRE62" si="2262">IF(FRC62-FRE60&lt;=0,0,FRC62-FRE60)</f>
        <v>0</v>
      </c>
      <c r="FRG62" s="958">
        <f t="shared" ref="FRG62" si="2263">IF(FRE62-FRG60&lt;=0,0,FRE62-FRG60)</f>
        <v>0</v>
      </c>
      <c r="FRI62" s="958">
        <f t="shared" ref="FRI62" si="2264">IF(FRG62-FRI60&lt;=0,0,FRG62-FRI60)</f>
        <v>0</v>
      </c>
      <c r="FRK62" s="958">
        <f t="shared" ref="FRK62" si="2265">IF(FRI62-FRK60&lt;=0,0,FRI62-FRK60)</f>
        <v>0</v>
      </c>
      <c r="FRM62" s="958">
        <f t="shared" ref="FRM62" si="2266">IF(FRK62-FRM60&lt;=0,0,FRK62-FRM60)</f>
        <v>0</v>
      </c>
      <c r="FRO62" s="958">
        <f t="shared" ref="FRO62" si="2267">IF(FRM62-FRO60&lt;=0,0,FRM62-FRO60)</f>
        <v>0</v>
      </c>
      <c r="FRQ62" s="958">
        <f t="shared" ref="FRQ62" si="2268">IF(FRO62-FRQ60&lt;=0,0,FRO62-FRQ60)</f>
        <v>0</v>
      </c>
      <c r="FRS62" s="958">
        <f t="shared" ref="FRS62" si="2269">IF(FRQ62-FRS60&lt;=0,0,FRQ62-FRS60)</f>
        <v>0</v>
      </c>
      <c r="FRU62" s="958">
        <f t="shared" ref="FRU62" si="2270">IF(FRS62-FRU60&lt;=0,0,FRS62-FRU60)</f>
        <v>0</v>
      </c>
      <c r="FRW62" s="958">
        <f t="shared" ref="FRW62" si="2271">IF(FRU62-FRW60&lt;=0,0,FRU62-FRW60)</f>
        <v>0</v>
      </c>
      <c r="FRY62" s="958">
        <f t="shared" ref="FRY62" si="2272">IF(FRW62-FRY60&lt;=0,0,FRW62-FRY60)</f>
        <v>0</v>
      </c>
      <c r="FSA62" s="958">
        <f t="shared" ref="FSA62" si="2273">IF(FRY62-FSA60&lt;=0,0,FRY62-FSA60)</f>
        <v>0</v>
      </c>
      <c r="FSC62" s="958">
        <f t="shared" ref="FSC62" si="2274">IF(FSA62-FSC60&lt;=0,0,FSA62-FSC60)</f>
        <v>0</v>
      </c>
      <c r="FSE62" s="958">
        <f t="shared" ref="FSE62" si="2275">IF(FSC62-FSE60&lt;=0,0,FSC62-FSE60)</f>
        <v>0</v>
      </c>
      <c r="FSG62" s="958">
        <f t="shared" ref="FSG62" si="2276">IF(FSE62-FSG60&lt;=0,0,FSE62-FSG60)</f>
        <v>0</v>
      </c>
      <c r="FSI62" s="958">
        <f t="shared" ref="FSI62" si="2277">IF(FSG62-FSI60&lt;=0,0,FSG62-FSI60)</f>
        <v>0</v>
      </c>
      <c r="FSK62" s="958">
        <f t="shared" ref="FSK62" si="2278">IF(FSI62-FSK60&lt;=0,0,FSI62-FSK60)</f>
        <v>0</v>
      </c>
      <c r="FSM62" s="958">
        <f t="shared" ref="FSM62" si="2279">IF(FSK62-FSM60&lt;=0,0,FSK62-FSM60)</f>
        <v>0</v>
      </c>
      <c r="FSO62" s="958">
        <f t="shared" ref="FSO62" si="2280">IF(FSM62-FSO60&lt;=0,0,FSM62-FSO60)</f>
        <v>0</v>
      </c>
      <c r="FSQ62" s="958">
        <f t="shared" ref="FSQ62" si="2281">IF(FSO62-FSQ60&lt;=0,0,FSO62-FSQ60)</f>
        <v>0</v>
      </c>
      <c r="FSS62" s="958">
        <f t="shared" ref="FSS62" si="2282">IF(FSQ62-FSS60&lt;=0,0,FSQ62-FSS60)</f>
        <v>0</v>
      </c>
      <c r="FSU62" s="958">
        <f t="shared" ref="FSU62" si="2283">IF(FSS62-FSU60&lt;=0,0,FSS62-FSU60)</f>
        <v>0</v>
      </c>
      <c r="FSW62" s="958">
        <f t="shared" ref="FSW62" si="2284">IF(FSU62-FSW60&lt;=0,0,FSU62-FSW60)</f>
        <v>0</v>
      </c>
      <c r="FSY62" s="958">
        <f t="shared" ref="FSY62" si="2285">IF(FSW62-FSY60&lt;=0,0,FSW62-FSY60)</f>
        <v>0</v>
      </c>
      <c r="FTA62" s="958">
        <f t="shared" ref="FTA62" si="2286">IF(FSY62-FTA60&lt;=0,0,FSY62-FTA60)</f>
        <v>0</v>
      </c>
      <c r="FTC62" s="958">
        <f t="shared" ref="FTC62" si="2287">IF(FTA62-FTC60&lt;=0,0,FTA62-FTC60)</f>
        <v>0</v>
      </c>
      <c r="FTE62" s="958">
        <f t="shared" ref="FTE62" si="2288">IF(FTC62-FTE60&lt;=0,0,FTC62-FTE60)</f>
        <v>0</v>
      </c>
      <c r="FTG62" s="958">
        <f t="shared" ref="FTG62" si="2289">IF(FTE62-FTG60&lt;=0,0,FTE62-FTG60)</f>
        <v>0</v>
      </c>
      <c r="FTI62" s="958">
        <f t="shared" ref="FTI62" si="2290">IF(FTG62-FTI60&lt;=0,0,FTG62-FTI60)</f>
        <v>0</v>
      </c>
      <c r="FTK62" s="958">
        <f t="shared" ref="FTK62" si="2291">IF(FTI62-FTK60&lt;=0,0,FTI62-FTK60)</f>
        <v>0</v>
      </c>
      <c r="FTM62" s="958">
        <f t="shared" ref="FTM62" si="2292">IF(FTK62-FTM60&lt;=0,0,FTK62-FTM60)</f>
        <v>0</v>
      </c>
      <c r="FTO62" s="958">
        <f t="shared" ref="FTO62" si="2293">IF(FTM62-FTO60&lt;=0,0,FTM62-FTO60)</f>
        <v>0</v>
      </c>
      <c r="FTQ62" s="958">
        <f t="shared" ref="FTQ62" si="2294">IF(FTO62-FTQ60&lt;=0,0,FTO62-FTQ60)</f>
        <v>0</v>
      </c>
      <c r="FTS62" s="958">
        <f t="shared" ref="FTS62" si="2295">IF(FTQ62-FTS60&lt;=0,0,FTQ62-FTS60)</f>
        <v>0</v>
      </c>
      <c r="FTU62" s="958">
        <f t="shared" ref="FTU62" si="2296">IF(FTS62-FTU60&lt;=0,0,FTS62-FTU60)</f>
        <v>0</v>
      </c>
      <c r="FTW62" s="958">
        <f t="shared" ref="FTW62" si="2297">IF(FTU62-FTW60&lt;=0,0,FTU62-FTW60)</f>
        <v>0</v>
      </c>
      <c r="FTY62" s="958">
        <f t="shared" ref="FTY62" si="2298">IF(FTW62-FTY60&lt;=0,0,FTW62-FTY60)</f>
        <v>0</v>
      </c>
      <c r="FUA62" s="958">
        <f t="shared" ref="FUA62" si="2299">IF(FTY62-FUA60&lt;=0,0,FTY62-FUA60)</f>
        <v>0</v>
      </c>
      <c r="FUC62" s="958">
        <f t="shared" ref="FUC62" si="2300">IF(FUA62-FUC60&lt;=0,0,FUA62-FUC60)</f>
        <v>0</v>
      </c>
      <c r="FUE62" s="958">
        <f t="shared" ref="FUE62" si="2301">IF(FUC62-FUE60&lt;=0,0,FUC62-FUE60)</f>
        <v>0</v>
      </c>
      <c r="FUG62" s="958">
        <f t="shared" ref="FUG62" si="2302">IF(FUE62-FUG60&lt;=0,0,FUE62-FUG60)</f>
        <v>0</v>
      </c>
      <c r="FUI62" s="958">
        <f t="shared" ref="FUI62" si="2303">IF(FUG62-FUI60&lt;=0,0,FUG62-FUI60)</f>
        <v>0</v>
      </c>
      <c r="FUK62" s="958">
        <f t="shared" ref="FUK62" si="2304">IF(FUI62-FUK60&lt;=0,0,FUI62-FUK60)</f>
        <v>0</v>
      </c>
      <c r="FUM62" s="958">
        <f t="shared" ref="FUM62" si="2305">IF(FUK62-FUM60&lt;=0,0,FUK62-FUM60)</f>
        <v>0</v>
      </c>
      <c r="FUO62" s="958">
        <f t="shared" ref="FUO62" si="2306">IF(FUM62-FUO60&lt;=0,0,FUM62-FUO60)</f>
        <v>0</v>
      </c>
      <c r="FUQ62" s="958">
        <f t="shared" ref="FUQ62" si="2307">IF(FUO62-FUQ60&lt;=0,0,FUO62-FUQ60)</f>
        <v>0</v>
      </c>
      <c r="FUS62" s="958">
        <f t="shared" ref="FUS62" si="2308">IF(FUQ62-FUS60&lt;=0,0,FUQ62-FUS60)</f>
        <v>0</v>
      </c>
      <c r="FUU62" s="958">
        <f t="shared" ref="FUU62" si="2309">IF(FUS62-FUU60&lt;=0,0,FUS62-FUU60)</f>
        <v>0</v>
      </c>
      <c r="FUW62" s="958">
        <f t="shared" ref="FUW62" si="2310">IF(FUU62-FUW60&lt;=0,0,FUU62-FUW60)</f>
        <v>0</v>
      </c>
      <c r="FUY62" s="958">
        <f t="shared" ref="FUY62" si="2311">IF(FUW62-FUY60&lt;=0,0,FUW62-FUY60)</f>
        <v>0</v>
      </c>
      <c r="FVA62" s="958">
        <f t="shared" ref="FVA62" si="2312">IF(FUY62-FVA60&lt;=0,0,FUY62-FVA60)</f>
        <v>0</v>
      </c>
      <c r="FVC62" s="958">
        <f t="shared" ref="FVC62" si="2313">IF(FVA62-FVC60&lt;=0,0,FVA62-FVC60)</f>
        <v>0</v>
      </c>
      <c r="FVE62" s="958">
        <f t="shared" ref="FVE62" si="2314">IF(FVC62-FVE60&lt;=0,0,FVC62-FVE60)</f>
        <v>0</v>
      </c>
      <c r="FVG62" s="958">
        <f t="shared" ref="FVG62" si="2315">IF(FVE62-FVG60&lt;=0,0,FVE62-FVG60)</f>
        <v>0</v>
      </c>
      <c r="FVI62" s="958">
        <f t="shared" ref="FVI62" si="2316">IF(FVG62-FVI60&lt;=0,0,FVG62-FVI60)</f>
        <v>0</v>
      </c>
      <c r="FVK62" s="958">
        <f t="shared" ref="FVK62" si="2317">IF(FVI62-FVK60&lt;=0,0,FVI62-FVK60)</f>
        <v>0</v>
      </c>
      <c r="FVM62" s="958">
        <f t="shared" ref="FVM62" si="2318">IF(FVK62-FVM60&lt;=0,0,FVK62-FVM60)</f>
        <v>0</v>
      </c>
      <c r="FVO62" s="958">
        <f t="shared" ref="FVO62" si="2319">IF(FVM62-FVO60&lt;=0,0,FVM62-FVO60)</f>
        <v>0</v>
      </c>
      <c r="FVQ62" s="958">
        <f t="shared" ref="FVQ62" si="2320">IF(FVO62-FVQ60&lt;=0,0,FVO62-FVQ60)</f>
        <v>0</v>
      </c>
      <c r="FVS62" s="958">
        <f t="shared" ref="FVS62" si="2321">IF(FVQ62-FVS60&lt;=0,0,FVQ62-FVS60)</f>
        <v>0</v>
      </c>
      <c r="FVU62" s="958">
        <f t="shared" ref="FVU62" si="2322">IF(FVS62-FVU60&lt;=0,0,FVS62-FVU60)</f>
        <v>0</v>
      </c>
      <c r="FVW62" s="958">
        <f t="shared" ref="FVW62" si="2323">IF(FVU62-FVW60&lt;=0,0,FVU62-FVW60)</f>
        <v>0</v>
      </c>
      <c r="FVY62" s="958">
        <f t="shared" ref="FVY62" si="2324">IF(FVW62-FVY60&lt;=0,0,FVW62-FVY60)</f>
        <v>0</v>
      </c>
      <c r="FWA62" s="958">
        <f t="shared" ref="FWA62" si="2325">IF(FVY62-FWA60&lt;=0,0,FVY62-FWA60)</f>
        <v>0</v>
      </c>
      <c r="FWC62" s="958">
        <f t="shared" ref="FWC62" si="2326">IF(FWA62-FWC60&lt;=0,0,FWA62-FWC60)</f>
        <v>0</v>
      </c>
      <c r="FWE62" s="958">
        <f t="shared" ref="FWE62" si="2327">IF(FWC62-FWE60&lt;=0,0,FWC62-FWE60)</f>
        <v>0</v>
      </c>
      <c r="FWG62" s="958">
        <f t="shared" ref="FWG62" si="2328">IF(FWE62-FWG60&lt;=0,0,FWE62-FWG60)</f>
        <v>0</v>
      </c>
      <c r="FWI62" s="958">
        <f t="shared" ref="FWI62" si="2329">IF(FWG62-FWI60&lt;=0,0,FWG62-FWI60)</f>
        <v>0</v>
      </c>
      <c r="FWK62" s="958">
        <f t="shared" ref="FWK62" si="2330">IF(FWI62-FWK60&lt;=0,0,FWI62-FWK60)</f>
        <v>0</v>
      </c>
      <c r="FWM62" s="958">
        <f t="shared" ref="FWM62" si="2331">IF(FWK62-FWM60&lt;=0,0,FWK62-FWM60)</f>
        <v>0</v>
      </c>
      <c r="FWO62" s="958">
        <f t="shared" ref="FWO62" si="2332">IF(FWM62-FWO60&lt;=0,0,FWM62-FWO60)</f>
        <v>0</v>
      </c>
      <c r="FWQ62" s="958">
        <f t="shared" ref="FWQ62" si="2333">IF(FWO62-FWQ60&lt;=0,0,FWO62-FWQ60)</f>
        <v>0</v>
      </c>
      <c r="FWS62" s="958">
        <f t="shared" ref="FWS62" si="2334">IF(FWQ62-FWS60&lt;=0,0,FWQ62-FWS60)</f>
        <v>0</v>
      </c>
      <c r="FWU62" s="958">
        <f t="shared" ref="FWU62" si="2335">IF(FWS62-FWU60&lt;=0,0,FWS62-FWU60)</f>
        <v>0</v>
      </c>
      <c r="FWW62" s="958">
        <f t="shared" ref="FWW62" si="2336">IF(FWU62-FWW60&lt;=0,0,FWU62-FWW60)</f>
        <v>0</v>
      </c>
      <c r="FWY62" s="958">
        <f t="shared" ref="FWY62" si="2337">IF(FWW62-FWY60&lt;=0,0,FWW62-FWY60)</f>
        <v>0</v>
      </c>
      <c r="FXA62" s="958">
        <f t="shared" ref="FXA62" si="2338">IF(FWY62-FXA60&lt;=0,0,FWY62-FXA60)</f>
        <v>0</v>
      </c>
      <c r="FXC62" s="958">
        <f t="shared" ref="FXC62" si="2339">IF(FXA62-FXC60&lt;=0,0,FXA62-FXC60)</f>
        <v>0</v>
      </c>
      <c r="FXE62" s="958">
        <f t="shared" ref="FXE62" si="2340">IF(FXC62-FXE60&lt;=0,0,FXC62-FXE60)</f>
        <v>0</v>
      </c>
      <c r="FXG62" s="958">
        <f t="shared" ref="FXG62" si="2341">IF(FXE62-FXG60&lt;=0,0,FXE62-FXG60)</f>
        <v>0</v>
      </c>
      <c r="FXI62" s="958">
        <f t="shared" ref="FXI62" si="2342">IF(FXG62-FXI60&lt;=0,0,FXG62-FXI60)</f>
        <v>0</v>
      </c>
      <c r="FXK62" s="958">
        <f t="shared" ref="FXK62" si="2343">IF(FXI62-FXK60&lt;=0,0,FXI62-FXK60)</f>
        <v>0</v>
      </c>
      <c r="FXM62" s="958">
        <f t="shared" ref="FXM62" si="2344">IF(FXK62-FXM60&lt;=0,0,FXK62-FXM60)</f>
        <v>0</v>
      </c>
      <c r="FXO62" s="958">
        <f t="shared" ref="FXO62" si="2345">IF(FXM62-FXO60&lt;=0,0,FXM62-FXO60)</f>
        <v>0</v>
      </c>
      <c r="FXQ62" s="958">
        <f t="shared" ref="FXQ62" si="2346">IF(FXO62-FXQ60&lt;=0,0,FXO62-FXQ60)</f>
        <v>0</v>
      </c>
      <c r="FXS62" s="958">
        <f t="shared" ref="FXS62" si="2347">IF(FXQ62-FXS60&lt;=0,0,FXQ62-FXS60)</f>
        <v>0</v>
      </c>
      <c r="FXU62" s="958">
        <f t="shared" ref="FXU62" si="2348">IF(FXS62-FXU60&lt;=0,0,FXS62-FXU60)</f>
        <v>0</v>
      </c>
      <c r="FXW62" s="958">
        <f t="shared" ref="FXW62" si="2349">IF(FXU62-FXW60&lt;=0,0,FXU62-FXW60)</f>
        <v>0</v>
      </c>
      <c r="FXY62" s="958">
        <f t="shared" ref="FXY62" si="2350">IF(FXW62-FXY60&lt;=0,0,FXW62-FXY60)</f>
        <v>0</v>
      </c>
      <c r="FYA62" s="958">
        <f t="shared" ref="FYA62" si="2351">IF(FXY62-FYA60&lt;=0,0,FXY62-FYA60)</f>
        <v>0</v>
      </c>
      <c r="FYC62" s="958">
        <f t="shared" ref="FYC62" si="2352">IF(FYA62-FYC60&lt;=0,0,FYA62-FYC60)</f>
        <v>0</v>
      </c>
      <c r="FYE62" s="958">
        <f t="shared" ref="FYE62" si="2353">IF(FYC62-FYE60&lt;=0,0,FYC62-FYE60)</f>
        <v>0</v>
      </c>
      <c r="FYG62" s="958">
        <f t="shared" ref="FYG62" si="2354">IF(FYE62-FYG60&lt;=0,0,FYE62-FYG60)</f>
        <v>0</v>
      </c>
      <c r="FYI62" s="958">
        <f t="shared" ref="FYI62" si="2355">IF(FYG62-FYI60&lt;=0,0,FYG62-FYI60)</f>
        <v>0</v>
      </c>
      <c r="FYK62" s="958">
        <f t="shared" ref="FYK62" si="2356">IF(FYI62-FYK60&lt;=0,0,FYI62-FYK60)</f>
        <v>0</v>
      </c>
      <c r="FYM62" s="958">
        <f t="shared" ref="FYM62" si="2357">IF(FYK62-FYM60&lt;=0,0,FYK62-FYM60)</f>
        <v>0</v>
      </c>
      <c r="FYO62" s="958">
        <f t="shared" ref="FYO62" si="2358">IF(FYM62-FYO60&lt;=0,0,FYM62-FYO60)</f>
        <v>0</v>
      </c>
      <c r="FYQ62" s="958">
        <f t="shared" ref="FYQ62" si="2359">IF(FYO62-FYQ60&lt;=0,0,FYO62-FYQ60)</f>
        <v>0</v>
      </c>
      <c r="FYS62" s="958">
        <f t="shared" ref="FYS62" si="2360">IF(FYQ62-FYS60&lt;=0,0,FYQ62-FYS60)</f>
        <v>0</v>
      </c>
      <c r="FYU62" s="958">
        <f t="shared" ref="FYU62" si="2361">IF(FYS62-FYU60&lt;=0,0,FYS62-FYU60)</f>
        <v>0</v>
      </c>
      <c r="FYW62" s="958">
        <f t="shared" ref="FYW62" si="2362">IF(FYU62-FYW60&lt;=0,0,FYU62-FYW60)</f>
        <v>0</v>
      </c>
      <c r="FYY62" s="958">
        <f t="shared" ref="FYY62" si="2363">IF(FYW62-FYY60&lt;=0,0,FYW62-FYY60)</f>
        <v>0</v>
      </c>
      <c r="FZA62" s="958">
        <f t="shared" ref="FZA62" si="2364">IF(FYY62-FZA60&lt;=0,0,FYY62-FZA60)</f>
        <v>0</v>
      </c>
      <c r="FZC62" s="958">
        <f t="shared" ref="FZC62" si="2365">IF(FZA62-FZC60&lt;=0,0,FZA62-FZC60)</f>
        <v>0</v>
      </c>
      <c r="FZE62" s="958">
        <f t="shared" ref="FZE62" si="2366">IF(FZC62-FZE60&lt;=0,0,FZC62-FZE60)</f>
        <v>0</v>
      </c>
      <c r="FZG62" s="958">
        <f t="shared" ref="FZG62" si="2367">IF(FZE62-FZG60&lt;=0,0,FZE62-FZG60)</f>
        <v>0</v>
      </c>
      <c r="FZI62" s="958">
        <f t="shared" ref="FZI62" si="2368">IF(FZG62-FZI60&lt;=0,0,FZG62-FZI60)</f>
        <v>0</v>
      </c>
      <c r="FZK62" s="958">
        <f t="shared" ref="FZK62" si="2369">IF(FZI62-FZK60&lt;=0,0,FZI62-FZK60)</f>
        <v>0</v>
      </c>
      <c r="FZM62" s="958">
        <f t="shared" ref="FZM62" si="2370">IF(FZK62-FZM60&lt;=0,0,FZK62-FZM60)</f>
        <v>0</v>
      </c>
      <c r="FZO62" s="958">
        <f t="shared" ref="FZO62" si="2371">IF(FZM62-FZO60&lt;=0,0,FZM62-FZO60)</f>
        <v>0</v>
      </c>
      <c r="FZQ62" s="958">
        <f t="shared" ref="FZQ62" si="2372">IF(FZO62-FZQ60&lt;=0,0,FZO62-FZQ60)</f>
        <v>0</v>
      </c>
      <c r="FZS62" s="958">
        <f t="shared" ref="FZS62" si="2373">IF(FZQ62-FZS60&lt;=0,0,FZQ62-FZS60)</f>
        <v>0</v>
      </c>
      <c r="FZU62" s="958">
        <f t="shared" ref="FZU62" si="2374">IF(FZS62-FZU60&lt;=0,0,FZS62-FZU60)</f>
        <v>0</v>
      </c>
      <c r="FZW62" s="958">
        <f t="shared" ref="FZW62" si="2375">IF(FZU62-FZW60&lt;=0,0,FZU62-FZW60)</f>
        <v>0</v>
      </c>
      <c r="FZY62" s="958">
        <f t="shared" ref="FZY62" si="2376">IF(FZW62-FZY60&lt;=0,0,FZW62-FZY60)</f>
        <v>0</v>
      </c>
      <c r="GAA62" s="958">
        <f t="shared" ref="GAA62" si="2377">IF(FZY62-GAA60&lt;=0,0,FZY62-GAA60)</f>
        <v>0</v>
      </c>
      <c r="GAC62" s="958">
        <f t="shared" ref="GAC62" si="2378">IF(GAA62-GAC60&lt;=0,0,GAA62-GAC60)</f>
        <v>0</v>
      </c>
      <c r="GAE62" s="958">
        <f t="shared" ref="GAE62" si="2379">IF(GAC62-GAE60&lt;=0,0,GAC62-GAE60)</f>
        <v>0</v>
      </c>
      <c r="GAG62" s="958">
        <f t="shared" ref="GAG62" si="2380">IF(GAE62-GAG60&lt;=0,0,GAE62-GAG60)</f>
        <v>0</v>
      </c>
      <c r="GAI62" s="958">
        <f t="shared" ref="GAI62" si="2381">IF(GAG62-GAI60&lt;=0,0,GAG62-GAI60)</f>
        <v>0</v>
      </c>
      <c r="GAK62" s="958">
        <f t="shared" ref="GAK62" si="2382">IF(GAI62-GAK60&lt;=0,0,GAI62-GAK60)</f>
        <v>0</v>
      </c>
      <c r="GAM62" s="958">
        <f t="shared" ref="GAM62" si="2383">IF(GAK62-GAM60&lt;=0,0,GAK62-GAM60)</f>
        <v>0</v>
      </c>
      <c r="GAO62" s="958">
        <f t="shared" ref="GAO62" si="2384">IF(GAM62-GAO60&lt;=0,0,GAM62-GAO60)</f>
        <v>0</v>
      </c>
      <c r="GAQ62" s="958">
        <f t="shared" ref="GAQ62" si="2385">IF(GAO62-GAQ60&lt;=0,0,GAO62-GAQ60)</f>
        <v>0</v>
      </c>
      <c r="GAS62" s="958">
        <f t="shared" ref="GAS62" si="2386">IF(GAQ62-GAS60&lt;=0,0,GAQ62-GAS60)</f>
        <v>0</v>
      </c>
      <c r="GAU62" s="958">
        <f t="shared" ref="GAU62" si="2387">IF(GAS62-GAU60&lt;=0,0,GAS62-GAU60)</f>
        <v>0</v>
      </c>
      <c r="GAW62" s="958">
        <f t="shared" ref="GAW62" si="2388">IF(GAU62-GAW60&lt;=0,0,GAU62-GAW60)</f>
        <v>0</v>
      </c>
      <c r="GAY62" s="958">
        <f t="shared" ref="GAY62" si="2389">IF(GAW62-GAY60&lt;=0,0,GAW62-GAY60)</f>
        <v>0</v>
      </c>
      <c r="GBA62" s="958">
        <f t="shared" ref="GBA62" si="2390">IF(GAY62-GBA60&lt;=0,0,GAY62-GBA60)</f>
        <v>0</v>
      </c>
      <c r="GBC62" s="958">
        <f t="shared" ref="GBC62" si="2391">IF(GBA62-GBC60&lt;=0,0,GBA62-GBC60)</f>
        <v>0</v>
      </c>
      <c r="GBE62" s="958">
        <f t="shared" ref="GBE62" si="2392">IF(GBC62-GBE60&lt;=0,0,GBC62-GBE60)</f>
        <v>0</v>
      </c>
      <c r="GBG62" s="958">
        <f t="shared" ref="GBG62" si="2393">IF(GBE62-GBG60&lt;=0,0,GBE62-GBG60)</f>
        <v>0</v>
      </c>
      <c r="GBI62" s="958">
        <f t="shared" ref="GBI62" si="2394">IF(GBG62-GBI60&lt;=0,0,GBG62-GBI60)</f>
        <v>0</v>
      </c>
      <c r="GBK62" s="958">
        <f t="shared" ref="GBK62" si="2395">IF(GBI62-GBK60&lt;=0,0,GBI62-GBK60)</f>
        <v>0</v>
      </c>
      <c r="GBM62" s="958">
        <f t="shared" ref="GBM62" si="2396">IF(GBK62-GBM60&lt;=0,0,GBK62-GBM60)</f>
        <v>0</v>
      </c>
      <c r="GBO62" s="958">
        <f t="shared" ref="GBO62" si="2397">IF(GBM62-GBO60&lt;=0,0,GBM62-GBO60)</f>
        <v>0</v>
      </c>
      <c r="GBQ62" s="958">
        <f t="shared" ref="GBQ62" si="2398">IF(GBO62-GBQ60&lt;=0,0,GBO62-GBQ60)</f>
        <v>0</v>
      </c>
      <c r="GBS62" s="958">
        <f t="shared" ref="GBS62" si="2399">IF(GBQ62-GBS60&lt;=0,0,GBQ62-GBS60)</f>
        <v>0</v>
      </c>
      <c r="GBU62" s="958">
        <f t="shared" ref="GBU62" si="2400">IF(GBS62-GBU60&lt;=0,0,GBS62-GBU60)</f>
        <v>0</v>
      </c>
      <c r="GBW62" s="958">
        <f t="shared" ref="GBW62" si="2401">IF(GBU62-GBW60&lt;=0,0,GBU62-GBW60)</f>
        <v>0</v>
      </c>
      <c r="GBY62" s="958">
        <f t="shared" ref="GBY62" si="2402">IF(GBW62-GBY60&lt;=0,0,GBW62-GBY60)</f>
        <v>0</v>
      </c>
      <c r="GCA62" s="958">
        <f t="shared" ref="GCA62" si="2403">IF(GBY62-GCA60&lt;=0,0,GBY62-GCA60)</f>
        <v>0</v>
      </c>
      <c r="GCC62" s="958">
        <f t="shared" ref="GCC62" si="2404">IF(GCA62-GCC60&lt;=0,0,GCA62-GCC60)</f>
        <v>0</v>
      </c>
      <c r="GCE62" s="958">
        <f t="shared" ref="GCE62" si="2405">IF(GCC62-GCE60&lt;=0,0,GCC62-GCE60)</f>
        <v>0</v>
      </c>
      <c r="GCG62" s="958">
        <f t="shared" ref="GCG62" si="2406">IF(GCE62-GCG60&lt;=0,0,GCE62-GCG60)</f>
        <v>0</v>
      </c>
      <c r="GCI62" s="958">
        <f t="shared" ref="GCI62" si="2407">IF(GCG62-GCI60&lt;=0,0,GCG62-GCI60)</f>
        <v>0</v>
      </c>
      <c r="GCK62" s="958">
        <f t="shared" ref="GCK62" si="2408">IF(GCI62-GCK60&lt;=0,0,GCI62-GCK60)</f>
        <v>0</v>
      </c>
      <c r="GCM62" s="958">
        <f t="shared" ref="GCM62" si="2409">IF(GCK62-GCM60&lt;=0,0,GCK62-GCM60)</f>
        <v>0</v>
      </c>
      <c r="GCO62" s="958">
        <f t="shared" ref="GCO62" si="2410">IF(GCM62-GCO60&lt;=0,0,GCM62-GCO60)</f>
        <v>0</v>
      </c>
      <c r="GCQ62" s="958">
        <f t="shared" ref="GCQ62" si="2411">IF(GCO62-GCQ60&lt;=0,0,GCO62-GCQ60)</f>
        <v>0</v>
      </c>
      <c r="GCS62" s="958">
        <f t="shared" ref="GCS62" si="2412">IF(GCQ62-GCS60&lt;=0,0,GCQ62-GCS60)</f>
        <v>0</v>
      </c>
      <c r="GCU62" s="958">
        <f t="shared" ref="GCU62" si="2413">IF(GCS62-GCU60&lt;=0,0,GCS62-GCU60)</f>
        <v>0</v>
      </c>
      <c r="GCW62" s="958">
        <f t="shared" ref="GCW62" si="2414">IF(GCU62-GCW60&lt;=0,0,GCU62-GCW60)</f>
        <v>0</v>
      </c>
      <c r="GCY62" s="958">
        <f t="shared" ref="GCY62" si="2415">IF(GCW62-GCY60&lt;=0,0,GCW62-GCY60)</f>
        <v>0</v>
      </c>
      <c r="GDA62" s="958">
        <f t="shared" ref="GDA62" si="2416">IF(GCY62-GDA60&lt;=0,0,GCY62-GDA60)</f>
        <v>0</v>
      </c>
      <c r="GDC62" s="958">
        <f t="shared" ref="GDC62" si="2417">IF(GDA62-GDC60&lt;=0,0,GDA62-GDC60)</f>
        <v>0</v>
      </c>
      <c r="GDE62" s="958">
        <f t="shared" ref="GDE62" si="2418">IF(GDC62-GDE60&lt;=0,0,GDC62-GDE60)</f>
        <v>0</v>
      </c>
      <c r="GDG62" s="958">
        <f t="shared" ref="GDG62" si="2419">IF(GDE62-GDG60&lt;=0,0,GDE62-GDG60)</f>
        <v>0</v>
      </c>
      <c r="GDI62" s="958">
        <f t="shared" ref="GDI62" si="2420">IF(GDG62-GDI60&lt;=0,0,GDG62-GDI60)</f>
        <v>0</v>
      </c>
      <c r="GDK62" s="958">
        <f t="shared" ref="GDK62" si="2421">IF(GDI62-GDK60&lt;=0,0,GDI62-GDK60)</f>
        <v>0</v>
      </c>
      <c r="GDM62" s="958">
        <f t="shared" ref="GDM62" si="2422">IF(GDK62-GDM60&lt;=0,0,GDK62-GDM60)</f>
        <v>0</v>
      </c>
      <c r="GDO62" s="958">
        <f t="shared" ref="GDO62" si="2423">IF(GDM62-GDO60&lt;=0,0,GDM62-GDO60)</f>
        <v>0</v>
      </c>
      <c r="GDQ62" s="958">
        <f t="shared" ref="GDQ62" si="2424">IF(GDO62-GDQ60&lt;=0,0,GDO62-GDQ60)</f>
        <v>0</v>
      </c>
      <c r="GDS62" s="958">
        <f t="shared" ref="GDS62" si="2425">IF(GDQ62-GDS60&lt;=0,0,GDQ62-GDS60)</f>
        <v>0</v>
      </c>
      <c r="GDU62" s="958">
        <f t="shared" ref="GDU62" si="2426">IF(GDS62-GDU60&lt;=0,0,GDS62-GDU60)</f>
        <v>0</v>
      </c>
      <c r="GDW62" s="958">
        <f t="shared" ref="GDW62" si="2427">IF(GDU62-GDW60&lt;=0,0,GDU62-GDW60)</f>
        <v>0</v>
      </c>
      <c r="GDY62" s="958">
        <f t="shared" ref="GDY62" si="2428">IF(GDW62-GDY60&lt;=0,0,GDW62-GDY60)</f>
        <v>0</v>
      </c>
      <c r="GEA62" s="958">
        <f t="shared" ref="GEA62" si="2429">IF(GDY62-GEA60&lt;=0,0,GDY62-GEA60)</f>
        <v>0</v>
      </c>
      <c r="GEC62" s="958">
        <f t="shared" ref="GEC62" si="2430">IF(GEA62-GEC60&lt;=0,0,GEA62-GEC60)</f>
        <v>0</v>
      </c>
      <c r="GEE62" s="958">
        <f t="shared" ref="GEE62" si="2431">IF(GEC62-GEE60&lt;=0,0,GEC62-GEE60)</f>
        <v>0</v>
      </c>
      <c r="GEG62" s="958">
        <f t="shared" ref="GEG62" si="2432">IF(GEE62-GEG60&lt;=0,0,GEE62-GEG60)</f>
        <v>0</v>
      </c>
      <c r="GEI62" s="958">
        <f t="shared" ref="GEI62" si="2433">IF(GEG62-GEI60&lt;=0,0,GEG62-GEI60)</f>
        <v>0</v>
      </c>
      <c r="GEK62" s="958">
        <f t="shared" ref="GEK62" si="2434">IF(GEI62-GEK60&lt;=0,0,GEI62-GEK60)</f>
        <v>0</v>
      </c>
      <c r="GEM62" s="958">
        <f t="shared" ref="GEM62" si="2435">IF(GEK62-GEM60&lt;=0,0,GEK62-GEM60)</f>
        <v>0</v>
      </c>
      <c r="GEO62" s="958">
        <f t="shared" ref="GEO62" si="2436">IF(GEM62-GEO60&lt;=0,0,GEM62-GEO60)</f>
        <v>0</v>
      </c>
      <c r="GEQ62" s="958">
        <f t="shared" ref="GEQ62" si="2437">IF(GEO62-GEQ60&lt;=0,0,GEO62-GEQ60)</f>
        <v>0</v>
      </c>
      <c r="GES62" s="958">
        <f t="shared" ref="GES62" si="2438">IF(GEQ62-GES60&lt;=0,0,GEQ62-GES60)</f>
        <v>0</v>
      </c>
      <c r="GEU62" s="958">
        <f t="shared" ref="GEU62" si="2439">IF(GES62-GEU60&lt;=0,0,GES62-GEU60)</f>
        <v>0</v>
      </c>
      <c r="GEW62" s="958">
        <f t="shared" ref="GEW62" si="2440">IF(GEU62-GEW60&lt;=0,0,GEU62-GEW60)</f>
        <v>0</v>
      </c>
      <c r="GEY62" s="958">
        <f t="shared" ref="GEY62" si="2441">IF(GEW62-GEY60&lt;=0,0,GEW62-GEY60)</f>
        <v>0</v>
      </c>
      <c r="GFA62" s="958">
        <f t="shared" ref="GFA62" si="2442">IF(GEY62-GFA60&lt;=0,0,GEY62-GFA60)</f>
        <v>0</v>
      </c>
      <c r="GFC62" s="958">
        <f t="shared" ref="GFC62" si="2443">IF(GFA62-GFC60&lt;=0,0,GFA62-GFC60)</f>
        <v>0</v>
      </c>
      <c r="GFE62" s="958">
        <f t="shared" ref="GFE62" si="2444">IF(GFC62-GFE60&lt;=0,0,GFC62-GFE60)</f>
        <v>0</v>
      </c>
      <c r="GFG62" s="958">
        <f t="shared" ref="GFG62" si="2445">IF(GFE62-GFG60&lt;=0,0,GFE62-GFG60)</f>
        <v>0</v>
      </c>
      <c r="GFI62" s="958">
        <f t="shared" ref="GFI62" si="2446">IF(GFG62-GFI60&lt;=0,0,GFG62-GFI60)</f>
        <v>0</v>
      </c>
      <c r="GFK62" s="958">
        <f t="shared" ref="GFK62" si="2447">IF(GFI62-GFK60&lt;=0,0,GFI62-GFK60)</f>
        <v>0</v>
      </c>
      <c r="GFM62" s="958">
        <f t="shared" ref="GFM62" si="2448">IF(GFK62-GFM60&lt;=0,0,GFK62-GFM60)</f>
        <v>0</v>
      </c>
      <c r="GFO62" s="958">
        <f t="shared" ref="GFO62" si="2449">IF(GFM62-GFO60&lt;=0,0,GFM62-GFO60)</f>
        <v>0</v>
      </c>
      <c r="GFQ62" s="958">
        <f t="shared" ref="GFQ62" si="2450">IF(GFO62-GFQ60&lt;=0,0,GFO62-GFQ60)</f>
        <v>0</v>
      </c>
      <c r="GFS62" s="958">
        <f t="shared" ref="GFS62" si="2451">IF(GFQ62-GFS60&lt;=0,0,GFQ62-GFS60)</f>
        <v>0</v>
      </c>
      <c r="GFU62" s="958">
        <f t="shared" ref="GFU62" si="2452">IF(GFS62-GFU60&lt;=0,0,GFS62-GFU60)</f>
        <v>0</v>
      </c>
      <c r="GFW62" s="958">
        <f t="shared" ref="GFW62" si="2453">IF(GFU62-GFW60&lt;=0,0,GFU62-GFW60)</f>
        <v>0</v>
      </c>
      <c r="GFY62" s="958">
        <f t="shared" ref="GFY62" si="2454">IF(GFW62-GFY60&lt;=0,0,GFW62-GFY60)</f>
        <v>0</v>
      </c>
      <c r="GGA62" s="958">
        <f t="shared" ref="GGA62" si="2455">IF(GFY62-GGA60&lt;=0,0,GFY62-GGA60)</f>
        <v>0</v>
      </c>
      <c r="GGC62" s="958">
        <f t="shared" ref="GGC62" si="2456">IF(GGA62-GGC60&lt;=0,0,GGA62-GGC60)</f>
        <v>0</v>
      </c>
      <c r="GGE62" s="958">
        <f t="shared" ref="GGE62" si="2457">IF(GGC62-GGE60&lt;=0,0,GGC62-GGE60)</f>
        <v>0</v>
      </c>
      <c r="GGG62" s="958">
        <f t="shared" ref="GGG62" si="2458">IF(GGE62-GGG60&lt;=0,0,GGE62-GGG60)</f>
        <v>0</v>
      </c>
      <c r="GGI62" s="958">
        <f t="shared" ref="GGI62" si="2459">IF(GGG62-GGI60&lt;=0,0,GGG62-GGI60)</f>
        <v>0</v>
      </c>
      <c r="GGK62" s="958">
        <f t="shared" ref="GGK62" si="2460">IF(GGI62-GGK60&lt;=0,0,GGI62-GGK60)</f>
        <v>0</v>
      </c>
      <c r="GGM62" s="958">
        <f t="shared" ref="GGM62" si="2461">IF(GGK62-GGM60&lt;=0,0,GGK62-GGM60)</f>
        <v>0</v>
      </c>
      <c r="GGO62" s="958">
        <f t="shared" ref="GGO62" si="2462">IF(GGM62-GGO60&lt;=0,0,GGM62-GGO60)</f>
        <v>0</v>
      </c>
      <c r="GGQ62" s="958">
        <f t="shared" ref="GGQ62" si="2463">IF(GGO62-GGQ60&lt;=0,0,GGO62-GGQ60)</f>
        <v>0</v>
      </c>
      <c r="GGS62" s="958">
        <f t="shared" ref="GGS62" si="2464">IF(GGQ62-GGS60&lt;=0,0,GGQ62-GGS60)</f>
        <v>0</v>
      </c>
      <c r="GGU62" s="958">
        <f t="shared" ref="GGU62" si="2465">IF(GGS62-GGU60&lt;=0,0,GGS62-GGU60)</f>
        <v>0</v>
      </c>
      <c r="GGW62" s="958">
        <f t="shared" ref="GGW62" si="2466">IF(GGU62-GGW60&lt;=0,0,GGU62-GGW60)</f>
        <v>0</v>
      </c>
      <c r="GGY62" s="958">
        <f t="shared" ref="GGY62" si="2467">IF(GGW62-GGY60&lt;=0,0,GGW62-GGY60)</f>
        <v>0</v>
      </c>
      <c r="GHA62" s="958">
        <f t="shared" ref="GHA62" si="2468">IF(GGY62-GHA60&lt;=0,0,GGY62-GHA60)</f>
        <v>0</v>
      </c>
      <c r="GHC62" s="958">
        <f t="shared" ref="GHC62" si="2469">IF(GHA62-GHC60&lt;=0,0,GHA62-GHC60)</f>
        <v>0</v>
      </c>
      <c r="GHE62" s="958">
        <f t="shared" ref="GHE62" si="2470">IF(GHC62-GHE60&lt;=0,0,GHC62-GHE60)</f>
        <v>0</v>
      </c>
      <c r="GHG62" s="958">
        <f t="shared" ref="GHG62" si="2471">IF(GHE62-GHG60&lt;=0,0,GHE62-GHG60)</f>
        <v>0</v>
      </c>
      <c r="GHI62" s="958">
        <f t="shared" ref="GHI62" si="2472">IF(GHG62-GHI60&lt;=0,0,GHG62-GHI60)</f>
        <v>0</v>
      </c>
      <c r="GHK62" s="958">
        <f t="shared" ref="GHK62" si="2473">IF(GHI62-GHK60&lt;=0,0,GHI62-GHK60)</f>
        <v>0</v>
      </c>
      <c r="GHM62" s="958">
        <f t="shared" ref="GHM62" si="2474">IF(GHK62-GHM60&lt;=0,0,GHK62-GHM60)</f>
        <v>0</v>
      </c>
      <c r="GHO62" s="958">
        <f t="shared" ref="GHO62" si="2475">IF(GHM62-GHO60&lt;=0,0,GHM62-GHO60)</f>
        <v>0</v>
      </c>
      <c r="GHQ62" s="958">
        <f t="shared" ref="GHQ62" si="2476">IF(GHO62-GHQ60&lt;=0,0,GHO62-GHQ60)</f>
        <v>0</v>
      </c>
      <c r="GHS62" s="958">
        <f t="shared" ref="GHS62" si="2477">IF(GHQ62-GHS60&lt;=0,0,GHQ62-GHS60)</f>
        <v>0</v>
      </c>
      <c r="GHU62" s="958">
        <f t="shared" ref="GHU62" si="2478">IF(GHS62-GHU60&lt;=0,0,GHS62-GHU60)</f>
        <v>0</v>
      </c>
      <c r="GHW62" s="958">
        <f t="shared" ref="GHW62" si="2479">IF(GHU62-GHW60&lt;=0,0,GHU62-GHW60)</f>
        <v>0</v>
      </c>
      <c r="GHY62" s="958">
        <f t="shared" ref="GHY62" si="2480">IF(GHW62-GHY60&lt;=0,0,GHW62-GHY60)</f>
        <v>0</v>
      </c>
      <c r="GIA62" s="958">
        <f t="shared" ref="GIA62" si="2481">IF(GHY62-GIA60&lt;=0,0,GHY62-GIA60)</f>
        <v>0</v>
      </c>
      <c r="GIC62" s="958">
        <f t="shared" ref="GIC62" si="2482">IF(GIA62-GIC60&lt;=0,0,GIA62-GIC60)</f>
        <v>0</v>
      </c>
      <c r="GIE62" s="958">
        <f t="shared" ref="GIE62" si="2483">IF(GIC62-GIE60&lt;=0,0,GIC62-GIE60)</f>
        <v>0</v>
      </c>
      <c r="GIG62" s="958">
        <f t="shared" ref="GIG62" si="2484">IF(GIE62-GIG60&lt;=0,0,GIE62-GIG60)</f>
        <v>0</v>
      </c>
      <c r="GII62" s="958">
        <f t="shared" ref="GII62" si="2485">IF(GIG62-GII60&lt;=0,0,GIG62-GII60)</f>
        <v>0</v>
      </c>
      <c r="GIK62" s="958">
        <f t="shared" ref="GIK62" si="2486">IF(GII62-GIK60&lt;=0,0,GII62-GIK60)</f>
        <v>0</v>
      </c>
      <c r="GIM62" s="958">
        <f t="shared" ref="GIM62" si="2487">IF(GIK62-GIM60&lt;=0,0,GIK62-GIM60)</f>
        <v>0</v>
      </c>
      <c r="GIO62" s="958">
        <f t="shared" ref="GIO62" si="2488">IF(GIM62-GIO60&lt;=0,0,GIM62-GIO60)</f>
        <v>0</v>
      </c>
      <c r="GIQ62" s="958">
        <f t="shared" ref="GIQ62" si="2489">IF(GIO62-GIQ60&lt;=0,0,GIO62-GIQ60)</f>
        <v>0</v>
      </c>
      <c r="GIS62" s="958">
        <f t="shared" ref="GIS62" si="2490">IF(GIQ62-GIS60&lt;=0,0,GIQ62-GIS60)</f>
        <v>0</v>
      </c>
      <c r="GIU62" s="958">
        <f t="shared" ref="GIU62" si="2491">IF(GIS62-GIU60&lt;=0,0,GIS62-GIU60)</f>
        <v>0</v>
      </c>
      <c r="GIW62" s="958">
        <f t="shared" ref="GIW62" si="2492">IF(GIU62-GIW60&lt;=0,0,GIU62-GIW60)</f>
        <v>0</v>
      </c>
      <c r="GIY62" s="958">
        <f t="shared" ref="GIY62" si="2493">IF(GIW62-GIY60&lt;=0,0,GIW62-GIY60)</f>
        <v>0</v>
      </c>
      <c r="GJA62" s="958">
        <f t="shared" ref="GJA62" si="2494">IF(GIY62-GJA60&lt;=0,0,GIY62-GJA60)</f>
        <v>0</v>
      </c>
      <c r="GJC62" s="958">
        <f t="shared" ref="GJC62" si="2495">IF(GJA62-GJC60&lt;=0,0,GJA62-GJC60)</f>
        <v>0</v>
      </c>
      <c r="GJE62" s="958">
        <f t="shared" ref="GJE62" si="2496">IF(GJC62-GJE60&lt;=0,0,GJC62-GJE60)</f>
        <v>0</v>
      </c>
      <c r="GJG62" s="958">
        <f t="shared" ref="GJG62" si="2497">IF(GJE62-GJG60&lt;=0,0,GJE62-GJG60)</f>
        <v>0</v>
      </c>
      <c r="GJI62" s="958">
        <f t="shared" ref="GJI62" si="2498">IF(GJG62-GJI60&lt;=0,0,GJG62-GJI60)</f>
        <v>0</v>
      </c>
      <c r="GJK62" s="958">
        <f t="shared" ref="GJK62" si="2499">IF(GJI62-GJK60&lt;=0,0,GJI62-GJK60)</f>
        <v>0</v>
      </c>
      <c r="GJM62" s="958">
        <f t="shared" ref="GJM62" si="2500">IF(GJK62-GJM60&lt;=0,0,GJK62-GJM60)</f>
        <v>0</v>
      </c>
      <c r="GJO62" s="958">
        <f t="shared" ref="GJO62" si="2501">IF(GJM62-GJO60&lt;=0,0,GJM62-GJO60)</f>
        <v>0</v>
      </c>
      <c r="GJQ62" s="958">
        <f t="shared" ref="GJQ62" si="2502">IF(GJO62-GJQ60&lt;=0,0,GJO62-GJQ60)</f>
        <v>0</v>
      </c>
      <c r="GJS62" s="958">
        <f t="shared" ref="GJS62" si="2503">IF(GJQ62-GJS60&lt;=0,0,GJQ62-GJS60)</f>
        <v>0</v>
      </c>
      <c r="GJU62" s="958">
        <f t="shared" ref="GJU62" si="2504">IF(GJS62-GJU60&lt;=0,0,GJS62-GJU60)</f>
        <v>0</v>
      </c>
      <c r="GJW62" s="958">
        <f t="shared" ref="GJW62" si="2505">IF(GJU62-GJW60&lt;=0,0,GJU62-GJW60)</f>
        <v>0</v>
      </c>
      <c r="GJY62" s="958">
        <f t="shared" ref="GJY62" si="2506">IF(GJW62-GJY60&lt;=0,0,GJW62-GJY60)</f>
        <v>0</v>
      </c>
      <c r="GKA62" s="958">
        <f t="shared" ref="GKA62" si="2507">IF(GJY62-GKA60&lt;=0,0,GJY62-GKA60)</f>
        <v>0</v>
      </c>
      <c r="GKC62" s="958">
        <f t="shared" ref="GKC62" si="2508">IF(GKA62-GKC60&lt;=0,0,GKA62-GKC60)</f>
        <v>0</v>
      </c>
      <c r="GKE62" s="958">
        <f t="shared" ref="GKE62" si="2509">IF(GKC62-GKE60&lt;=0,0,GKC62-GKE60)</f>
        <v>0</v>
      </c>
      <c r="GKG62" s="958">
        <f t="shared" ref="GKG62" si="2510">IF(GKE62-GKG60&lt;=0,0,GKE62-GKG60)</f>
        <v>0</v>
      </c>
      <c r="GKI62" s="958">
        <f t="shared" ref="GKI62" si="2511">IF(GKG62-GKI60&lt;=0,0,GKG62-GKI60)</f>
        <v>0</v>
      </c>
      <c r="GKK62" s="958">
        <f t="shared" ref="GKK62" si="2512">IF(GKI62-GKK60&lt;=0,0,GKI62-GKK60)</f>
        <v>0</v>
      </c>
      <c r="GKM62" s="958">
        <f t="shared" ref="GKM62" si="2513">IF(GKK62-GKM60&lt;=0,0,GKK62-GKM60)</f>
        <v>0</v>
      </c>
      <c r="GKO62" s="958">
        <f t="shared" ref="GKO62" si="2514">IF(GKM62-GKO60&lt;=0,0,GKM62-GKO60)</f>
        <v>0</v>
      </c>
      <c r="GKQ62" s="958">
        <f t="shared" ref="GKQ62" si="2515">IF(GKO62-GKQ60&lt;=0,0,GKO62-GKQ60)</f>
        <v>0</v>
      </c>
      <c r="GKS62" s="958">
        <f t="shared" ref="GKS62" si="2516">IF(GKQ62-GKS60&lt;=0,0,GKQ62-GKS60)</f>
        <v>0</v>
      </c>
      <c r="GKU62" s="958">
        <f t="shared" ref="GKU62" si="2517">IF(GKS62-GKU60&lt;=0,0,GKS62-GKU60)</f>
        <v>0</v>
      </c>
      <c r="GKW62" s="958">
        <f t="shared" ref="GKW62" si="2518">IF(GKU62-GKW60&lt;=0,0,GKU62-GKW60)</f>
        <v>0</v>
      </c>
      <c r="GKY62" s="958">
        <f t="shared" ref="GKY62" si="2519">IF(GKW62-GKY60&lt;=0,0,GKW62-GKY60)</f>
        <v>0</v>
      </c>
      <c r="GLA62" s="958">
        <f t="shared" ref="GLA62" si="2520">IF(GKY62-GLA60&lt;=0,0,GKY62-GLA60)</f>
        <v>0</v>
      </c>
      <c r="GLC62" s="958">
        <f t="shared" ref="GLC62" si="2521">IF(GLA62-GLC60&lt;=0,0,GLA62-GLC60)</f>
        <v>0</v>
      </c>
      <c r="GLE62" s="958">
        <f t="shared" ref="GLE62" si="2522">IF(GLC62-GLE60&lt;=0,0,GLC62-GLE60)</f>
        <v>0</v>
      </c>
      <c r="GLG62" s="958">
        <f t="shared" ref="GLG62" si="2523">IF(GLE62-GLG60&lt;=0,0,GLE62-GLG60)</f>
        <v>0</v>
      </c>
      <c r="GLI62" s="958">
        <f t="shared" ref="GLI62" si="2524">IF(GLG62-GLI60&lt;=0,0,GLG62-GLI60)</f>
        <v>0</v>
      </c>
      <c r="GLK62" s="958">
        <f t="shared" ref="GLK62" si="2525">IF(GLI62-GLK60&lt;=0,0,GLI62-GLK60)</f>
        <v>0</v>
      </c>
      <c r="GLM62" s="958">
        <f t="shared" ref="GLM62" si="2526">IF(GLK62-GLM60&lt;=0,0,GLK62-GLM60)</f>
        <v>0</v>
      </c>
      <c r="GLO62" s="958">
        <f t="shared" ref="GLO62" si="2527">IF(GLM62-GLO60&lt;=0,0,GLM62-GLO60)</f>
        <v>0</v>
      </c>
      <c r="GLQ62" s="958">
        <f t="shared" ref="GLQ62" si="2528">IF(GLO62-GLQ60&lt;=0,0,GLO62-GLQ60)</f>
        <v>0</v>
      </c>
      <c r="GLS62" s="958">
        <f t="shared" ref="GLS62" si="2529">IF(GLQ62-GLS60&lt;=0,0,GLQ62-GLS60)</f>
        <v>0</v>
      </c>
      <c r="GLU62" s="958">
        <f t="shared" ref="GLU62" si="2530">IF(GLS62-GLU60&lt;=0,0,GLS62-GLU60)</f>
        <v>0</v>
      </c>
      <c r="GLW62" s="958">
        <f t="shared" ref="GLW62" si="2531">IF(GLU62-GLW60&lt;=0,0,GLU62-GLW60)</f>
        <v>0</v>
      </c>
      <c r="GLY62" s="958">
        <f t="shared" ref="GLY62" si="2532">IF(GLW62-GLY60&lt;=0,0,GLW62-GLY60)</f>
        <v>0</v>
      </c>
      <c r="GMA62" s="958">
        <f t="shared" ref="GMA62" si="2533">IF(GLY62-GMA60&lt;=0,0,GLY62-GMA60)</f>
        <v>0</v>
      </c>
      <c r="GMC62" s="958">
        <f t="shared" ref="GMC62" si="2534">IF(GMA62-GMC60&lt;=0,0,GMA62-GMC60)</f>
        <v>0</v>
      </c>
      <c r="GME62" s="958">
        <f t="shared" ref="GME62" si="2535">IF(GMC62-GME60&lt;=0,0,GMC62-GME60)</f>
        <v>0</v>
      </c>
      <c r="GMG62" s="958">
        <f t="shared" ref="GMG62" si="2536">IF(GME62-GMG60&lt;=0,0,GME62-GMG60)</f>
        <v>0</v>
      </c>
      <c r="GMI62" s="958">
        <f t="shared" ref="GMI62" si="2537">IF(GMG62-GMI60&lt;=0,0,GMG62-GMI60)</f>
        <v>0</v>
      </c>
      <c r="GMK62" s="958">
        <f t="shared" ref="GMK62" si="2538">IF(GMI62-GMK60&lt;=0,0,GMI62-GMK60)</f>
        <v>0</v>
      </c>
      <c r="GMM62" s="958">
        <f t="shared" ref="GMM62" si="2539">IF(GMK62-GMM60&lt;=0,0,GMK62-GMM60)</f>
        <v>0</v>
      </c>
      <c r="GMO62" s="958">
        <f t="shared" ref="GMO62" si="2540">IF(GMM62-GMO60&lt;=0,0,GMM62-GMO60)</f>
        <v>0</v>
      </c>
      <c r="GMQ62" s="958">
        <f t="shared" ref="GMQ62" si="2541">IF(GMO62-GMQ60&lt;=0,0,GMO62-GMQ60)</f>
        <v>0</v>
      </c>
      <c r="GMS62" s="958">
        <f t="shared" ref="GMS62" si="2542">IF(GMQ62-GMS60&lt;=0,0,GMQ62-GMS60)</f>
        <v>0</v>
      </c>
      <c r="GMU62" s="958">
        <f t="shared" ref="GMU62" si="2543">IF(GMS62-GMU60&lt;=0,0,GMS62-GMU60)</f>
        <v>0</v>
      </c>
      <c r="GMW62" s="958">
        <f t="shared" ref="GMW62" si="2544">IF(GMU62-GMW60&lt;=0,0,GMU62-GMW60)</f>
        <v>0</v>
      </c>
      <c r="GMY62" s="958">
        <f t="shared" ref="GMY62" si="2545">IF(GMW62-GMY60&lt;=0,0,GMW62-GMY60)</f>
        <v>0</v>
      </c>
      <c r="GNA62" s="958">
        <f t="shared" ref="GNA62" si="2546">IF(GMY62-GNA60&lt;=0,0,GMY62-GNA60)</f>
        <v>0</v>
      </c>
      <c r="GNC62" s="958">
        <f t="shared" ref="GNC62" si="2547">IF(GNA62-GNC60&lt;=0,0,GNA62-GNC60)</f>
        <v>0</v>
      </c>
      <c r="GNE62" s="958">
        <f t="shared" ref="GNE62" si="2548">IF(GNC62-GNE60&lt;=0,0,GNC62-GNE60)</f>
        <v>0</v>
      </c>
      <c r="GNG62" s="958">
        <f t="shared" ref="GNG62" si="2549">IF(GNE62-GNG60&lt;=0,0,GNE62-GNG60)</f>
        <v>0</v>
      </c>
      <c r="GNI62" s="958">
        <f t="shared" ref="GNI62" si="2550">IF(GNG62-GNI60&lt;=0,0,GNG62-GNI60)</f>
        <v>0</v>
      </c>
      <c r="GNK62" s="958">
        <f t="shared" ref="GNK62" si="2551">IF(GNI62-GNK60&lt;=0,0,GNI62-GNK60)</f>
        <v>0</v>
      </c>
      <c r="GNM62" s="958">
        <f t="shared" ref="GNM62" si="2552">IF(GNK62-GNM60&lt;=0,0,GNK62-GNM60)</f>
        <v>0</v>
      </c>
      <c r="GNO62" s="958">
        <f t="shared" ref="GNO62" si="2553">IF(GNM62-GNO60&lt;=0,0,GNM62-GNO60)</f>
        <v>0</v>
      </c>
      <c r="GNQ62" s="958">
        <f t="shared" ref="GNQ62" si="2554">IF(GNO62-GNQ60&lt;=0,0,GNO62-GNQ60)</f>
        <v>0</v>
      </c>
      <c r="GNS62" s="958">
        <f t="shared" ref="GNS62" si="2555">IF(GNQ62-GNS60&lt;=0,0,GNQ62-GNS60)</f>
        <v>0</v>
      </c>
      <c r="GNU62" s="958">
        <f t="shared" ref="GNU62" si="2556">IF(GNS62-GNU60&lt;=0,0,GNS62-GNU60)</f>
        <v>0</v>
      </c>
      <c r="GNW62" s="958">
        <f t="shared" ref="GNW62" si="2557">IF(GNU62-GNW60&lt;=0,0,GNU62-GNW60)</f>
        <v>0</v>
      </c>
      <c r="GNY62" s="958">
        <f t="shared" ref="GNY62" si="2558">IF(GNW62-GNY60&lt;=0,0,GNW62-GNY60)</f>
        <v>0</v>
      </c>
      <c r="GOA62" s="958">
        <f t="shared" ref="GOA62" si="2559">IF(GNY62-GOA60&lt;=0,0,GNY62-GOA60)</f>
        <v>0</v>
      </c>
      <c r="GOC62" s="958">
        <f t="shared" ref="GOC62" si="2560">IF(GOA62-GOC60&lt;=0,0,GOA62-GOC60)</f>
        <v>0</v>
      </c>
      <c r="GOE62" s="958">
        <f t="shared" ref="GOE62" si="2561">IF(GOC62-GOE60&lt;=0,0,GOC62-GOE60)</f>
        <v>0</v>
      </c>
      <c r="GOG62" s="958">
        <f t="shared" ref="GOG62" si="2562">IF(GOE62-GOG60&lt;=0,0,GOE62-GOG60)</f>
        <v>0</v>
      </c>
      <c r="GOI62" s="958">
        <f t="shared" ref="GOI62" si="2563">IF(GOG62-GOI60&lt;=0,0,GOG62-GOI60)</f>
        <v>0</v>
      </c>
      <c r="GOK62" s="958">
        <f t="shared" ref="GOK62" si="2564">IF(GOI62-GOK60&lt;=0,0,GOI62-GOK60)</f>
        <v>0</v>
      </c>
      <c r="GOM62" s="958">
        <f t="shared" ref="GOM62" si="2565">IF(GOK62-GOM60&lt;=0,0,GOK62-GOM60)</f>
        <v>0</v>
      </c>
      <c r="GOO62" s="958">
        <f t="shared" ref="GOO62" si="2566">IF(GOM62-GOO60&lt;=0,0,GOM62-GOO60)</f>
        <v>0</v>
      </c>
      <c r="GOQ62" s="958">
        <f t="shared" ref="GOQ62" si="2567">IF(GOO62-GOQ60&lt;=0,0,GOO62-GOQ60)</f>
        <v>0</v>
      </c>
      <c r="GOS62" s="958">
        <f t="shared" ref="GOS62" si="2568">IF(GOQ62-GOS60&lt;=0,0,GOQ62-GOS60)</f>
        <v>0</v>
      </c>
      <c r="GOU62" s="958">
        <f t="shared" ref="GOU62" si="2569">IF(GOS62-GOU60&lt;=0,0,GOS62-GOU60)</f>
        <v>0</v>
      </c>
      <c r="GOW62" s="958">
        <f t="shared" ref="GOW62" si="2570">IF(GOU62-GOW60&lt;=0,0,GOU62-GOW60)</f>
        <v>0</v>
      </c>
      <c r="GOY62" s="958">
        <f t="shared" ref="GOY62" si="2571">IF(GOW62-GOY60&lt;=0,0,GOW62-GOY60)</f>
        <v>0</v>
      </c>
      <c r="GPA62" s="958">
        <f t="shared" ref="GPA62" si="2572">IF(GOY62-GPA60&lt;=0,0,GOY62-GPA60)</f>
        <v>0</v>
      </c>
      <c r="GPC62" s="958">
        <f t="shared" ref="GPC62" si="2573">IF(GPA62-GPC60&lt;=0,0,GPA62-GPC60)</f>
        <v>0</v>
      </c>
      <c r="GPE62" s="958">
        <f t="shared" ref="GPE62" si="2574">IF(GPC62-GPE60&lt;=0,0,GPC62-GPE60)</f>
        <v>0</v>
      </c>
      <c r="GPG62" s="958">
        <f t="shared" ref="GPG62" si="2575">IF(GPE62-GPG60&lt;=0,0,GPE62-GPG60)</f>
        <v>0</v>
      </c>
      <c r="GPI62" s="958">
        <f t="shared" ref="GPI62" si="2576">IF(GPG62-GPI60&lt;=0,0,GPG62-GPI60)</f>
        <v>0</v>
      </c>
      <c r="GPK62" s="958">
        <f t="shared" ref="GPK62" si="2577">IF(GPI62-GPK60&lt;=0,0,GPI62-GPK60)</f>
        <v>0</v>
      </c>
      <c r="GPM62" s="958">
        <f t="shared" ref="GPM62" si="2578">IF(GPK62-GPM60&lt;=0,0,GPK62-GPM60)</f>
        <v>0</v>
      </c>
      <c r="GPO62" s="958">
        <f t="shared" ref="GPO62" si="2579">IF(GPM62-GPO60&lt;=0,0,GPM62-GPO60)</f>
        <v>0</v>
      </c>
      <c r="GPQ62" s="958">
        <f t="shared" ref="GPQ62" si="2580">IF(GPO62-GPQ60&lt;=0,0,GPO62-GPQ60)</f>
        <v>0</v>
      </c>
      <c r="GPS62" s="958">
        <f t="shared" ref="GPS62" si="2581">IF(GPQ62-GPS60&lt;=0,0,GPQ62-GPS60)</f>
        <v>0</v>
      </c>
      <c r="GPU62" s="958">
        <f t="shared" ref="GPU62" si="2582">IF(GPS62-GPU60&lt;=0,0,GPS62-GPU60)</f>
        <v>0</v>
      </c>
      <c r="GPW62" s="958">
        <f t="shared" ref="GPW62" si="2583">IF(GPU62-GPW60&lt;=0,0,GPU62-GPW60)</f>
        <v>0</v>
      </c>
      <c r="GPY62" s="958">
        <f t="shared" ref="GPY62" si="2584">IF(GPW62-GPY60&lt;=0,0,GPW62-GPY60)</f>
        <v>0</v>
      </c>
      <c r="GQA62" s="958">
        <f t="shared" ref="GQA62" si="2585">IF(GPY62-GQA60&lt;=0,0,GPY62-GQA60)</f>
        <v>0</v>
      </c>
      <c r="GQC62" s="958">
        <f t="shared" ref="GQC62" si="2586">IF(GQA62-GQC60&lt;=0,0,GQA62-GQC60)</f>
        <v>0</v>
      </c>
      <c r="GQE62" s="958">
        <f t="shared" ref="GQE62" si="2587">IF(GQC62-GQE60&lt;=0,0,GQC62-GQE60)</f>
        <v>0</v>
      </c>
      <c r="GQG62" s="958">
        <f t="shared" ref="GQG62" si="2588">IF(GQE62-GQG60&lt;=0,0,GQE62-GQG60)</f>
        <v>0</v>
      </c>
      <c r="GQI62" s="958">
        <f t="shared" ref="GQI62" si="2589">IF(GQG62-GQI60&lt;=0,0,GQG62-GQI60)</f>
        <v>0</v>
      </c>
      <c r="GQK62" s="958">
        <f t="shared" ref="GQK62" si="2590">IF(GQI62-GQK60&lt;=0,0,GQI62-GQK60)</f>
        <v>0</v>
      </c>
      <c r="GQM62" s="958">
        <f t="shared" ref="GQM62" si="2591">IF(GQK62-GQM60&lt;=0,0,GQK62-GQM60)</f>
        <v>0</v>
      </c>
      <c r="GQO62" s="958">
        <f t="shared" ref="GQO62" si="2592">IF(GQM62-GQO60&lt;=0,0,GQM62-GQO60)</f>
        <v>0</v>
      </c>
      <c r="GQQ62" s="958">
        <f t="shared" ref="GQQ62" si="2593">IF(GQO62-GQQ60&lt;=0,0,GQO62-GQQ60)</f>
        <v>0</v>
      </c>
      <c r="GQS62" s="958">
        <f t="shared" ref="GQS62" si="2594">IF(GQQ62-GQS60&lt;=0,0,GQQ62-GQS60)</f>
        <v>0</v>
      </c>
      <c r="GQU62" s="958">
        <f t="shared" ref="GQU62" si="2595">IF(GQS62-GQU60&lt;=0,0,GQS62-GQU60)</f>
        <v>0</v>
      </c>
      <c r="GQW62" s="958">
        <f t="shared" ref="GQW62" si="2596">IF(GQU62-GQW60&lt;=0,0,GQU62-GQW60)</f>
        <v>0</v>
      </c>
      <c r="GQY62" s="958">
        <f t="shared" ref="GQY62" si="2597">IF(GQW62-GQY60&lt;=0,0,GQW62-GQY60)</f>
        <v>0</v>
      </c>
      <c r="GRA62" s="958">
        <f t="shared" ref="GRA62" si="2598">IF(GQY62-GRA60&lt;=0,0,GQY62-GRA60)</f>
        <v>0</v>
      </c>
      <c r="GRC62" s="958">
        <f t="shared" ref="GRC62" si="2599">IF(GRA62-GRC60&lt;=0,0,GRA62-GRC60)</f>
        <v>0</v>
      </c>
      <c r="GRE62" s="958">
        <f t="shared" ref="GRE62" si="2600">IF(GRC62-GRE60&lt;=0,0,GRC62-GRE60)</f>
        <v>0</v>
      </c>
      <c r="GRG62" s="958">
        <f t="shared" ref="GRG62" si="2601">IF(GRE62-GRG60&lt;=0,0,GRE62-GRG60)</f>
        <v>0</v>
      </c>
      <c r="GRI62" s="958">
        <f t="shared" ref="GRI62" si="2602">IF(GRG62-GRI60&lt;=0,0,GRG62-GRI60)</f>
        <v>0</v>
      </c>
      <c r="GRK62" s="958">
        <f t="shared" ref="GRK62" si="2603">IF(GRI62-GRK60&lt;=0,0,GRI62-GRK60)</f>
        <v>0</v>
      </c>
      <c r="GRM62" s="958">
        <f t="shared" ref="GRM62" si="2604">IF(GRK62-GRM60&lt;=0,0,GRK62-GRM60)</f>
        <v>0</v>
      </c>
      <c r="GRO62" s="958">
        <f t="shared" ref="GRO62" si="2605">IF(GRM62-GRO60&lt;=0,0,GRM62-GRO60)</f>
        <v>0</v>
      </c>
      <c r="GRQ62" s="958">
        <f t="shared" ref="GRQ62" si="2606">IF(GRO62-GRQ60&lt;=0,0,GRO62-GRQ60)</f>
        <v>0</v>
      </c>
      <c r="GRS62" s="958">
        <f t="shared" ref="GRS62" si="2607">IF(GRQ62-GRS60&lt;=0,0,GRQ62-GRS60)</f>
        <v>0</v>
      </c>
      <c r="GRU62" s="958">
        <f t="shared" ref="GRU62" si="2608">IF(GRS62-GRU60&lt;=0,0,GRS62-GRU60)</f>
        <v>0</v>
      </c>
      <c r="GRW62" s="958">
        <f t="shared" ref="GRW62" si="2609">IF(GRU62-GRW60&lt;=0,0,GRU62-GRW60)</f>
        <v>0</v>
      </c>
      <c r="GRY62" s="958">
        <f t="shared" ref="GRY62" si="2610">IF(GRW62-GRY60&lt;=0,0,GRW62-GRY60)</f>
        <v>0</v>
      </c>
      <c r="GSA62" s="958">
        <f t="shared" ref="GSA62" si="2611">IF(GRY62-GSA60&lt;=0,0,GRY62-GSA60)</f>
        <v>0</v>
      </c>
      <c r="GSC62" s="958">
        <f t="shared" ref="GSC62" si="2612">IF(GSA62-GSC60&lt;=0,0,GSA62-GSC60)</f>
        <v>0</v>
      </c>
      <c r="GSE62" s="958">
        <f t="shared" ref="GSE62" si="2613">IF(GSC62-GSE60&lt;=0,0,GSC62-GSE60)</f>
        <v>0</v>
      </c>
      <c r="GSG62" s="958">
        <f t="shared" ref="GSG62" si="2614">IF(GSE62-GSG60&lt;=0,0,GSE62-GSG60)</f>
        <v>0</v>
      </c>
      <c r="GSI62" s="958">
        <f t="shared" ref="GSI62" si="2615">IF(GSG62-GSI60&lt;=0,0,GSG62-GSI60)</f>
        <v>0</v>
      </c>
      <c r="GSK62" s="958">
        <f t="shared" ref="GSK62" si="2616">IF(GSI62-GSK60&lt;=0,0,GSI62-GSK60)</f>
        <v>0</v>
      </c>
      <c r="GSM62" s="958">
        <f t="shared" ref="GSM62" si="2617">IF(GSK62-GSM60&lt;=0,0,GSK62-GSM60)</f>
        <v>0</v>
      </c>
      <c r="GSO62" s="958">
        <f t="shared" ref="GSO62" si="2618">IF(GSM62-GSO60&lt;=0,0,GSM62-GSO60)</f>
        <v>0</v>
      </c>
      <c r="GSQ62" s="958">
        <f t="shared" ref="GSQ62" si="2619">IF(GSO62-GSQ60&lt;=0,0,GSO62-GSQ60)</f>
        <v>0</v>
      </c>
      <c r="GSS62" s="958">
        <f t="shared" ref="GSS62" si="2620">IF(GSQ62-GSS60&lt;=0,0,GSQ62-GSS60)</f>
        <v>0</v>
      </c>
      <c r="GSU62" s="958">
        <f t="shared" ref="GSU62" si="2621">IF(GSS62-GSU60&lt;=0,0,GSS62-GSU60)</f>
        <v>0</v>
      </c>
      <c r="GSW62" s="958">
        <f t="shared" ref="GSW62" si="2622">IF(GSU62-GSW60&lt;=0,0,GSU62-GSW60)</f>
        <v>0</v>
      </c>
      <c r="GSY62" s="958">
        <f t="shared" ref="GSY62" si="2623">IF(GSW62-GSY60&lt;=0,0,GSW62-GSY60)</f>
        <v>0</v>
      </c>
      <c r="GTA62" s="958">
        <f t="shared" ref="GTA62" si="2624">IF(GSY62-GTA60&lt;=0,0,GSY62-GTA60)</f>
        <v>0</v>
      </c>
      <c r="GTC62" s="958">
        <f t="shared" ref="GTC62" si="2625">IF(GTA62-GTC60&lt;=0,0,GTA62-GTC60)</f>
        <v>0</v>
      </c>
      <c r="GTE62" s="958">
        <f t="shared" ref="GTE62" si="2626">IF(GTC62-GTE60&lt;=0,0,GTC62-GTE60)</f>
        <v>0</v>
      </c>
      <c r="GTG62" s="958">
        <f t="shared" ref="GTG62" si="2627">IF(GTE62-GTG60&lt;=0,0,GTE62-GTG60)</f>
        <v>0</v>
      </c>
      <c r="GTI62" s="958">
        <f t="shared" ref="GTI62" si="2628">IF(GTG62-GTI60&lt;=0,0,GTG62-GTI60)</f>
        <v>0</v>
      </c>
      <c r="GTK62" s="958">
        <f t="shared" ref="GTK62" si="2629">IF(GTI62-GTK60&lt;=0,0,GTI62-GTK60)</f>
        <v>0</v>
      </c>
      <c r="GTM62" s="958">
        <f t="shared" ref="GTM62" si="2630">IF(GTK62-GTM60&lt;=0,0,GTK62-GTM60)</f>
        <v>0</v>
      </c>
      <c r="GTO62" s="958">
        <f t="shared" ref="GTO62" si="2631">IF(GTM62-GTO60&lt;=0,0,GTM62-GTO60)</f>
        <v>0</v>
      </c>
      <c r="GTQ62" s="958">
        <f t="shared" ref="GTQ62" si="2632">IF(GTO62-GTQ60&lt;=0,0,GTO62-GTQ60)</f>
        <v>0</v>
      </c>
      <c r="GTS62" s="958">
        <f t="shared" ref="GTS62" si="2633">IF(GTQ62-GTS60&lt;=0,0,GTQ62-GTS60)</f>
        <v>0</v>
      </c>
      <c r="GTU62" s="958">
        <f t="shared" ref="GTU62" si="2634">IF(GTS62-GTU60&lt;=0,0,GTS62-GTU60)</f>
        <v>0</v>
      </c>
      <c r="GTW62" s="958">
        <f t="shared" ref="GTW62" si="2635">IF(GTU62-GTW60&lt;=0,0,GTU62-GTW60)</f>
        <v>0</v>
      </c>
      <c r="GTY62" s="958">
        <f t="shared" ref="GTY62" si="2636">IF(GTW62-GTY60&lt;=0,0,GTW62-GTY60)</f>
        <v>0</v>
      </c>
      <c r="GUA62" s="958">
        <f t="shared" ref="GUA62" si="2637">IF(GTY62-GUA60&lt;=0,0,GTY62-GUA60)</f>
        <v>0</v>
      </c>
      <c r="GUC62" s="958">
        <f t="shared" ref="GUC62" si="2638">IF(GUA62-GUC60&lt;=0,0,GUA62-GUC60)</f>
        <v>0</v>
      </c>
      <c r="GUE62" s="958">
        <f t="shared" ref="GUE62" si="2639">IF(GUC62-GUE60&lt;=0,0,GUC62-GUE60)</f>
        <v>0</v>
      </c>
      <c r="GUG62" s="958">
        <f t="shared" ref="GUG62" si="2640">IF(GUE62-GUG60&lt;=0,0,GUE62-GUG60)</f>
        <v>0</v>
      </c>
      <c r="GUI62" s="958">
        <f t="shared" ref="GUI62" si="2641">IF(GUG62-GUI60&lt;=0,0,GUG62-GUI60)</f>
        <v>0</v>
      </c>
      <c r="GUK62" s="958">
        <f t="shared" ref="GUK62" si="2642">IF(GUI62-GUK60&lt;=0,0,GUI62-GUK60)</f>
        <v>0</v>
      </c>
      <c r="GUM62" s="958">
        <f t="shared" ref="GUM62" si="2643">IF(GUK62-GUM60&lt;=0,0,GUK62-GUM60)</f>
        <v>0</v>
      </c>
      <c r="GUO62" s="958">
        <f t="shared" ref="GUO62" si="2644">IF(GUM62-GUO60&lt;=0,0,GUM62-GUO60)</f>
        <v>0</v>
      </c>
      <c r="GUQ62" s="958">
        <f t="shared" ref="GUQ62" si="2645">IF(GUO62-GUQ60&lt;=0,0,GUO62-GUQ60)</f>
        <v>0</v>
      </c>
      <c r="GUS62" s="958">
        <f t="shared" ref="GUS62" si="2646">IF(GUQ62-GUS60&lt;=0,0,GUQ62-GUS60)</f>
        <v>0</v>
      </c>
      <c r="GUU62" s="958">
        <f t="shared" ref="GUU62" si="2647">IF(GUS62-GUU60&lt;=0,0,GUS62-GUU60)</f>
        <v>0</v>
      </c>
      <c r="GUW62" s="958">
        <f t="shared" ref="GUW62" si="2648">IF(GUU62-GUW60&lt;=0,0,GUU62-GUW60)</f>
        <v>0</v>
      </c>
      <c r="GUY62" s="958">
        <f t="shared" ref="GUY62" si="2649">IF(GUW62-GUY60&lt;=0,0,GUW62-GUY60)</f>
        <v>0</v>
      </c>
      <c r="GVA62" s="958">
        <f t="shared" ref="GVA62" si="2650">IF(GUY62-GVA60&lt;=0,0,GUY62-GVA60)</f>
        <v>0</v>
      </c>
      <c r="GVC62" s="958">
        <f t="shared" ref="GVC62" si="2651">IF(GVA62-GVC60&lt;=0,0,GVA62-GVC60)</f>
        <v>0</v>
      </c>
      <c r="GVE62" s="958">
        <f t="shared" ref="GVE62" si="2652">IF(GVC62-GVE60&lt;=0,0,GVC62-GVE60)</f>
        <v>0</v>
      </c>
      <c r="GVG62" s="958">
        <f t="shared" ref="GVG62" si="2653">IF(GVE62-GVG60&lt;=0,0,GVE62-GVG60)</f>
        <v>0</v>
      </c>
      <c r="GVI62" s="958">
        <f t="shared" ref="GVI62" si="2654">IF(GVG62-GVI60&lt;=0,0,GVG62-GVI60)</f>
        <v>0</v>
      </c>
      <c r="GVK62" s="958">
        <f t="shared" ref="GVK62" si="2655">IF(GVI62-GVK60&lt;=0,0,GVI62-GVK60)</f>
        <v>0</v>
      </c>
      <c r="GVM62" s="958">
        <f t="shared" ref="GVM62" si="2656">IF(GVK62-GVM60&lt;=0,0,GVK62-GVM60)</f>
        <v>0</v>
      </c>
      <c r="GVO62" s="958">
        <f t="shared" ref="GVO62" si="2657">IF(GVM62-GVO60&lt;=0,0,GVM62-GVO60)</f>
        <v>0</v>
      </c>
      <c r="GVQ62" s="958">
        <f t="shared" ref="GVQ62" si="2658">IF(GVO62-GVQ60&lt;=0,0,GVO62-GVQ60)</f>
        <v>0</v>
      </c>
      <c r="GVS62" s="958">
        <f t="shared" ref="GVS62" si="2659">IF(GVQ62-GVS60&lt;=0,0,GVQ62-GVS60)</f>
        <v>0</v>
      </c>
      <c r="GVU62" s="958">
        <f t="shared" ref="GVU62" si="2660">IF(GVS62-GVU60&lt;=0,0,GVS62-GVU60)</f>
        <v>0</v>
      </c>
      <c r="GVW62" s="958">
        <f t="shared" ref="GVW62" si="2661">IF(GVU62-GVW60&lt;=0,0,GVU62-GVW60)</f>
        <v>0</v>
      </c>
      <c r="GVY62" s="958">
        <f t="shared" ref="GVY62" si="2662">IF(GVW62-GVY60&lt;=0,0,GVW62-GVY60)</f>
        <v>0</v>
      </c>
      <c r="GWA62" s="958">
        <f t="shared" ref="GWA62" si="2663">IF(GVY62-GWA60&lt;=0,0,GVY62-GWA60)</f>
        <v>0</v>
      </c>
      <c r="GWC62" s="958">
        <f t="shared" ref="GWC62" si="2664">IF(GWA62-GWC60&lt;=0,0,GWA62-GWC60)</f>
        <v>0</v>
      </c>
      <c r="GWE62" s="958">
        <f t="shared" ref="GWE62" si="2665">IF(GWC62-GWE60&lt;=0,0,GWC62-GWE60)</f>
        <v>0</v>
      </c>
      <c r="GWG62" s="958">
        <f t="shared" ref="GWG62" si="2666">IF(GWE62-GWG60&lt;=0,0,GWE62-GWG60)</f>
        <v>0</v>
      </c>
      <c r="GWI62" s="958">
        <f t="shared" ref="GWI62" si="2667">IF(GWG62-GWI60&lt;=0,0,GWG62-GWI60)</f>
        <v>0</v>
      </c>
      <c r="GWK62" s="958">
        <f t="shared" ref="GWK62" si="2668">IF(GWI62-GWK60&lt;=0,0,GWI62-GWK60)</f>
        <v>0</v>
      </c>
      <c r="GWM62" s="958">
        <f t="shared" ref="GWM62" si="2669">IF(GWK62-GWM60&lt;=0,0,GWK62-GWM60)</f>
        <v>0</v>
      </c>
      <c r="GWO62" s="958">
        <f t="shared" ref="GWO62" si="2670">IF(GWM62-GWO60&lt;=0,0,GWM62-GWO60)</f>
        <v>0</v>
      </c>
      <c r="GWQ62" s="958">
        <f t="shared" ref="GWQ62" si="2671">IF(GWO62-GWQ60&lt;=0,0,GWO62-GWQ60)</f>
        <v>0</v>
      </c>
      <c r="GWS62" s="958">
        <f t="shared" ref="GWS62" si="2672">IF(GWQ62-GWS60&lt;=0,0,GWQ62-GWS60)</f>
        <v>0</v>
      </c>
      <c r="GWU62" s="958">
        <f t="shared" ref="GWU62" si="2673">IF(GWS62-GWU60&lt;=0,0,GWS62-GWU60)</f>
        <v>0</v>
      </c>
      <c r="GWW62" s="958">
        <f t="shared" ref="GWW62" si="2674">IF(GWU62-GWW60&lt;=0,0,GWU62-GWW60)</f>
        <v>0</v>
      </c>
      <c r="GWY62" s="958">
        <f t="shared" ref="GWY62" si="2675">IF(GWW62-GWY60&lt;=0,0,GWW62-GWY60)</f>
        <v>0</v>
      </c>
      <c r="GXA62" s="958">
        <f t="shared" ref="GXA62" si="2676">IF(GWY62-GXA60&lt;=0,0,GWY62-GXA60)</f>
        <v>0</v>
      </c>
      <c r="GXC62" s="958">
        <f t="shared" ref="GXC62" si="2677">IF(GXA62-GXC60&lt;=0,0,GXA62-GXC60)</f>
        <v>0</v>
      </c>
      <c r="GXE62" s="958">
        <f t="shared" ref="GXE62" si="2678">IF(GXC62-GXE60&lt;=0,0,GXC62-GXE60)</f>
        <v>0</v>
      </c>
      <c r="GXG62" s="958">
        <f t="shared" ref="GXG62" si="2679">IF(GXE62-GXG60&lt;=0,0,GXE62-GXG60)</f>
        <v>0</v>
      </c>
      <c r="GXI62" s="958">
        <f t="shared" ref="GXI62" si="2680">IF(GXG62-GXI60&lt;=0,0,GXG62-GXI60)</f>
        <v>0</v>
      </c>
      <c r="GXK62" s="958">
        <f t="shared" ref="GXK62" si="2681">IF(GXI62-GXK60&lt;=0,0,GXI62-GXK60)</f>
        <v>0</v>
      </c>
      <c r="GXM62" s="958">
        <f t="shared" ref="GXM62" si="2682">IF(GXK62-GXM60&lt;=0,0,GXK62-GXM60)</f>
        <v>0</v>
      </c>
      <c r="GXO62" s="958">
        <f t="shared" ref="GXO62" si="2683">IF(GXM62-GXO60&lt;=0,0,GXM62-GXO60)</f>
        <v>0</v>
      </c>
      <c r="GXQ62" s="958">
        <f t="shared" ref="GXQ62" si="2684">IF(GXO62-GXQ60&lt;=0,0,GXO62-GXQ60)</f>
        <v>0</v>
      </c>
      <c r="GXS62" s="958">
        <f t="shared" ref="GXS62" si="2685">IF(GXQ62-GXS60&lt;=0,0,GXQ62-GXS60)</f>
        <v>0</v>
      </c>
      <c r="GXU62" s="958">
        <f t="shared" ref="GXU62" si="2686">IF(GXS62-GXU60&lt;=0,0,GXS62-GXU60)</f>
        <v>0</v>
      </c>
      <c r="GXW62" s="958">
        <f t="shared" ref="GXW62" si="2687">IF(GXU62-GXW60&lt;=0,0,GXU62-GXW60)</f>
        <v>0</v>
      </c>
      <c r="GXY62" s="958">
        <f t="shared" ref="GXY62" si="2688">IF(GXW62-GXY60&lt;=0,0,GXW62-GXY60)</f>
        <v>0</v>
      </c>
      <c r="GYA62" s="958">
        <f t="shared" ref="GYA62" si="2689">IF(GXY62-GYA60&lt;=0,0,GXY62-GYA60)</f>
        <v>0</v>
      </c>
      <c r="GYC62" s="958">
        <f t="shared" ref="GYC62" si="2690">IF(GYA62-GYC60&lt;=0,0,GYA62-GYC60)</f>
        <v>0</v>
      </c>
      <c r="GYE62" s="958">
        <f t="shared" ref="GYE62" si="2691">IF(GYC62-GYE60&lt;=0,0,GYC62-GYE60)</f>
        <v>0</v>
      </c>
      <c r="GYG62" s="958">
        <f t="shared" ref="GYG62" si="2692">IF(GYE62-GYG60&lt;=0,0,GYE62-GYG60)</f>
        <v>0</v>
      </c>
      <c r="GYI62" s="958">
        <f t="shared" ref="GYI62" si="2693">IF(GYG62-GYI60&lt;=0,0,GYG62-GYI60)</f>
        <v>0</v>
      </c>
      <c r="GYK62" s="958">
        <f t="shared" ref="GYK62" si="2694">IF(GYI62-GYK60&lt;=0,0,GYI62-GYK60)</f>
        <v>0</v>
      </c>
      <c r="GYM62" s="958">
        <f t="shared" ref="GYM62" si="2695">IF(GYK62-GYM60&lt;=0,0,GYK62-GYM60)</f>
        <v>0</v>
      </c>
      <c r="GYO62" s="958">
        <f t="shared" ref="GYO62" si="2696">IF(GYM62-GYO60&lt;=0,0,GYM62-GYO60)</f>
        <v>0</v>
      </c>
      <c r="GYQ62" s="958">
        <f t="shared" ref="GYQ62" si="2697">IF(GYO62-GYQ60&lt;=0,0,GYO62-GYQ60)</f>
        <v>0</v>
      </c>
      <c r="GYS62" s="958">
        <f t="shared" ref="GYS62" si="2698">IF(GYQ62-GYS60&lt;=0,0,GYQ62-GYS60)</f>
        <v>0</v>
      </c>
      <c r="GYU62" s="958">
        <f t="shared" ref="GYU62" si="2699">IF(GYS62-GYU60&lt;=0,0,GYS62-GYU60)</f>
        <v>0</v>
      </c>
      <c r="GYW62" s="958">
        <f t="shared" ref="GYW62" si="2700">IF(GYU62-GYW60&lt;=0,0,GYU62-GYW60)</f>
        <v>0</v>
      </c>
      <c r="GYY62" s="958">
        <f t="shared" ref="GYY62" si="2701">IF(GYW62-GYY60&lt;=0,0,GYW62-GYY60)</f>
        <v>0</v>
      </c>
      <c r="GZA62" s="958">
        <f t="shared" ref="GZA62" si="2702">IF(GYY62-GZA60&lt;=0,0,GYY62-GZA60)</f>
        <v>0</v>
      </c>
      <c r="GZC62" s="958">
        <f t="shared" ref="GZC62" si="2703">IF(GZA62-GZC60&lt;=0,0,GZA62-GZC60)</f>
        <v>0</v>
      </c>
      <c r="GZE62" s="958">
        <f t="shared" ref="GZE62" si="2704">IF(GZC62-GZE60&lt;=0,0,GZC62-GZE60)</f>
        <v>0</v>
      </c>
      <c r="GZG62" s="958">
        <f t="shared" ref="GZG62" si="2705">IF(GZE62-GZG60&lt;=0,0,GZE62-GZG60)</f>
        <v>0</v>
      </c>
      <c r="GZI62" s="958">
        <f t="shared" ref="GZI62" si="2706">IF(GZG62-GZI60&lt;=0,0,GZG62-GZI60)</f>
        <v>0</v>
      </c>
      <c r="GZK62" s="958">
        <f t="shared" ref="GZK62" si="2707">IF(GZI62-GZK60&lt;=0,0,GZI62-GZK60)</f>
        <v>0</v>
      </c>
      <c r="GZM62" s="958">
        <f t="shared" ref="GZM62" si="2708">IF(GZK62-GZM60&lt;=0,0,GZK62-GZM60)</f>
        <v>0</v>
      </c>
      <c r="GZO62" s="958">
        <f t="shared" ref="GZO62" si="2709">IF(GZM62-GZO60&lt;=0,0,GZM62-GZO60)</f>
        <v>0</v>
      </c>
      <c r="GZQ62" s="958">
        <f t="shared" ref="GZQ62" si="2710">IF(GZO62-GZQ60&lt;=0,0,GZO62-GZQ60)</f>
        <v>0</v>
      </c>
      <c r="GZS62" s="958">
        <f t="shared" ref="GZS62" si="2711">IF(GZQ62-GZS60&lt;=0,0,GZQ62-GZS60)</f>
        <v>0</v>
      </c>
      <c r="GZU62" s="958">
        <f t="shared" ref="GZU62" si="2712">IF(GZS62-GZU60&lt;=0,0,GZS62-GZU60)</f>
        <v>0</v>
      </c>
      <c r="GZW62" s="958">
        <f t="shared" ref="GZW62" si="2713">IF(GZU62-GZW60&lt;=0,0,GZU62-GZW60)</f>
        <v>0</v>
      </c>
      <c r="GZY62" s="958">
        <f t="shared" ref="GZY62" si="2714">IF(GZW62-GZY60&lt;=0,0,GZW62-GZY60)</f>
        <v>0</v>
      </c>
      <c r="HAA62" s="958">
        <f t="shared" ref="HAA62" si="2715">IF(GZY62-HAA60&lt;=0,0,GZY62-HAA60)</f>
        <v>0</v>
      </c>
      <c r="HAC62" s="958">
        <f t="shared" ref="HAC62" si="2716">IF(HAA62-HAC60&lt;=0,0,HAA62-HAC60)</f>
        <v>0</v>
      </c>
      <c r="HAE62" s="958">
        <f t="shared" ref="HAE62" si="2717">IF(HAC62-HAE60&lt;=0,0,HAC62-HAE60)</f>
        <v>0</v>
      </c>
      <c r="HAG62" s="958">
        <f t="shared" ref="HAG62" si="2718">IF(HAE62-HAG60&lt;=0,0,HAE62-HAG60)</f>
        <v>0</v>
      </c>
      <c r="HAI62" s="958">
        <f t="shared" ref="HAI62" si="2719">IF(HAG62-HAI60&lt;=0,0,HAG62-HAI60)</f>
        <v>0</v>
      </c>
      <c r="HAK62" s="958">
        <f t="shared" ref="HAK62" si="2720">IF(HAI62-HAK60&lt;=0,0,HAI62-HAK60)</f>
        <v>0</v>
      </c>
      <c r="HAM62" s="958">
        <f t="shared" ref="HAM62" si="2721">IF(HAK62-HAM60&lt;=0,0,HAK62-HAM60)</f>
        <v>0</v>
      </c>
      <c r="HAO62" s="958">
        <f t="shared" ref="HAO62" si="2722">IF(HAM62-HAO60&lt;=0,0,HAM62-HAO60)</f>
        <v>0</v>
      </c>
      <c r="HAQ62" s="958">
        <f t="shared" ref="HAQ62" si="2723">IF(HAO62-HAQ60&lt;=0,0,HAO62-HAQ60)</f>
        <v>0</v>
      </c>
      <c r="HAS62" s="958">
        <f t="shared" ref="HAS62" si="2724">IF(HAQ62-HAS60&lt;=0,0,HAQ62-HAS60)</f>
        <v>0</v>
      </c>
      <c r="HAU62" s="958">
        <f t="shared" ref="HAU62" si="2725">IF(HAS62-HAU60&lt;=0,0,HAS62-HAU60)</f>
        <v>0</v>
      </c>
      <c r="HAW62" s="958">
        <f t="shared" ref="HAW62" si="2726">IF(HAU62-HAW60&lt;=0,0,HAU62-HAW60)</f>
        <v>0</v>
      </c>
      <c r="HAY62" s="958">
        <f t="shared" ref="HAY62" si="2727">IF(HAW62-HAY60&lt;=0,0,HAW62-HAY60)</f>
        <v>0</v>
      </c>
      <c r="HBA62" s="958">
        <f t="shared" ref="HBA62" si="2728">IF(HAY62-HBA60&lt;=0,0,HAY62-HBA60)</f>
        <v>0</v>
      </c>
      <c r="HBC62" s="958">
        <f t="shared" ref="HBC62" si="2729">IF(HBA62-HBC60&lt;=0,0,HBA62-HBC60)</f>
        <v>0</v>
      </c>
      <c r="HBE62" s="958">
        <f t="shared" ref="HBE62" si="2730">IF(HBC62-HBE60&lt;=0,0,HBC62-HBE60)</f>
        <v>0</v>
      </c>
      <c r="HBG62" s="958">
        <f t="shared" ref="HBG62" si="2731">IF(HBE62-HBG60&lt;=0,0,HBE62-HBG60)</f>
        <v>0</v>
      </c>
      <c r="HBI62" s="958">
        <f t="shared" ref="HBI62" si="2732">IF(HBG62-HBI60&lt;=0,0,HBG62-HBI60)</f>
        <v>0</v>
      </c>
      <c r="HBK62" s="958">
        <f t="shared" ref="HBK62" si="2733">IF(HBI62-HBK60&lt;=0,0,HBI62-HBK60)</f>
        <v>0</v>
      </c>
      <c r="HBM62" s="958">
        <f t="shared" ref="HBM62" si="2734">IF(HBK62-HBM60&lt;=0,0,HBK62-HBM60)</f>
        <v>0</v>
      </c>
      <c r="HBO62" s="958">
        <f t="shared" ref="HBO62" si="2735">IF(HBM62-HBO60&lt;=0,0,HBM62-HBO60)</f>
        <v>0</v>
      </c>
      <c r="HBQ62" s="958">
        <f t="shared" ref="HBQ62" si="2736">IF(HBO62-HBQ60&lt;=0,0,HBO62-HBQ60)</f>
        <v>0</v>
      </c>
      <c r="HBS62" s="958">
        <f t="shared" ref="HBS62" si="2737">IF(HBQ62-HBS60&lt;=0,0,HBQ62-HBS60)</f>
        <v>0</v>
      </c>
      <c r="HBU62" s="958">
        <f t="shared" ref="HBU62" si="2738">IF(HBS62-HBU60&lt;=0,0,HBS62-HBU60)</f>
        <v>0</v>
      </c>
      <c r="HBW62" s="958">
        <f t="shared" ref="HBW62" si="2739">IF(HBU62-HBW60&lt;=0,0,HBU62-HBW60)</f>
        <v>0</v>
      </c>
      <c r="HBY62" s="958">
        <f t="shared" ref="HBY62" si="2740">IF(HBW62-HBY60&lt;=0,0,HBW62-HBY60)</f>
        <v>0</v>
      </c>
      <c r="HCA62" s="958">
        <f t="shared" ref="HCA62" si="2741">IF(HBY62-HCA60&lt;=0,0,HBY62-HCA60)</f>
        <v>0</v>
      </c>
      <c r="HCC62" s="958">
        <f t="shared" ref="HCC62" si="2742">IF(HCA62-HCC60&lt;=0,0,HCA62-HCC60)</f>
        <v>0</v>
      </c>
      <c r="HCE62" s="958">
        <f t="shared" ref="HCE62" si="2743">IF(HCC62-HCE60&lt;=0,0,HCC62-HCE60)</f>
        <v>0</v>
      </c>
      <c r="HCG62" s="958">
        <f t="shared" ref="HCG62" si="2744">IF(HCE62-HCG60&lt;=0,0,HCE62-HCG60)</f>
        <v>0</v>
      </c>
      <c r="HCI62" s="958">
        <f t="shared" ref="HCI62" si="2745">IF(HCG62-HCI60&lt;=0,0,HCG62-HCI60)</f>
        <v>0</v>
      </c>
      <c r="HCK62" s="958">
        <f t="shared" ref="HCK62" si="2746">IF(HCI62-HCK60&lt;=0,0,HCI62-HCK60)</f>
        <v>0</v>
      </c>
      <c r="HCM62" s="958">
        <f t="shared" ref="HCM62" si="2747">IF(HCK62-HCM60&lt;=0,0,HCK62-HCM60)</f>
        <v>0</v>
      </c>
      <c r="HCO62" s="958">
        <f t="shared" ref="HCO62" si="2748">IF(HCM62-HCO60&lt;=0,0,HCM62-HCO60)</f>
        <v>0</v>
      </c>
      <c r="HCQ62" s="958">
        <f t="shared" ref="HCQ62" si="2749">IF(HCO62-HCQ60&lt;=0,0,HCO62-HCQ60)</f>
        <v>0</v>
      </c>
      <c r="HCS62" s="958">
        <f t="shared" ref="HCS62" si="2750">IF(HCQ62-HCS60&lt;=0,0,HCQ62-HCS60)</f>
        <v>0</v>
      </c>
      <c r="HCU62" s="958">
        <f t="shared" ref="HCU62" si="2751">IF(HCS62-HCU60&lt;=0,0,HCS62-HCU60)</f>
        <v>0</v>
      </c>
      <c r="HCW62" s="958">
        <f t="shared" ref="HCW62" si="2752">IF(HCU62-HCW60&lt;=0,0,HCU62-HCW60)</f>
        <v>0</v>
      </c>
      <c r="HCY62" s="958">
        <f t="shared" ref="HCY62" si="2753">IF(HCW62-HCY60&lt;=0,0,HCW62-HCY60)</f>
        <v>0</v>
      </c>
      <c r="HDA62" s="958">
        <f t="shared" ref="HDA62" si="2754">IF(HCY62-HDA60&lt;=0,0,HCY62-HDA60)</f>
        <v>0</v>
      </c>
      <c r="HDC62" s="958">
        <f t="shared" ref="HDC62" si="2755">IF(HDA62-HDC60&lt;=0,0,HDA62-HDC60)</f>
        <v>0</v>
      </c>
      <c r="HDE62" s="958">
        <f t="shared" ref="HDE62" si="2756">IF(HDC62-HDE60&lt;=0,0,HDC62-HDE60)</f>
        <v>0</v>
      </c>
      <c r="HDG62" s="958">
        <f t="shared" ref="HDG62" si="2757">IF(HDE62-HDG60&lt;=0,0,HDE62-HDG60)</f>
        <v>0</v>
      </c>
      <c r="HDI62" s="958">
        <f t="shared" ref="HDI62" si="2758">IF(HDG62-HDI60&lt;=0,0,HDG62-HDI60)</f>
        <v>0</v>
      </c>
      <c r="HDK62" s="958">
        <f t="shared" ref="HDK62" si="2759">IF(HDI62-HDK60&lt;=0,0,HDI62-HDK60)</f>
        <v>0</v>
      </c>
      <c r="HDM62" s="958">
        <f t="shared" ref="HDM62" si="2760">IF(HDK62-HDM60&lt;=0,0,HDK62-HDM60)</f>
        <v>0</v>
      </c>
      <c r="HDO62" s="958">
        <f t="shared" ref="HDO62" si="2761">IF(HDM62-HDO60&lt;=0,0,HDM62-HDO60)</f>
        <v>0</v>
      </c>
      <c r="HDQ62" s="958">
        <f t="shared" ref="HDQ62" si="2762">IF(HDO62-HDQ60&lt;=0,0,HDO62-HDQ60)</f>
        <v>0</v>
      </c>
      <c r="HDS62" s="958">
        <f t="shared" ref="HDS62" si="2763">IF(HDQ62-HDS60&lt;=0,0,HDQ62-HDS60)</f>
        <v>0</v>
      </c>
      <c r="HDU62" s="958">
        <f t="shared" ref="HDU62" si="2764">IF(HDS62-HDU60&lt;=0,0,HDS62-HDU60)</f>
        <v>0</v>
      </c>
      <c r="HDW62" s="958">
        <f t="shared" ref="HDW62" si="2765">IF(HDU62-HDW60&lt;=0,0,HDU62-HDW60)</f>
        <v>0</v>
      </c>
      <c r="HDY62" s="958">
        <f t="shared" ref="HDY62" si="2766">IF(HDW62-HDY60&lt;=0,0,HDW62-HDY60)</f>
        <v>0</v>
      </c>
      <c r="HEA62" s="958">
        <f t="shared" ref="HEA62" si="2767">IF(HDY62-HEA60&lt;=0,0,HDY62-HEA60)</f>
        <v>0</v>
      </c>
      <c r="HEC62" s="958">
        <f t="shared" ref="HEC62" si="2768">IF(HEA62-HEC60&lt;=0,0,HEA62-HEC60)</f>
        <v>0</v>
      </c>
      <c r="HEE62" s="958">
        <f t="shared" ref="HEE62" si="2769">IF(HEC62-HEE60&lt;=0,0,HEC62-HEE60)</f>
        <v>0</v>
      </c>
      <c r="HEG62" s="958">
        <f t="shared" ref="HEG62" si="2770">IF(HEE62-HEG60&lt;=0,0,HEE62-HEG60)</f>
        <v>0</v>
      </c>
      <c r="HEI62" s="958">
        <f t="shared" ref="HEI62" si="2771">IF(HEG62-HEI60&lt;=0,0,HEG62-HEI60)</f>
        <v>0</v>
      </c>
      <c r="HEK62" s="958">
        <f t="shared" ref="HEK62" si="2772">IF(HEI62-HEK60&lt;=0,0,HEI62-HEK60)</f>
        <v>0</v>
      </c>
      <c r="HEM62" s="958">
        <f t="shared" ref="HEM62" si="2773">IF(HEK62-HEM60&lt;=0,0,HEK62-HEM60)</f>
        <v>0</v>
      </c>
      <c r="HEO62" s="958">
        <f t="shared" ref="HEO62" si="2774">IF(HEM62-HEO60&lt;=0,0,HEM62-HEO60)</f>
        <v>0</v>
      </c>
      <c r="HEQ62" s="958">
        <f t="shared" ref="HEQ62" si="2775">IF(HEO62-HEQ60&lt;=0,0,HEO62-HEQ60)</f>
        <v>0</v>
      </c>
      <c r="HES62" s="958">
        <f t="shared" ref="HES62" si="2776">IF(HEQ62-HES60&lt;=0,0,HEQ62-HES60)</f>
        <v>0</v>
      </c>
      <c r="HEU62" s="958">
        <f t="shared" ref="HEU62" si="2777">IF(HES62-HEU60&lt;=0,0,HES62-HEU60)</f>
        <v>0</v>
      </c>
      <c r="HEW62" s="958">
        <f t="shared" ref="HEW62" si="2778">IF(HEU62-HEW60&lt;=0,0,HEU62-HEW60)</f>
        <v>0</v>
      </c>
      <c r="HEY62" s="958">
        <f t="shared" ref="HEY62" si="2779">IF(HEW62-HEY60&lt;=0,0,HEW62-HEY60)</f>
        <v>0</v>
      </c>
      <c r="HFA62" s="958">
        <f t="shared" ref="HFA62" si="2780">IF(HEY62-HFA60&lt;=0,0,HEY62-HFA60)</f>
        <v>0</v>
      </c>
      <c r="HFC62" s="958">
        <f t="shared" ref="HFC62" si="2781">IF(HFA62-HFC60&lt;=0,0,HFA62-HFC60)</f>
        <v>0</v>
      </c>
      <c r="HFE62" s="958">
        <f t="shared" ref="HFE62" si="2782">IF(HFC62-HFE60&lt;=0,0,HFC62-HFE60)</f>
        <v>0</v>
      </c>
      <c r="HFG62" s="958">
        <f t="shared" ref="HFG62" si="2783">IF(HFE62-HFG60&lt;=0,0,HFE62-HFG60)</f>
        <v>0</v>
      </c>
      <c r="HFI62" s="958">
        <f t="shared" ref="HFI62" si="2784">IF(HFG62-HFI60&lt;=0,0,HFG62-HFI60)</f>
        <v>0</v>
      </c>
      <c r="HFK62" s="958">
        <f t="shared" ref="HFK62" si="2785">IF(HFI62-HFK60&lt;=0,0,HFI62-HFK60)</f>
        <v>0</v>
      </c>
      <c r="HFM62" s="958">
        <f t="shared" ref="HFM62" si="2786">IF(HFK62-HFM60&lt;=0,0,HFK62-HFM60)</f>
        <v>0</v>
      </c>
      <c r="HFO62" s="958">
        <f t="shared" ref="HFO62" si="2787">IF(HFM62-HFO60&lt;=0,0,HFM62-HFO60)</f>
        <v>0</v>
      </c>
      <c r="HFQ62" s="958">
        <f t="shared" ref="HFQ62" si="2788">IF(HFO62-HFQ60&lt;=0,0,HFO62-HFQ60)</f>
        <v>0</v>
      </c>
      <c r="HFS62" s="958">
        <f t="shared" ref="HFS62" si="2789">IF(HFQ62-HFS60&lt;=0,0,HFQ62-HFS60)</f>
        <v>0</v>
      </c>
      <c r="HFU62" s="958">
        <f t="shared" ref="HFU62" si="2790">IF(HFS62-HFU60&lt;=0,0,HFS62-HFU60)</f>
        <v>0</v>
      </c>
      <c r="HFW62" s="958">
        <f t="shared" ref="HFW62" si="2791">IF(HFU62-HFW60&lt;=0,0,HFU62-HFW60)</f>
        <v>0</v>
      </c>
      <c r="HFY62" s="958">
        <f t="shared" ref="HFY62" si="2792">IF(HFW62-HFY60&lt;=0,0,HFW62-HFY60)</f>
        <v>0</v>
      </c>
      <c r="HGA62" s="958">
        <f t="shared" ref="HGA62" si="2793">IF(HFY62-HGA60&lt;=0,0,HFY62-HGA60)</f>
        <v>0</v>
      </c>
      <c r="HGC62" s="958">
        <f t="shared" ref="HGC62" si="2794">IF(HGA62-HGC60&lt;=0,0,HGA62-HGC60)</f>
        <v>0</v>
      </c>
      <c r="HGE62" s="958">
        <f t="shared" ref="HGE62" si="2795">IF(HGC62-HGE60&lt;=0,0,HGC62-HGE60)</f>
        <v>0</v>
      </c>
      <c r="HGG62" s="958">
        <f t="shared" ref="HGG62" si="2796">IF(HGE62-HGG60&lt;=0,0,HGE62-HGG60)</f>
        <v>0</v>
      </c>
      <c r="HGI62" s="958">
        <f t="shared" ref="HGI62" si="2797">IF(HGG62-HGI60&lt;=0,0,HGG62-HGI60)</f>
        <v>0</v>
      </c>
      <c r="HGK62" s="958">
        <f t="shared" ref="HGK62" si="2798">IF(HGI62-HGK60&lt;=0,0,HGI62-HGK60)</f>
        <v>0</v>
      </c>
      <c r="HGM62" s="958">
        <f t="shared" ref="HGM62" si="2799">IF(HGK62-HGM60&lt;=0,0,HGK62-HGM60)</f>
        <v>0</v>
      </c>
      <c r="HGO62" s="958">
        <f t="shared" ref="HGO62" si="2800">IF(HGM62-HGO60&lt;=0,0,HGM62-HGO60)</f>
        <v>0</v>
      </c>
      <c r="HGQ62" s="958">
        <f t="shared" ref="HGQ62" si="2801">IF(HGO62-HGQ60&lt;=0,0,HGO62-HGQ60)</f>
        <v>0</v>
      </c>
      <c r="HGS62" s="958">
        <f t="shared" ref="HGS62" si="2802">IF(HGQ62-HGS60&lt;=0,0,HGQ62-HGS60)</f>
        <v>0</v>
      </c>
      <c r="HGU62" s="958">
        <f t="shared" ref="HGU62" si="2803">IF(HGS62-HGU60&lt;=0,0,HGS62-HGU60)</f>
        <v>0</v>
      </c>
      <c r="HGW62" s="958">
        <f t="shared" ref="HGW62" si="2804">IF(HGU62-HGW60&lt;=0,0,HGU62-HGW60)</f>
        <v>0</v>
      </c>
      <c r="HGY62" s="958">
        <f t="shared" ref="HGY62" si="2805">IF(HGW62-HGY60&lt;=0,0,HGW62-HGY60)</f>
        <v>0</v>
      </c>
      <c r="HHA62" s="958">
        <f t="shared" ref="HHA62" si="2806">IF(HGY62-HHA60&lt;=0,0,HGY62-HHA60)</f>
        <v>0</v>
      </c>
      <c r="HHC62" s="958">
        <f t="shared" ref="HHC62" si="2807">IF(HHA62-HHC60&lt;=0,0,HHA62-HHC60)</f>
        <v>0</v>
      </c>
      <c r="HHE62" s="958">
        <f t="shared" ref="HHE62" si="2808">IF(HHC62-HHE60&lt;=0,0,HHC62-HHE60)</f>
        <v>0</v>
      </c>
      <c r="HHG62" s="958">
        <f t="shared" ref="HHG62" si="2809">IF(HHE62-HHG60&lt;=0,0,HHE62-HHG60)</f>
        <v>0</v>
      </c>
      <c r="HHI62" s="958">
        <f t="shared" ref="HHI62" si="2810">IF(HHG62-HHI60&lt;=0,0,HHG62-HHI60)</f>
        <v>0</v>
      </c>
      <c r="HHK62" s="958">
        <f t="shared" ref="HHK62" si="2811">IF(HHI62-HHK60&lt;=0,0,HHI62-HHK60)</f>
        <v>0</v>
      </c>
      <c r="HHM62" s="958">
        <f t="shared" ref="HHM62" si="2812">IF(HHK62-HHM60&lt;=0,0,HHK62-HHM60)</f>
        <v>0</v>
      </c>
      <c r="HHO62" s="958">
        <f t="shared" ref="HHO62" si="2813">IF(HHM62-HHO60&lt;=0,0,HHM62-HHO60)</f>
        <v>0</v>
      </c>
      <c r="HHQ62" s="958">
        <f t="shared" ref="HHQ62" si="2814">IF(HHO62-HHQ60&lt;=0,0,HHO62-HHQ60)</f>
        <v>0</v>
      </c>
      <c r="HHS62" s="958">
        <f t="shared" ref="HHS62" si="2815">IF(HHQ62-HHS60&lt;=0,0,HHQ62-HHS60)</f>
        <v>0</v>
      </c>
      <c r="HHU62" s="958">
        <f t="shared" ref="HHU62" si="2816">IF(HHS62-HHU60&lt;=0,0,HHS62-HHU60)</f>
        <v>0</v>
      </c>
      <c r="HHW62" s="958">
        <f t="shared" ref="HHW62" si="2817">IF(HHU62-HHW60&lt;=0,0,HHU62-HHW60)</f>
        <v>0</v>
      </c>
      <c r="HHY62" s="958">
        <f t="shared" ref="HHY62" si="2818">IF(HHW62-HHY60&lt;=0,0,HHW62-HHY60)</f>
        <v>0</v>
      </c>
      <c r="HIA62" s="958">
        <f t="shared" ref="HIA62" si="2819">IF(HHY62-HIA60&lt;=0,0,HHY62-HIA60)</f>
        <v>0</v>
      </c>
      <c r="HIC62" s="958">
        <f t="shared" ref="HIC62" si="2820">IF(HIA62-HIC60&lt;=0,0,HIA62-HIC60)</f>
        <v>0</v>
      </c>
      <c r="HIE62" s="958">
        <f t="shared" ref="HIE62" si="2821">IF(HIC62-HIE60&lt;=0,0,HIC62-HIE60)</f>
        <v>0</v>
      </c>
      <c r="HIG62" s="958">
        <f t="shared" ref="HIG62" si="2822">IF(HIE62-HIG60&lt;=0,0,HIE62-HIG60)</f>
        <v>0</v>
      </c>
      <c r="HII62" s="958">
        <f t="shared" ref="HII62" si="2823">IF(HIG62-HII60&lt;=0,0,HIG62-HII60)</f>
        <v>0</v>
      </c>
      <c r="HIK62" s="958">
        <f t="shared" ref="HIK62" si="2824">IF(HII62-HIK60&lt;=0,0,HII62-HIK60)</f>
        <v>0</v>
      </c>
      <c r="HIM62" s="958">
        <f t="shared" ref="HIM62" si="2825">IF(HIK62-HIM60&lt;=0,0,HIK62-HIM60)</f>
        <v>0</v>
      </c>
      <c r="HIO62" s="958">
        <f t="shared" ref="HIO62" si="2826">IF(HIM62-HIO60&lt;=0,0,HIM62-HIO60)</f>
        <v>0</v>
      </c>
      <c r="HIQ62" s="958">
        <f t="shared" ref="HIQ62" si="2827">IF(HIO62-HIQ60&lt;=0,0,HIO62-HIQ60)</f>
        <v>0</v>
      </c>
      <c r="HIS62" s="958">
        <f t="shared" ref="HIS62" si="2828">IF(HIQ62-HIS60&lt;=0,0,HIQ62-HIS60)</f>
        <v>0</v>
      </c>
      <c r="HIU62" s="958">
        <f t="shared" ref="HIU62" si="2829">IF(HIS62-HIU60&lt;=0,0,HIS62-HIU60)</f>
        <v>0</v>
      </c>
      <c r="HIW62" s="958">
        <f t="shared" ref="HIW62" si="2830">IF(HIU62-HIW60&lt;=0,0,HIU62-HIW60)</f>
        <v>0</v>
      </c>
      <c r="HIY62" s="958">
        <f t="shared" ref="HIY62" si="2831">IF(HIW62-HIY60&lt;=0,0,HIW62-HIY60)</f>
        <v>0</v>
      </c>
      <c r="HJA62" s="958">
        <f t="shared" ref="HJA62" si="2832">IF(HIY62-HJA60&lt;=0,0,HIY62-HJA60)</f>
        <v>0</v>
      </c>
      <c r="HJC62" s="958">
        <f t="shared" ref="HJC62" si="2833">IF(HJA62-HJC60&lt;=0,0,HJA62-HJC60)</f>
        <v>0</v>
      </c>
      <c r="HJE62" s="958">
        <f t="shared" ref="HJE62" si="2834">IF(HJC62-HJE60&lt;=0,0,HJC62-HJE60)</f>
        <v>0</v>
      </c>
      <c r="HJG62" s="958">
        <f t="shared" ref="HJG62" si="2835">IF(HJE62-HJG60&lt;=0,0,HJE62-HJG60)</f>
        <v>0</v>
      </c>
      <c r="HJI62" s="958">
        <f t="shared" ref="HJI62" si="2836">IF(HJG62-HJI60&lt;=0,0,HJG62-HJI60)</f>
        <v>0</v>
      </c>
      <c r="HJK62" s="958">
        <f t="shared" ref="HJK62" si="2837">IF(HJI62-HJK60&lt;=0,0,HJI62-HJK60)</f>
        <v>0</v>
      </c>
      <c r="HJM62" s="958">
        <f t="shared" ref="HJM62" si="2838">IF(HJK62-HJM60&lt;=0,0,HJK62-HJM60)</f>
        <v>0</v>
      </c>
      <c r="HJO62" s="958">
        <f t="shared" ref="HJO62" si="2839">IF(HJM62-HJO60&lt;=0,0,HJM62-HJO60)</f>
        <v>0</v>
      </c>
      <c r="HJQ62" s="958">
        <f t="shared" ref="HJQ62" si="2840">IF(HJO62-HJQ60&lt;=0,0,HJO62-HJQ60)</f>
        <v>0</v>
      </c>
      <c r="HJS62" s="958">
        <f t="shared" ref="HJS62" si="2841">IF(HJQ62-HJS60&lt;=0,0,HJQ62-HJS60)</f>
        <v>0</v>
      </c>
      <c r="HJU62" s="958">
        <f t="shared" ref="HJU62" si="2842">IF(HJS62-HJU60&lt;=0,0,HJS62-HJU60)</f>
        <v>0</v>
      </c>
      <c r="HJW62" s="958">
        <f t="shared" ref="HJW62" si="2843">IF(HJU62-HJW60&lt;=0,0,HJU62-HJW60)</f>
        <v>0</v>
      </c>
      <c r="HJY62" s="958">
        <f t="shared" ref="HJY62" si="2844">IF(HJW62-HJY60&lt;=0,0,HJW62-HJY60)</f>
        <v>0</v>
      </c>
      <c r="HKA62" s="958">
        <f t="shared" ref="HKA62" si="2845">IF(HJY62-HKA60&lt;=0,0,HJY62-HKA60)</f>
        <v>0</v>
      </c>
      <c r="HKC62" s="958">
        <f t="shared" ref="HKC62" si="2846">IF(HKA62-HKC60&lt;=0,0,HKA62-HKC60)</f>
        <v>0</v>
      </c>
      <c r="HKE62" s="958">
        <f t="shared" ref="HKE62" si="2847">IF(HKC62-HKE60&lt;=0,0,HKC62-HKE60)</f>
        <v>0</v>
      </c>
      <c r="HKG62" s="958">
        <f t="shared" ref="HKG62" si="2848">IF(HKE62-HKG60&lt;=0,0,HKE62-HKG60)</f>
        <v>0</v>
      </c>
      <c r="HKI62" s="958">
        <f t="shared" ref="HKI62" si="2849">IF(HKG62-HKI60&lt;=0,0,HKG62-HKI60)</f>
        <v>0</v>
      </c>
      <c r="HKK62" s="958">
        <f t="shared" ref="HKK62" si="2850">IF(HKI62-HKK60&lt;=0,0,HKI62-HKK60)</f>
        <v>0</v>
      </c>
      <c r="HKM62" s="958">
        <f t="shared" ref="HKM62" si="2851">IF(HKK62-HKM60&lt;=0,0,HKK62-HKM60)</f>
        <v>0</v>
      </c>
      <c r="HKO62" s="958">
        <f t="shared" ref="HKO62" si="2852">IF(HKM62-HKO60&lt;=0,0,HKM62-HKO60)</f>
        <v>0</v>
      </c>
      <c r="HKQ62" s="958">
        <f t="shared" ref="HKQ62" si="2853">IF(HKO62-HKQ60&lt;=0,0,HKO62-HKQ60)</f>
        <v>0</v>
      </c>
      <c r="HKS62" s="958">
        <f t="shared" ref="HKS62" si="2854">IF(HKQ62-HKS60&lt;=0,0,HKQ62-HKS60)</f>
        <v>0</v>
      </c>
      <c r="HKU62" s="958">
        <f t="shared" ref="HKU62" si="2855">IF(HKS62-HKU60&lt;=0,0,HKS62-HKU60)</f>
        <v>0</v>
      </c>
      <c r="HKW62" s="958">
        <f t="shared" ref="HKW62" si="2856">IF(HKU62-HKW60&lt;=0,0,HKU62-HKW60)</f>
        <v>0</v>
      </c>
      <c r="HKY62" s="958">
        <f t="shared" ref="HKY62" si="2857">IF(HKW62-HKY60&lt;=0,0,HKW62-HKY60)</f>
        <v>0</v>
      </c>
      <c r="HLA62" s="958">
        <f t="shared" ref="HLA62" si="2858">IF(HKY62-HLA60&lt;=0,0,HKY62-HLA60)</f>
        <v>0</v>
      </c>
      <c r="HLC62" s="958">
        <f t="shared" ref="HLC62" si="2859">IF(HLA62-HLC60&lt;=0,0,HLA62-HLC60)</f>
        <v>0</v>
      </c>
      <c r="HLE62" s="958">
        <f t="shared" ref="HLE62" si="2860">IF(HLC62-HLE60&lt;=0,0,HLC62-HLE60)</f>
        <v>0</v>
      </c>
      <c r="HLG62" s="958">
        <f t="shared" ref="HLG62" si="2861">IF(HLE62-HLG60&lt;=0,0,HLE62-HLG60)</f>
        <v>0</v>
      </c>
      <c r="HLI62" s="958">
        <f t="shared" ref="HLI62" si="2862">IF(HLG62-HLI60&lt;=0,0,HLG62-HLI60)</f>
        <v>0</v>
      </c>
      <c r="HLK62" s="958">
        <f t="shared" ref="HLK62" si="2863">IF(HLI62-HLK60&lt;=0,0,HLI62-HLK60)</f>
        <v>0</v>
      </c>
      <c r="HLM62" s="958">
        <f t="shared" ref="HLM62" si="2864">IF(HLK62-HLM60&lt;=0,0,HLK62-HLM60)</f>
        <v>0</v>
      </c>
      <c r="HLO62" s="958">
        <f t="shared" ref="HLO62" si="2865">IF(HLM62-HLO60&lt;=0,0,HLM62-HLO60)</f>
        <v>0</v>
      </c>
      <c r="HLQ62" s="958">
        <f t="shared" ref="HLQ62" si="2866">IF(HLO62-HLQ60&lt;=0,0,HLO62-HLQ60)</f>
        <v>0</v>
      </c>
      <c r="HLS62" s="958">
        <f t="shared" ref="HLS62" si="2867">IF(HLQ62-HLS60&lt;=0,0,HLQ62-HLS60)</f>
        <v>0</v>
      </c>
      <c r="HLU62" s="958">
        <f t="shared" ref="HLU62" si="2868">IF(HLS62-HLU60&lt;=0,0,HLS62-HLU60)</f>
        <v>0</v>
      </c>
      <c r="HLW62" s="958">
        <f t="shared" ref="HLW62" si="2869">IF(HLU62-HLW60&lt;=0,0,HLU62-HLW60)</f>
        <v>0</v>
      </c>
      <c r="HLY62" s="958">
        <f t="shared" ref="HLY62" si="2870">IF(HLW62-HLY60&lt;=0,0,HLW62-HLY60)</f>
        <v>0</v>
      </c>
      <c r="HMA62" s="958">
        <f t="shared" ref="HMA62" si="2871">IF(HLY62-HMA60&lt;=0,0,HLY62-HMA60)</f>
        <v>0</v>
      </c>
      <c r="HMC62" s="958">
        <f t="shared" ref="HMC62" si="2872">IF(HMA62-HMC60&lt;=0,0,HMA62-HMC60)</f>
        <v>0</v>
      </c>
      <c r="HME62" s="958">
        <f t="shared" ref="HME62" si="2873">IF(HMC62-HME60&lt;=0,0,HMC62-HME60)</f>
        <v>0</v>
      </c>
      <c r="HMG62" s="958">
        <f t="shared" ref="HMG62" si="2874">IF(HME62-HMG60&lt;=0,0,HME62-HMG60)</f>
        <v>0</v>
      </c>
      <c r="HMI62" s="958">
        <f t="shared" ref="HMI62" si="2875">IF(HMG62-HMI60&lt;=0,0,HMG62-HMI60)</f>
        <v>0</v>
      </c>
      <c r="HMK62" s="958">
        <f t="shared" ref="HMK62" si="2876">IF(HMI62-HMK60&lt;=0,0,HMI62-HMK60)</f>
        <v>0</v>
      </c>
      <c r="HMM62" s="958">
        <f t="shared" ref="HMM62" si="2877">IF(HMK62-HMM60&lt;=0,0,HMK62-HMM60)</f>
        <v>0</v>
      </c>
      <c r="HMO62" s="958">
        <f t="shared" ref="HMO62" si="2878">IF(HMM62-HMO60&lt;=0,0,HMM62-HMO60)</f>
        <v>0</v>
      </c>
      <c r="HMQ62" s="958">
        <f t="shared" ref="HMQ62" si="2879">IF(HMO62-HMQ60&lt;=0,0,HMO62-HMQ60)</f>
        <v>0</v>
      </c>
      <c r="HMS62" s="958">
        <f t="shared" ref="HMS62" si="2880">IF(HMQ62-HMS60&lt;=0,0,HMQ62-HMS60)</f>
        <v>0</v>
      </c>
      <c r="HMU62" s="958">
        <f t="shared" ref="HMU62" si="2881">IF(HMS62-HMU60&lt;=0,0,HMS62-HMU60)</f>
        <v>0</v>
      </c>
      <c r="HMW62" s="958">
        <f t="shared" ref="HMW62" si="2882">IF(HMU62-HMW60&lt;=0,0,HMU62-HMW60)</f>
        <v>0</v>
      </c>
      <c r="HMY62" s="958">
        <f t="shared" ref="HMY62" si="2883">IF(HMW62-HMY60&lt;=0,0,HMW62-HMY60)</f>
        <v>0</v>
      </c>
      <c r="HNA62" s="958">
        <f t="shared" ref="HNA62" si="2884">IF(HMY62-HNA60&lt;=0,0,HMY62-HNA60)</f>
        <v>0</v>
      </c>
      <c r="HNC62" s="958">
        <f t="shared" ref="HNC62" si="2885">IF(HNA62-HNC60&lt;=0,0,HNA62-HNC60)</f>
        <v>0</v>
      </c>
      <c r="HNE62" s="958">
        <f t="shared" ref="HNE62" si="2886">IF(HNC62-HNE60&lt;=0,0,HNC62-HNE60)</f>
        <v>0</v>
      </c>
      <c r="HNG62" s="958">
        <f t="shared" ref="HNG62" si="2887">IF(HNE62-HNG60&lt;=0,0,HNE62-HNG60)</f>
        <v>0</v>
      </c>
      <c r="HNI62" s="958">
        <f t="shared" ref="HNI62" si="2888">IF(HNG62-HNI60&lt;=0,0,HNG62-HNI60)</f>
        <v>0</v>
      </c>
      <c r="HNK62" s="958">
        <f t="shared" ref="HNK62" si="2889">IF(HNI62-HNK60&lt;=0,0,HNI62-HNK60)</f>
        <v>0</v>
      </c>
      <c r="HNM62" s="958">
        <f t="shared" ref="HNM62" si="2890">IF(HNK62-HNM60&lt;=0,0,HNK62-HNM60)</f>
        <v>0</v>
      </c>
      <c r="HNO62" s="958">
        <f t="shared" ref="HNO62" si="2891">IF(HNM62-HNO60&lt;=0,0,HNM62-HNO60)</f>
        <v>0</v>
      </c>
      <c r="HNQ62" s="958">
        <f t="shared" ref="HNQ62" si="2892">IF(HNO62-HNQ60&lt;=0,0,HNO62-HNQ60)</f>
        <v>0</v>
      </c>
      <c r="HNS62" s="958">
        <f t="shared" ref="HNS62" si="2893">IF(HNQ62-HNS60&lt;=0,0,HNQ62-HNS60)</f>
        <v>0</v>
      </c>
      <c r="HNU62" s="958">
        <f t="shared" ref="HNU62" si="2894">IF(HNS62-HNU60&lt;=0,0,HNS62-HNU60)</f>
        <v>0</v>
      </c>
      <c r="HNW62" s="958">
        <f t="shared" ref="HNW62" si="2895">IF(HNU62-HNW60&lt;=0,0,HNU62-HNW60)</f>
        <v>0</v>
      </c>
      <c r="HNY62" s="958">
        <f t="shared" ref="HNY62" si="2896">IF(HNW62-HNY60&lt;=0,0,HNW62-HNY60)</f>
        <v>0</v>
      </c>
      <c r="HOA62" s="958">
        <f t="shared" ref="HOA62" si="2897">IF(HNY62-HOA60&lt;=0,0,HNY62-HOA60)</f>
        <v>0</v>
      </c>
      <c r="HOC62" s="958">
        <f t="shared" ref="HOC62" si="2898">IF(HOA62-HOC60&lt;=0,0,HOA62-HOC60)</f>
        <v>0</v>
      </c>
      <c r="HOE62" s="958">
        <f t="shared" ref="HOE62" si="2899">IF(HOC62-HOE60&lt;=0,0,HOC62-HOE60)</f>
        <v>0</v>
      </c>
      <c r="HOG62" s="958">
        <f t="shared" ref="HOG62" si="2900">IF(HOE62-HOG60&lt;=0,0,HOE62-HOG60)</f>
        <v>0</v>
      </c>
      <c r="HOI62" s="958">
        <f t="shared" ref="HOI62" si="2901">IF(HOG62-HOI60&lt;=0,0,HOG62-HOI60)</f>
        <v>0</v>
      </c>
      <c r="HOK62" s="958">
        <f t="shared" ref="HOK62" si="2902">IF(HOI62-HOK60&lt;=0,0,HOI62-HOK60)</f>
        <v>0</v>
      </c>
      <c r="HOM62" s="958">
        <f t="shared" ref="HOM62" si="2903">IF(HOK62-HOM60&lt;=0,0,HOK62-HOM60)</f>
        <v>0</v>
      </c>
      <c r="HOO62" s="958">
        <f t="shared" ref="HOO62" si="2904">IF(HOM62-HOO60&lt;=0,0,HOM62-HOO60)</f>
        <v>0</v>
      </c>
      <c r="HOQ62" s="958">
        <f t="shared" ref="HOQ62" si="2905">IF(HOO62-HOQ60&lt;=0,0,HOO62-HOQ60)</f>
        <v>0</v>
      </c>
      <c r="HOS62" s="958">
        <f t="shared" ref="HOS62" si="2906">IF(HOQ62-HOS60&lt;=0,0,HOQ62-HOS60)</f>
        <v>0</v>
      </c>
      <c r="HOU62" s="958">
        <f t="shared" ref="HOU62" si="2907">IF(HOS62-HOU60&lt;=0,0,HOS62-HOU60)</f>
        <v>0</v>
      </c>
      <c r="HOW62" s="958">
        <f t="shared" ref="HOW62" si="2908">IF(HOU62-HOW60&lt;=0,0,HOU62-HOW60)</f>
        <v>0</v>
      </c>
      <c r="HOY62" s="958">
        <f t="shared" ref="HOY62" si="2909">IF(HOW62-HOY60&lt;=0,0,HOW62-HOY60)</f>
        <v>0</v>
      </c>
      <c r="HPA62" s="958">
        <f t="shared" ref="HPA62" si="2910">IF(HOY62-HPA60&lt;=0,0,HOY62-HPA60)</f>
        <v>0</v>
      </c>
      <c r="HPC62" s="958">
        <f t="shared" ref="HPC62" si="2911">IF(HPA62-HPC60&lt;=0,0,HPA62-HPC60)</f>
        <v>0</v>
      </c>
      <c r="HPE62" s="958">
        <f t="shared" ref="HPE62" si="2912">IF(HPC62-HPE60&lt;=0,0,HPC62-HPE60)</f>
        <v>0</v>
      </c>
      <c r="HPG62" s="958">
        <f t="shared" ref="HPG62" si="2913">IF(HPE62-HPG60&lt;=0,0,HPE62-HPG60)</f>
        <v>0</v>
      </c>
      <c r="HPI62" s="958">
        <f t="shared" ref="HPI62" si="2914">IF(HPG62-HPI60&lt;=0,0,HPG62-HPI60)</f>
        <v>0</v>
      </c>
      <c r="HPK62" s="958">
        <f t="shared" ref="HPK62" si="2915">IF(HPI62-HPK60&lt;=0,0,HPI62-HPK60)</f>
        <v>0</v>
      </c>
      <c r="HPM62" s="958">
        <f t="shared" ref="HPM62" si="2916">IF(HPK62-HPM60&lt;=0,0,HPK62-HPM60)</f>
        <v>0</v>
      </c>
      <c r="HPO62" s="958">
        <f t="shared" ref="HPO62" si="2917">IF(HPM62-HPO60&lt;=0,0,HPM62-HPO60)</f>
        <v>0</v>
      </c>
      <c r="HPQ62" s="958">
        <f t="shared" ref="HPQ62" si="2918">IF(HPO62-HPQ60&lt;=0,0,HPO62-HPQ60)</f>
        <v>0</v>
      </c>
      <c r="HPS62" s="958">
        <f t="shared" ref="HPS62" si="2919">IF(HPQ62-HPS60&lt;=0,0,HPQ62-HPS60)</f>
        <v>0</v>
      </c>
      <c r="HPU62" s="958">
        <f t="shared" ref="HPU62" si="2920">IF(HPS62-HPU60&lt;=0,0,HPS62-HPU60)</f>
        <v>0</v>
      </c>
      <c r="HPW62" s="958">
        <f t="shared" ref="HPW62" si="2921">IF(HPU62-HPW60&lt;=0,0,HPU62-HPW60)</f>
        <v>0</v>
      </c>
      <c r="HPY62" s="958">
        <f t="shared" ref="HPY62" si="2922">IF(HPW62-HPY60&lt;=0,0,HPW62-HPY60)</f>
        <v>0</v>
      </c>
      <c r="HQA62" s="958">
        <f t="shared" ref="HQA62" si="2923">IF(HPY62-HQA60&lt;=0,0,HPY62-HQA60)</f>
        <v>0</v>
      </c>
      <c r="HQC62" s="958">
        <f t="shared" ref="HQC62" si="2924">IF(HQA62-HQC60&lt;=0,0,HQA62-HQC60)</f>
        <v>0</v>
      </c>
      <c r="HQE62" s="958">
        <f t="shared" ref="HQE62" si="2925">IF(HQC62-HQE60&lt;=0,0,HQC62-HQE60)</f>
        <v>0</v>
      </c>
      <c r="HQG62" s="958">
        <f t="shared" ref="HQG62" si="2926">IF(HQE62-HQG60&lt;=0,0,HQE62-HQG60)</f>
        <v>0</v>
      </c>
      <c r="HQI62" s="958">
        <f t="shared" ref="HQI62" si="2927">IF(HQG62-HQI60&lt;=0,0,HQG62-HQI60)</f>
        <v>0</v>
      </c>
      <c r="HQK62" s="958">
        <f t="shared" ref="HQK62" si="2928">IF(HQI62-HQK60&lt;=0,0,HQI62-HQK60)</f>
        <v>0</v>
      </c>
      <c r="HQM62" s="958">
        <f t="shared" ref="HQM62" si="2929">IF(HQK62-HQM60&lt;=0,0,HQK62-HQM60)</f>
        <v>0</v>
      </c>
      <c r="HQO62" s="958">
        <f t="shared" ref="HQO62" si="2930">IF(HQM62-HQO60&lt;=0,0,HQM62-HQO60)</f>
        <v>0</v>
      </c>
      <c r="HQQ62" s="958">
        <f t="shared" ref="HQQ62" si="2931">IF(HQO62-HQQ60&lt;=0,0,HQO62-HQQ60)</f>
        <v>0</v>
      </c>
      <c r="HQS62" s="958">
        <f t="shared" ref="HQS62" si="2932">IF(HQQ62-HQS60&lt;=0,0,HQQ62-HQS60)</f>
        <v>0</v>
      </c>
      <c r="HQU62" s="958">
        <f t="shared" ref="HQU62" si="2933">IF(HQS62-HQU60&lt;=0,0,HQS62-HQU60)</f>
        <v>0</v>
      </c>
      <c r="HQW62" s="958">
        <f t="shared" ref="HQW62" si="2934">IF(HQU62-HQW60&lt;=0,0,HQU62-HQW60)</f>
        <v>0</v>
      </c>
      <c r="HQY62" s="958">
        <f t="shared" ref="HQY62" si="2935">IF(HQW62-HQY60&lt;=0,0,HQW62-HQY60)</f>
        <v>0</v>
      </c>
      <c r="HRA62" s="958">
        <f t="shared" ref="HRA62" si="2936">IF(HQY62-HRA60&lt;=0,0,HQY62-HRA60)</f>
        <v>0</v>
      </c>
      <c r="HRC62" s="958">
        <f t="shared" ref="HRC62" si="2937">IF(HRA62-HRC60&lt;=0,0,HRA62-HRC60)</f>
        <v>0</v>
      </c>
      <c r="HRE62" s="958">
        <f t="shared" ref="HRE62" si="2938">IF(HRC62-HRE60&lt;=0,0,HRC62-HRE60)</f>
        <v>0</v>
      </c>
      <c r="HRG62" s="958">
        <f t="shared" ref="HRG62" si="2939">IF(HRE62-HRG60&lt;=0,0,HRE62-HRG60)</f>
        <v>0</v>
      </c>
      <c r="HRI62" s="958">
        <f t="shared" ref="HRI62" si="2940">IF(HRG62-HRI60&lt;=0,0,HRG62-HRI60)</f>
        <v>0</v>
      </c>
      <c r="HRK62" s="958">
        <f t="shared" ref="HRK62" si="2941">IF(HRI62-HRK60&lt;=0,0,HRI62-HRK60)</f>
        <v>0</v>
      </c>
      <c r="HRM62" s="958">
        <f t="shared" ref="HRM62" si="2942">IF(HRK62-HRM60&lt;=0,0,HRK62-HRM60)</f>
        <v>0</v>
      </c>
      <c r="HRO62" s="958">
        <f t="shared" ref="HRO62" si="2943">IF(HRM62-HRO60&lt;=0,0,HRM62-HRO60)</f>
        <v>0</v>
      </c>
      <c r="HRQ62" s="958">
        <f t="shared" ref="HRQ62" si="2944">IF(HRO62-HRQ60&lt;=0,0,HRO62-HRQ60)</f>
        <v>0</v>
      </c>
      <c r="HRS62" s="958">
        <f t="shared" ref="HRS62" si="2945">IF(HRQ62-HRS60&lt;=0,0,HRQ62-HRS60)</f>
        <v>0</v>
      </c>
      <c r="HRU62" s="958">
        <f t="shared" ref="HRU62" si="2946">IF(HRS62-HRU60&lt;=0,0,HRS62-HRU60)</f>
        <v>0</v>
      </c>
      <c r="HRW62" s="958">
        <f t="shared" ref="HRW62" si="2947">IF(HRU62-HRW60&lt;=0,0,HRU62-HRW60)</f>
        <v>0</v>
      </c>
      <c r="HRY62" s="958">
        <f t="shared" ref="HRY62" si="2948">IF(HRW62-HRY60&lt;=0,0,HRW62-HRY60)</f>
        <v>0</v>
      </c>
      <c r="HSA62" s="958">
        <f t="shared" ref="HSA62" si="2949">IF(HRY62-HSA60&lt;=0,0,HRY62-HSA60)</f>
        <v>0</v>
      </c>
      <c r="HSC62" s="958">
        <f t="shared" ref="HSC62" si="2950">IF(HSA62-HSC60&lt;=0,0,HSA62-HSC60)</f>
        <v>0</v>
      </c>
      <c r="HSE62" s="958">
        <f t="shared" ref="HSE62" si="2951">IF(HSC62-HSE60&lt;=0,0,HSC62-HSE60)</f>
        <v>0</v>
      </c>
      <c r="HSG62" s="958">
        <f t="shared" ref="HSG62" si="2952">IF(HSE62-HSG60&lt;=0,0,HSE62-HSG60)</f>
        <v>0</v>
      </c>
      <c r="HSI62" s="958">
        <f t="shared" ref="HSI62" si="2953">IF(HSG62-HSI60&lt;=0,0,HSG62-HSI60)</f>
        <v>0</v>
      </c>
      <c r="HSK62" s="958">
        <f t="shared" ref="HSK62" si="2954">IF(HSI62-HSK60&lt;=0,0,HSI62-HSK60)</f>
        <v>0</v>
      </c>
      <c r="HSM62" s="958">
        <f t="shared" ref="HSM62" si="2955">IF(HSK62-HSM60&lt;=0,0,HSK62-HSM60)</f>
        <v>0</v>
      </c>
      <c r="HSO62" s="958">
        <f t="shared" ref="HSO62" si="2956">IF(HSM62-HSO60&lt;=0,0,HSM62-HSO60)</f>
        <v>0</v>
      </c>
      <c r="HSQ62" s="958">
        <f t="shared" ref="HSQ62" si="2957">IF(HSO62-HSQ60&lt;=0,0,HSO62-HSQ60)</f>
        <v>0</v>
      </c>
      <c r="HSS62" s="958">
        <f t="shared" ref="HSS62" si="2958">IF(HSQ62-HSS60&lt;=0,0,HSQ62-HSS60)</f>
        <v>0</v>
      </c>
      <c r="HSU62" s="958">
        <f t="shared" ref="HSU62" si="2959">IF(HSS62-HSU60&lt;=0,0,HSS62-HSU60)</f>
        <v>0</v>
      </c>
      <c r="HSW62" s="958">
        <f t="shared" ref="HSW62" si="2960">IF(HSU62-HSW60&lt;=0,0,HSU62-HSW60)</f>
        <v>0</v>
      </c>
      <c r="HSY62" s="958">
        <f t="shared" ref="HSY62" si="2961">IF(HSW62-HSY60&lt;=0,0,HSW62-HSY60)</f>
        <v>0</v>
      </c>
      <c r="HTA62" s="958">
        <f t="shared" ref="HTA62" si="2962">IF(HSY62-HTA60&lt;=0,0,HSY62-HTA60)</f>
        <v>0</v>
      </c>
      <c r="HTC62" s="958">
        <f t="shared" ref="HTC62" si="2963">IF(HTA62-HTC60&lt;=0,0,HTA62-HTC60)</f>
        <v>0</v>
      </c>
      <c r="HTE62" s="958">
        <f t="shared" ref="HTE62" si="2964">IF(HTC62-HTE60&lt;=0,0,HTC62-HTE60)</f>
        <v>0</v>
      </c>
      <c r="HTG62" s="958">
        <f t="shared" ref="HTG62" si="2965">IF(HTE62-HTG60&lt;=0,0,HTE62-HTG60)</f>
        <v>0</v>
      </c>
      <c r="HTI62" s="958">
        <f t="shared" ref="HTI62" si="2966">IF(HTG62-HTI60&lt;=0,0,HTG62-HTI60)</f>
        <v>0</v>
      </c>
      <c r="HTK62" s="958">
        <f t="shared" ref="HTK62" si="2967">IF(HTI62-HTK60&lt;=0,0,HTI62-HTK60)</f>
        <v>0</v>
      </c>
      <c r="HTM62" s="958">
        <f t="shared" ref="HTM62" si="2968">IF(HTK62-HTM60&lt;=0,0,HTK62-HTM60)</f>
        <v>0</v>
      </c>
      <c r="HTO62" s="958">
        <f t="shared" ref="HTO62" si="2969">IF(HTM62-HTO60&lt;=0,0,HTM62-HTO60)</f>
        <v>0</v>
      </c>
      <c r="HTQ62" s="958">
        <f t="shared" ref="HTQ62" si="2970">IF(HTO62-HTQ60&lt;=0,0,HTO62-HTQ60)</f>
        <v>0</v>
      </c>
      <c r="HTS62" s="958">
        <f t="shared" ref="HTS62" si="2971">IF(HTQ62-HTS60&lt;=0,0,HTQ62-HTS60)</f>
        <v>0</v>
      </c>
      <c r="HTU62" s="958">
        <f t="shared" ref="HTU62" si="2972">IF(HTS62-HTU60&lt;=0,0,HTS62-HTU60)</f>
        <v>0</v>
      </c>
      <c r="HTW62" s="958">
        <f t="shared" ref="HTW62" si="2973">IF(HTU62-HTW60&lt;=0,0,HTU62-HTW60)</f>
        <v>0</v>
      </c>
      <c r="HTY62" s="958">
        <f t="shared" ref="HTY62" si="2974">IF(HTW62-HTY60&lt;=0,0,HTW62-HTY60)</f>
        <v>0</v>
      </c>
      <c r="HUA62" s="958">
        <f t="shared" ref="HUA62" si="2975">IF(HTY62-HUA60&lt;=0,0,HTY62-HUA60)</f>
        <v>0</v>
      </c>
      <c r="HUC62" s="958">
        <f t="shared" ref="HUC62" si="2976">IF(HUA62-HUC60&lt;=0,0,HUA62-HUC60)</f>
        <v>0</v>
      </c>
      <c r="HUE62" s="958">
        <f t="shared" ref="HUE62" si="2977">IF(HUC62-HUE60&lt;=0,0,HUC62-HUE60)</f>
        <v>0</v>
      </c>
      <c r="HUG62" s="958">
        <f t="shared" ref="HUG62" si="2978">IF(HUE62-HUG60&lt;=0,0,HUE62-HUG60)</f>
        <v>0</v>
      </c>
      <c r="HUI62" s="958">
        <f t="shared" ref="HUI62" si="2979">IF(HUG62-HUI60&lt;=0,0,HUG62-HUI60)</f>
        <v>0</v>
      </c>
      <c r="HUK62" s="958">
        <f t="shared" ref="HUK62" si="2980">IF(HUI62-HUK60&lt;=0,0,HUI62-HUK60)</f>
        <v>0</v>
      </c>
      <c r="HUM62" s="958">
        <f t="shared" ref="HUM62" si="2981">IF(HUK62-HUM60&lt;=0,0,HUK62-HUM60)</f>
        <v>0</v>
      </c>
      <c r="HUO62" s="958">
        <f t="shared" ref="HUO62" si="2982">IF(HUM62-HUO60&lt;=0,0,HUM62-HUO60)</f>
        <v>0</v>
      </c>
      <c r="HUQ62" s="958">
        <f t="shared" ref="HUQ62" si="2983">IF(HUO62-HUQ60&lt;=0,0,HUO62-HUQ60)</f>
        <v>0</v>
      </c>
      <c r="HUS62" s="958">
        <f t="shared" ref="HUS62" si="2984">IF(HUQ62-HUS60&lt;=0,0,HUQ62-HUS60)</f>
        <v>0</v>
      </c>
      <c r="HUU62" s="958">
        <f t="shared" ref="HUU62" si="2985">IF(HUS62-HUU60&lt;=0,0,HUS62-HUU60)</f>
        <v>0</v>
      </c>
      <c r="HUW62" s="958">
        <f t="shared" ref="HUW62" si="2986">IF(HUU62-HUW60&lt;=0,0,HUU62-HUW60)</f>
        <v>0</v>
      </c>
      <c r="HUY62" s="958">
        <f t="shared" ref="HUY62" si="2987">IF(HUW62-HUY60&lt;=0,0,HUW62-HUY60)</f>
        <v>0</v>
      </c>
      <c r="HVA62" s="958">
        <f t="shared" ref="HVA62" si="2988">IF(HUY62-HVA60&lt;=0,0,HUY62-HVA60)</f>
        <v>0</v>
      </c>
      <c r="HVC62" s="958">
        <f t="shared" ref="HVC62" si="2989">IF(HVA62-HVC60&lt;=0,0,HVA62-HVC60)</f>
        <v>0</v>
      </c>
      <c r="HVE62" s="958">
        <f t="shared" ref="HVE62" si="2990">IF(HVC62-HVE60&lt;=0,0,HVC62-HVE60)</f>
        <v>0</v>
      </c>
      <c r="HVG62" s="958">
        <f t="shared" ref="HVG62" si="2991">IF(HVE62-HVG60&lt;=0,0,HVE62-HVG60)</f>
        <v>0</v>
      </c>
      <c r="HVI62" s="958">
        <f t="shared" ref="HVI62" si="2992">IF(HVG62-HVI60&lt;=0,0,HVG62-HVI60)</f>
        <v>0</v>
      </c>
      <c r="HVK62" s="958">
        <f t="shared" ref="HVK62" si="2993">IF(HVI62-HVK60&lt;=0,0,HVI62-HVK60)</f>
        <v>0</v>
      </c>
      <c r="HVM62" s="958">
        <f t="shared" ref="HVM62" si="2994">IF(HVK62-HVM60&lt;=0,0,HVK62-HVM60)</f>
        <v>0</v>
      </c>
      <c r="HVO62" s="958">
        <f t="shared" ref="HVO62" si="2995">IF(HVM62-HVO60&lt;=0,0,HVM62-HVO60)</f>
        <v>0</v>
      </c>
      <c r="HVQ62" s="958">
        <f t="shared" ref="HVQ62" si="2996">IF(HVO62-HVQ60&lt;=0,0,HVO62-HVQ60)</f>
        <v>0</v>
      </c>
      <c r="HVS62" s="958">
        <f t="shared" ref="HVS62" si="2997">IF(HVQ62-HVS60&lt;=0,0,HVQ62-HVS60)</f>
        <v>0</v>
      </c>
      <c r="HVU62" s="958">
        <f t="shared" ref="HVU62" si="2998">IF(HVS62-HVU60&lt;=0,0,HVS62-HVU60)</f>
        <v>0</v>
      </c>
      <c r="HVW62" s="958">
        <f t="shared" ref="HVW62" si="2999">IF(HVU62-HVW60&lt;=0,0,HVU62-HVW60)</f>
        <v>0</v>
      </c>
      <c r="HVY62" s="958">
        <f t="shared" ref="HVY62" si="3000">IF(HVW62-HVY60&lt;=0,0,HVW62-HVY60)</f>
        <v>0</v>
      </c>
      <c r="HWA62" s="958">
        <f t="shared" ref="HWA62" si="3001">IF(HVY62-HWA60&lt;=0,0,HVY62-HWA60)</f>
        <v>0</v>
      </c>
      <c r="HWC62" s="958">
        <f t="shared" ref="HWC62" si="3002">IF(HWA62-HWC60&lt;=0,0,HWA62-HWC60)</f>
        <v>0</v>
      </c>
      <c r="HWE62" s="958">
        <f t="shared" ref="HWE62" si="3003">IF(HWC62-HWE60&lt;=0,0,HWC62-HWE60)</f>
        <v>0</v>
      </c>
      <c r="HWG62" s="958">
        <f t="shared" ref="HWG62" si="3004">IF(HWE62-HWG60&lt;=0,0,HWE62-HWG60)</f>
        <v>0</v>
      </c>
      <c r="HWI62" s="958">
        <f t="shared" ref="HWI62" si="3005">IF(HWG62-HWI60&lt;=0,0,HWG62-HWI60)</f>
        <v>0</v>
      </c>
      <c r="HWK62" s="958">
        <f t="shared" ref="HWK62" si="3006">IF(HWI62-HWK60&lt;=0,0,HWI62-HWK60)</f>
        <v>0</v>
      </c>
      <c r="HWM62" s="958">
        <f t="shared" ref="HWM62" si="3007">IF(HWK62-HWM60&lt;=0,0,HWK62-HWM60)</f>
        <v>0</v>
      </c>
      <c r="HWO62" s="958">
        <f t="shared" ref="HWO62" si="3008">IF(HWM62-HWO60&lt;=0,0,HWM62-HWO60)</f>
        <v>0</v>
      </c>
      <c r="HWQ62" s="958">
        <f t="shared" ref="HWQ62" si="3009">IF(HWO62-HWQ60&lt;=0,0,HWO62-HWQ60)</f>
        <v>0</v>
      </c>
      <c r="HWS62" s="958">
        <f t="shared" ref="HWS62" si="3010">IF(HWQ62-HWS60&lt;=0,0,HWQ62-HWS60)</f>
        <v>0</v>
      </c>
      <c r="HWU62" s="958">
        <f t="shared" ref="HWU62" si="3011">IF(HWS62-HWU60&lt;=0,0,HWS62-HWU60)</f>
        <v>0</v>
      </c>
      <c r="HWW62" s="958">
        <f t="shared" ref="HWW62" si="3012">IF(HWU62-HWW60&lt;=0,0,HWU62-HWW60)</f>
        <v>0</v>
      </c>
      <c r="HWY62" s="958">
        <f t="shared" ref="HWY62" si="3013">IF(HWW62-HWY60&lt;=0,0,HWW62-HWY60)</f>
        <v>0</v>
      </c>
      <c r="HXA62" s="958">
        <f t="shared" ref="HXA62" si="3014">IF(HWY62-HXA60&lt;=0,0,HWY62-HXA60)</f>
        <v>0</v>
      </c>
      <c r="HXC62" s="958">
        <f t="shared" ref="HXC62" si="3015">IF(HXA62-HXC60&lt;=0,0,HXA62-HXC60)</f>
        <v>0</v>
      </c>
      <c r="HXE62" s="958">
        <f t="shared" ref="HXE62" si="3016">IF(HXC62-HXE60&lt;=0,0,HXC62-HXE60)</f>
        <v>0</v>
      </c>
      <c r="HXG62" s="958">
        <f t="shared" ref="HXG62" si="3017">IF(HXE62-HXG60&lt;=0,0,HXE62-HXG60)</f>
        <v>0</v>
      </c>
      <c r="HXI62" s="958">
        <f t="shared" ref="HXI62" si="3018">IF(HXG62-HXI60&lt;=0,0,HXG62-HXI60)</f>
        <v>0</v>
      </c>
      <c r="HXK62" s="958">
        <f t="shared" ref="HXK62" si="3019">IF(HXI62-HXK60&lt;=0,0,HXI62-HXK60)</f>
        <v>0</v>
      </c>
      <c r="HXM62" s="958">
        <f t="shared" ref="HXM62" si="3020">IF(HXK62-HXM60&lt;=0,0,HXK62-HXM60)</f>
        <v>0</v>
      </c>
      <c r="HXO62" s="958">
        <f t="shared" ref="HXO62" si="3021">IF(HXM62-HXO60&lt;=0,0,HXM62-HXO60)</f>
        <v>0</v>
      </c>
      <c r="HXQ62" s="958">
        <f t="shared" ref="HXQ62" si="3022">IF(HXO62-HXQ60&lt;=0,0,HXO62-HXQ60)</f>
        <v>0</v>
      </c>
      <c r="HXS62" s="958">
        <f t="shared" ref="HXS62" si="3023">IF(HXQ62-HXS60&lt;=0,0,HXQ62-HXS60)</f>
        <v>0</v>
      </c>
      <c r="HXU62" s="958">
        <f t="shared" ref="HXU62" si="3024">IF(HXS62-HXU60&lt;=0,0,HXS62-HXU60)</f>
        <v>0</v>
      </c>
      <c r="HXW62" s="958">
        <f t="shared" ref="HXW62" si="3025">IF(HXU62-HXW60&lt;=0,0,HXU62-HXW60)</f>
        <v>0</v>
      </c>
      <c r="HXY62" s="958">
        <f t="shared" ref="HXY62" si="3026">IF(HXW62-HXY60&lt;=0,0,HXW62-HXY60)</f>
        <v>0</v>
      </c>
      <c r="HYA62" s="958">
        <f t="shared" ref="HYA62" si="3027">IF(HXY62-HYA60&lt;=0,0,HXY62-HYA60)</f>
        <v>0</v>
      </c>
      <c r="HYC62" s="958">
        <f t="shared" ref="HYC62" si="3028">IF(HYA62-HYC60&lt;=0,0,HYA62-HYC60)</f>
        <v>0</v>
      </c>
      <c r="HYE62" s="958">
        <f t="shared" ref="HYE62" si="3029">IF(HYC62-HYE60&lt;=0,0,HYC62-HYE60)</f>
        <v>0</v>
      </c>
      <c r="HYG62" s="958">
        <f t="shared" ref="HYG62" si="3030">IF(HYE62-HYG60&lt;=0,0,HYE62-HYG60)</f>
        <v>0</v>
      </c>
      <c r="HYI62" s="958">
        <f t="shared" ref="HYI62" si="3031">IF(HYG62-HYI60&lt;=0,0,HYG62-HYI60)</f>
        <v>0</v>
      </c>
      <c r="HYK62" s="958">
        <f t="shared" ref="HYK62" si="3032">IF(HYI62-HYK60&lt;=0,0,HYI62-HYK60)</f>
        <v>0</v>
      </c>
      <c r="HYM62" s="958">
        <f t="shared" ref="HYM62" si="3033">IF(HYK62-HYM60&lt;=0,0,HYK62-HYM60)</f>
        <v>0</v>
      </c>
      <c r="HYO62" s="958">
        <f t="shared" ref="HYO62" si="3034">IF(HYM62-HYO60&lt;=0,0,HYM62-HYO60)</f>
        <v>0</v>
      </c>
      <c r="HYQ62" s="958">
        <f t="shared" ref="HYQ62" si="3035">IF(HYO62-HYQ60&lt;=0,0,HYO62-HYQ60)</f>
        <v>0</v>
      </c>
      <c r="HYS62" s="958">
        <f t="shared" ref="HYS62" si="3036">IF(HYQ62-HYS60&lt;=0,0,HYQ62-HYS60)</f>
        <v>0</v>
      </c>
      <c r="HYU62" s="958">
        <f t="shared" ref="HYU62" si="3037">IF(HYS62-HYU60&lt;=0,0,HYS62-HYU60)</f>
        <v>0</v>
      </c>
      <c r="HYW62" s="958">
        <f t="shared" ref="HYW62" si="3038">IF(HYU62-HYW60&lt;=0,0,HYU62-HYW60)</f>
        <v>0</v>
      </c>
      <c r="HYY62" s="958">
        <f t="shared" ref="HYY62" si="3039">IF(HYW62-HYY60&lt;=0,0,HYW62-HYY60)</f>
        <v>0</v>
      </c>
      <c r="HZA62" s="958">
        <f t="shared" ref="HZA62" si="3040">IF(HYY62-HZA60&lt;=0,0,HYY62-HZA60)</f>
        <v>0</v>
      </c>
      <c r="HZC62" s="958">
        <f t="shared" ref="HZC62" si="3041">IF(HZA62-HZC60&lt;=0,0,HZA62-HZC60)</f>
        <v>0</v>
      </c>
      <c r="HZE62" s="958">
        <f t="shared" ref="HZE62" si="3042">IF(HZC62-HZE60&lt;=0,0,HZC62-HZE60)</f>
        <v>0</v>
      </c>
      <c r="HZG62" s="958">
        <f t="shared" ref="HZG62" si="3043">IF(HZE62-HZG60&lt;=0,0,HZE62-HZG60)</f>
        <v>0</v>
      </c>
      <c r="HZI62" s="958">
        <f t="shared" ref="HZI62" si="3044">IF(HZG62-HZI60&lt;=0,0,HZG62-HZI60)</f>
        <v>0</v>
      </c>
      <c r="HZK62" s="958">
        <f t="shared" ref="HZK62" si="3045">IF(HZI62-HZK60&lt;=0,0,HZI62-HZK60)</f>
        <v>0</v>
      </c>
      <c r="HZM62" s="958">
        <f t="shared" ref="HZM62" si="3046">IF(HZK62-HZM60&lt;=0,0,HZK62-HZM60)</f>
        <v>0</v>
      </c>
      <c r="HZO62" s="958">
        <f t="shared" ref="HZO62" si="3047">IF(HZM62-HZO60&lt;=0,0,HZM62-HZO60)</f>
        <v>0</v>
      </c>
      <c r="HZQ62" s="958">
        <f t="shared" ref="HZQ62" si="3048">IF(HZO62-HZQ60&lt;=0,0,HZO62-HZQ60)</f>
        <v>0</v>
      </c>
      <c r="HZS62" s="958">
        <f t="shared" ref="HZS62" si="3049">IF(HZQ62-HZS60&lt;=0,0,HZQ62-HZS60)</f>
        <v>0</v>
      </c>
      <c r="HZU62" s="958">
        <f t="shared" ref="HZU62" si="3050">IF(HZS62-HZU60&lt;=0,0,HZS62-HZU60)</f>
        <v>0</v>
      </c>
      <c r="HZW62" s="958">
        <f t="shared" ref="HZW62" si="3051">IF(HZU62-HZW60&lt;=0,0,HZU62-HZW60)</f>
        <v>0</v>
      </c>
      <c r="HZY62" s="958">
        <f t="shared" ref="HZY62" si="3052">IF(HZW62-HZY60&lt;=0,0,HZW62-HZY60)</f>
        <v>0</v>
      </c>
      <c r="IAA62" s="958">
        <f t="shared" ref="IAA62" si="3053">IF(HZY62-IAA60&lt;=0,0,HZY62-IAA60)</f>
        <v>0</v>
      </c>
      <c r="IAC62" s="958">
        <f t="shared" ref="IAC62" si="3054">IF(IAA62-IAC60&lt;=0,0,IAA62-IAC60)</f>
        <v>0</v>
      </c>
      <c r="IAE62" s="958">
        <f t="shared" ref="IAE62" si="3055">IF(IAC62-IAE60&lt;=0,0,IAC62-IAE60)</f>
        <v>0</v>
      </c>
      <c r="IAG62" s="958">
        <f t="shared" ref="IAG62" si="3056">IF(IAE62-IAG60&lt;=0,0,IAE62-IAG60)</f>
        <v>0</v>
      </c>
      <c r="IAI62" s="958">
        <f t="shared" ref="IAI62" si="3057">IF(IAG62-IAI60&lt;=0,0,IAG62-IAI60)</f>
        <v>0</v>
      </c>
      <c r="IAK62" s="958">
        <f t="shared" ref="IAK62" si="3058">IF(IAI62-IAK60&lt;=0,0,IAI62-IAK60)</f>
        <v>0</v>
      </c>
      <c r="IAM62" s="958">
        <f t="shared" ref="IAM62" si="3059">IF(IAK62-IAM60&lt;=0,0,IAK62-IAM60)</f>
        <v>0</v>
      </c>
      <c r="IAO62" s="958">
        <f t="shared" ref="IAO62" si="3060">IF(IAM62-IAO60&lt;=0,0,IAM62-IAO60)</f>
        <v>0</v>
      </c>
      <c r="IAQ62" s="958">
        <f t="shared" ref="IAQ62" si="3061">IF(IAO62-IAQ60&lt;=0,0,IAO62-IAQ60)</f>
        <v>0</v>
      </c>
      <c r="IAS62" s="958">
        <f t="shared" ref="IAS62" si="3062">IF(IAQ62-IAS60&lt;=0,0,IAQ62-IAS60)</f>
        <v>0</v>
      </c>
      <c r="IAU62" s="958">
        <f t="shared" ref="IAU62" si="3063">IF(IAS62-IAU60&lt;=0,0,IAS62-IAU60)</f>
        <v>0</v>
      </c>
      <c r="IAW62" s="958">
        <f t="shared" ref="IAW62" si="3064">IF(IAU62-IAW60&lt;=0,0,IAU62-IAW60)</f>
        <v>0</v>
      </c>
      <c r="IAY62" s="958">
        <f t="shared" ref="IAY62" si="3065">IF(IAW62-IAY60&lt;=0,0,IAW62-IAY60)</f>
        <v>0</v>
      </c>
      <c r="IBA62" s="958">
        <f t="shared" ref="IBA62" si="3066">IF(IAY62-IBA60&lt;=0,0,IAY62-IBA60)</f>
        <v>0</v>
      </c>
      <c r="IBC62" s="958">
        <f t="shared" ref="IBC62" si="3067">IF(IBA62-IBC60&lt;=0,0,IBA62-IBC60)</f>
        <v>0</v>
      </c>
      <c r="IBE62" s="958">
        <f t="shared" ref="IBE62" si="3068">IF(IBC62-IBE60&lt;=0,0,IBC62-IBE60)</f>
        <v>0</v>
      </c>
      <c r="IBG62" s="958">
        <f t="shared" ref="IBG62" si="3069">IF(IBE62-IBG60&lt;=0,0,IBE62-IBG60)</f>
        <v>0</v>
      </c>
      <c r="IBI62" s="958">
        <f t="shared" ref="IBI62" si="3070">IF(IBG62-IBI60&lt;=0,0,IBG62-IBI60)</f>
        <v>0</v>
      </c>
      <c r="IBK62" s="958">
        <f t="shared" ref="IBK62" si="3071">IF(IBI62-IBK60&lt;=0,0,IBI62-IBK60)</f>
        <v>0</v>
      </c>
      <c r="IBM62" s="958">
        <f t="shared" ref="IBM62" si="3072">IF(IBK62-IBM60&lt;=0,0,IBK62-IBM60)</f>
        <v>0</v>
      </c>
      <c r="IBO62" s="958">
        <f t="shared" ref="IBO62" si="3073">IF(IBM62-IBO60&lt;=0,0,IBM62-IBO60)</f>
        <v>0</v>
      </c>
      <c r="IBQ62" s="958">
        <f t="shared" ref="IBQ62" si="3074">IF(IBO62-IBQ60&lt;=0,0,IBO62-IBQ60)</f>
        <v>0</v>
      </c>
      <c r="IBS62" s="958">
        <f t="shared" ref="IBS62" si="3075">IF(IBQ62-IBS60&lt;=0,0,IBQ62-IBS60)</f>
        <v>0</v>
      </c>
      <c r="IBU62" s="958">
        <f t="shared" ref="IBU62" si="3076">IF(IBS62-IBU60&lt;=0,0,IBS62-IBU60)</f>
        <v>0</v>
      </c>
      <c r="IBW62" s="958">
        <f t="shared" ref="IBW62" si="3077">IF(IBU62-IBW60&lt;=0,0,IBU62-IBW60)</f>
        <v>0</v>
      </c>
      <c r="IBY62" s="958">
        <f t="shared" ref="IBY62" si="3078">IF(IBW62-IBY60&lt;=0,0,IBW62-IBY60)</f>
        <v>0</v>
      </c>
      <c r="ICA62" s="958">
        <f t="shared" ref="ICA62" si="3079">IF(IBY62-ICA60&lt;=0,0,IBY62-ICA60)</f>
        <v>0</v>
      </c>
      <c r="ICC62" s="958">
        <f t="shared" ref="ICC62" si="3080">IF(ICA62-ICC60&lt;=0,0,ICA62-ICC60)</f>
        <v>0</v>
      </c>
      <c r="ICE62" s="958">
        <f t="shared" ref="ICE62" si="3081">IF(ICC62-ICE60&lt;=0,0,ICC62-ICE60)</f>
        <v>0</v>
      </c>
      <c r="ICG62" s="958">
        <f t="shared" ref="ICG62" si="3082">IF(ICE62-ICG60&lt;=0,0,ICE62-ICG60)</f>
        <v>0</v>
      </c>
      <c r="ICI62" s="958">
        <f t="shared" ref="ICI62" si="3083">IF(ICG62-ICI60&lt;=0,0,ICG62-ICI60)</f>
        <v>0</v>
      </c>
      <c r="ICK62" s="958">
        <f t="shared" ref="ICK62" si="3084">IF(ICI62-ICK60&lt;=0,0,ICI62-ICK60)</f>
        <v>0</v>
      </c>
      <c r="ICM62" s="958">
        <f t="shared" ref="ICM62" si="3085">IF(ICK62-ICM60&lt;=0,0,ICK62-ICM60)</f>
        <v>0</v>
      </c>
      <c r="ICO62" s="958">
        <f t="shared" ref="ICO62" si="3086">IF(ICM62-ICO60&lt;=0,0,ICM62-ICO60)</f>
        <v>0</v>
      </c>
      <c r="ICQ62" s="958">
        <f t="shared" ref="ICQ62" si="3087">IF(ICO62-ICQ60&lt;=0,0,ICO62-ICQ60)</f>
        <v>0</v>
      </c>
      <c r="ICS62" s="958">
        <f t="shared" ref="ICS62" si="3088">IF(ICQ62-ICS60&lt;=0,0,ICQ62-ICS60)</f>
        <v>0</v>
      </c>
      <c r="ICU62" s="958">
        <f t="shared" ref="ICU62" si="3089">IF(ICS62-ICU60&lt;=0,0,ICS62-ICU60)</f>
        <v>0</v>
      </c>
      <c r="ICW62" s="958">
        <f t="shared" ref="ICW62" si="3090">IF(ICU62-ICW60&lt;=0,0,ICU62-ICW60)</f>
        <v>0</v>
      </c>
      <c r="ICY62" s="958">
        <f t="shared" ref="ICY62" si="3091">IF(ICW62-ICY60&lt;=0,0,ICW62-ICY60)</f>
        <v>0</v>
      </c>
      <c r="IDA62" s="958">
        <f t="shared" ref="IDA62" si="3092">IF(ICY62-IDA60&lt;=0,0,ICY62-IDA60)</f>
        <v>0</v>
      </c>
      <c r="IDC62" s="958">
        <f t="shared" ref="IDC62" si="3093">IF(IDA62-IDC60&lt;=0,0,IDA62-IDC60)</f>
        <v>0</v>
      </c>
      <c r="IDE62" s="958">
        <f t="shared" ref="IDE62" si="3094">IF(IDC62-IDE60&lt;=0,0,IDC62-IDE60)</f>
        <v>0</v>
      </c>
      <c r="IDG62" s="958">
        <f t="shared" ref="IDG62" si="3095">IF(IDE62-IDG60&lt;=0,0,IDE62-IDG60)</f>
        <v>0</v>
      </c>
      <c r="IDI62" s="958">
        <f t="shared" ref="IDI62" si="3096">IF(IDG62-IDI60&lt;=0,0,IDG62-IDI60)</f>
        <v>0</v>
      </c>
      <c r="IDK62" s="958">
        <f t="shared" ref="IDK62" si="3097">IF(IDI62-IDK60&lt;=0,0,IDI62-IDK60)</f>
        <v>0</v>
      </c>
      <c r="IDM62" s="958">
        <f t="shared" ref="IDM62" si="3098">IF(IDK62-IDM60&lt;=0,0,IDK62-IDM60)</f>
        <v>0</v>
      </c>
      <c r="IDO62" s="958">
        <f t="shared" ref="IDO62" si="3099">IF(IDM62-IDO60&lt;=0,0,IDM62-IDO60)</f>
        <v>0</v>
      </c>
      <c r="IDQ62" s="958">
        <f t="shared" ref="IDQ62" si="3100">IF(IDO62-IDQ60&lt;=0,0,IDO62-IDQ60)</f>
        <v>0</v>
      </c>
      <c r="IDS62" s="958">
        <f t="shared" ref="IDS62" si="3101">IF(IDQ62-IDS60&lt;=0,0,IDQ62-IDS60)</f>
        <v>0</v>
      </c>
      <c r="IDU62" s="958">
        <f t="shared" ref="IDU62" si="3102">IF(IDS62-IDU60&lt;=0,0,IDS62-IDU60)</f>
        <v>0</v>
      </c>
      <c r="IDW62" s="958">
        <f t="shared" ref="IDW62" si="3103">IF(IDU62-IDW60&lt;=0,0,IDU62-IDW60)</f>
        <v>0</v>
      </c>
      <c r="IDY62" s="958">
        <f t="shared" ref="IDY62" si="3104">IF(IDW62-IDY60&lt;=0,0,IDW62-IDY60)</f>
        <v>0</v>
      </c>
      <c r="IEA62" s="958">
        <f t="shared" ref="IEA62" si="3105">IF(IDY62-IEA60&lt;=0,0,IDY62-IEA60)</f>
        <v>0</v>
      </c>
      <c r="IEC62" s="958">
        <f t="shared" ref="IEC62" si="3106">IF(IEA62-IEC60&lt;=0,0,IEA62-IEC60)</f>
        <v>0</v>
      </c>
      <c r="IEE62" s="958">
        <f t="shared" ref="IEE62" si="3107">IF(IEC62-IEE60&lt;=0,0,IEC62-IEE60)</f>
        <v>0</v>
      </c>
      <c r="IEG62" s="958">
        <f t="shared" ref="IEG62" si="3108">IF(IEE62-IEG60&lt;=0,0,IEE62-IEG60)</f>
        <v>0</v>
      </c>
      <c r="IEI62" s="958">
        <f t="shared" ref="IEI62" si="3109">IF(IEG62-IEI60&lt;=0,0,IEG62-IEI60)</f>
        <v>0</v>
      </c>
      <c r="IEK62" s="958">
        <f t="shared" ref="IEK62" si="3110">IF(IEI62-IEK60&lt;=0,0,IEI62-IEK60)</f>
        <v>0</v>
      </c>
      <c r="IEM62" s="958">
        <f t="shared" ref="IEM62" si="3111">IF(IEK62-IEM60&lt;=0,0,IEK62-IEM60)</f>
        <v>0</v>
      </c>
      <c r="IEO62" s="958">
        <f t="shared" ref="IEO62" si="3112">IF(IEM62-IEO60&lt;=0,0,IEM62-IEO60)</f>
        <v>0</v>
      </c>
      <c r="IEQ62" s="958">
        <f t="shared" ref="IEQ62" si="3113">IF(IEO62-IEQ60&lt;=0,0,IEO62-IEQ60)</f>
        <v>0</v>
      </c>
      <c r="IES62" s="958">
        <f t="shared" ref="IES62" si="3114">IF(IEQ62-IES60&lt;=0,0,IEQ62-IES60)</f>
        <v>0</v>
      </c>
      <c r="IEU62" s="958">
        <f t="shared" ref="IEU62" si="3115">IF(IES62-IEU60&lt;=0,0,IES62-IEU60)</f>
        <v>0</v>
      </c>
      <c r="IEW62" s="958">
        <f t="shared" ref="IEW62" si="3116">IF(IEU62-IEW60&lt;=0,0,IEU62-IEW60)</f>
        <v>0</v>
      </c>
      <c r="IEY62" s="958">
        <f t="shared" ref="IEY62" si="3117">IF(IEW62-IEY60&lt;=0,0,IEW62-IEY60)</f>
        <v>0</v>
      </c>
      <c r="IFA62" s="958">
        <f t="shared" ref="IFA62" si="3118">IF(IEY62-IFA60&lt;=0,0,IEY62-IFA60)</f>
        <v>0</v>
      </c>
      <c r="IFC62" s="958">
        <f t="shared" ref="IFC62" si="3119">IF(IFA62-IFC60&lt;=0,0,IFA62-IFC60)</f>
        <v>0</v>
      </c>
      <c r="IFE62" s="958">
        <f t="shared" ref="IFE62" si="3120">IF(IFC62-IFE60&lt;=0,0,IFC62-IFE60)</f>
        <v>0</v>
      </c>
      <c r="IFG62" s="958">
        <f t="shared" ref="IFG62" si="3121">IF(IFE62-IFG60&lt;=0,0,IFE62-IFG60)</f>
        <v>0</v>
      </c>
      <c r="IFI62" s="958">
        <f t="shared" ref="IFI62" si="3122">IF(IFG62-IFI60&lt;=0,0,IFG62-IFI60)</f>
        <v>0</v>
      </c>
      <c r="IFK62" s="958">
        <f t="shared" ref="IFK62" si="3123">IF(IFI62-IFK60&lt;=0,0,IFI62-IFK60)</f>
        <v>0</v>
      </c>
      <c r="IFM62" s="958">
        <f t="shared" ref="IFM62" si="3124">IF(IFK62-IFM60&lt;=0,0,IFK62-IFM60)</f>
        <v>0</v>
      </c>
      <c r="IFO62" s="958">
        <f t="shared" ref="IFO62" si="3125">IF(IFM62-IFO60&lt;=0,0,IFM62-IFO60)</f>
        <v>0</v>
      </c>
      <c r="IFQ62" s="958">
        <f t="shared" ref="IFQ62" si="3126">IF(IFO62-IFQ60&lt;=0,0,IFO62-IFQ60)</f>
        <v>0</v>
      </c>
      <c r="IFS62" s="958">
        <f t="shared" ref="IFS62" si="3127">IF(IFQ62-IFS60&lt;=0,0,IFQ62-IFS60)</f>
        <v>0</v>
      </c>
      <c r="IFU62" s="958">
        <f t="shared" ref="IFU62" si="3128">IF(IFS62-IFU60&lt;=0,0,IFS62-IFU60)</f>
        <v>0</v>
      </c>
      <c r="IFW62" s="958">
        <f t="shared" ref="IFW62" si="3129">IF(IFU62-IFW60&lt;=0,0,IFU62-IFW60)</f>
        <v>0</v>
      </c>
      <c r="IFY62" s="958">
        <f t="shared" ref="IFY62" si="3130">IF(IFW62-IFY60&lt;=0,0,IFW62-IFY60)</f>
        <v>0</v>
      </c>
      <c r="IGA62" s="958">
        <f t="shared" ref="IGA62" si="3131">IF(IFY62-IGA60&lt;=0,0,IFY62-IGA60)</f>
        <v>0</v>
      </c>
      <c r="IGC62" s="958">
        <f t="shared" ref="IGC62" si="3132">IF(IGA62-IGC60&lt;=0,0,IGA62-IGC60)</f>
        <v>0</v>
      </c>
      <c r="IGE62" s="958">
        <f t="shared" ref="IGE62" si="3133">IF(IGC62-IGE60&lt;=0,0,IGC62-IGE60)</f>
        <v>0</v>
      </c>
      <c r="IGG62" s="958">
        <f t="shared" ref="IGG62" si="3134">IF(IGE62-IGG60&lt;=0,0,IGE62-IGG60)</f>
        <v>0</v>
      </c>
      <c r="IGI62" s="958">
        <f t="shared" ref="IGI62" si="3135">IF(IGG62-IGI60&lt;=0,0,IGG62-IGI60)</f>
        <v>0</v>
      </c>
      <c r="IGK62" s="958">
        <f t="shared" ref="IGK62" si="3136">IF(IGI62-IGK60&lt;=0,0,IGI62-IGK60)</f>
        <v>0</v>
      </c>
      <c r="IGM62" s="958">
        <f t="shared" ref="IGM62" si="3137">IF(IGK62-IGM60&lt;=0,0,IGK62-IGM60)</f>
        <v>0</v>
      </c>
      <c r="IGO62" s="958">
        <f t="shared" ref="IGO62" si="3138">IF(IGM62-IGO60&lt;=0,0,IGM62-IGO60)</f>
        <v>0</v>
      </c>
      <c r="IGQ62" s="958">
        <f t="shared" ref="IGQ62" si="3139">IF(IGO62-IGQ60&lt;=0,0,IGO62-IGQ60)</f>
        <v>0</v>
      </c>
      <c r="IGS62" s="958">
        <f t="shared" ref="IGS62" si="3140">IF(IGQ62-IGS60&lt;=0,0,IGQ62-IGS60)</f>
        <v>0</v>
      </c>
      <c r="IGU62" s="958">
        <f t="shared" ref="IGU62" si="3141">IF(IGS62-IGU60&lt;=0,0,IGS62-IGU60)</f>
        <v>0</v>
      </c>
      <c r="IGW62" s="958">
        <f t="shared" ref="IGW62" si="3142">IF(IGU62-IGW60&lt;=0,0,IGU62-IGW60)</f>
        <v>0</v>
      </c>
      <c r="IGY62" s="958">
        <f t="shared" ref="IGY62" si="3143">IF(IGW62-IGY60&lt;=0,0,IGW62-IGY60)</f>
        <v>0</v>
      </c>
      <c r="IHA62" s="958">
        <f t="shared" ref="IHA62" si="3144">IF(IGY62-IHA60&lt;=0,0,IGY62-IHA60)</f>
        <v>0</v>
      </c>
      <c r="IHC62" s="958">
        <f t="shared" ref="IHC62" si="3145">IF(IHA62-IHC60&lt;=0,0,IHA62-IHC60)</f>
        <v>0</v>
      </c>
      <c r="IHE62" s="958">
        <f t="shared" ref="IHE62" si="3146">IF(IHC62-IHE60&lt;=0,0,IHC62-IHE60)</f>
        <v>0</v>
      </c>
      <c r="IHG62" s="958">
        <f t="shared" ref="IHG62" si="3147">IF(IHE62-IHG60&lt;=0,0,IHE62-IHG60)</f>
        <v>0</v>
      </c>
      <c r="IHI62" s="958">
        <f t="shared" ref="IHI62" si="3148">IF(IHG62-IHI60&lt;=0,0,IHG62-IHI60)</f>
        <v>0</v>
      </c>
      <c r="IHK62" s="958">
        <f t="shared" ref="IHK62" si="3149">IF(IHI62-IHK60&lt;=0,0,IHI62-IHK60)</f>
        <v>0</v>
      </c>
      <c r="IHM62" s="958">
        <f t="shared" ref="IHM62" si="3150">IF(IHK62-IHM60&lt;=0,0,IHK62-IHM60)</f>
        <v>0</v>
      </c>
      <c r="IHO62" s="958">
        <f t="shared" ref="IHO62" si="3151">IF(IHM62-IHO60&lt;=0,0,IHM62-IHO60)</f>
        <v>0</v>
      </c>
      <c r="IHQ62" s="958">
        <f t="shared" ref="IHQ62" si="3152">IF(IHO62-IHQ60&lt;=0,0,IHO62-IHQ60)</f>
        <v>0</v>
      </c>
      <c r="IHS62" s="958">
        <f t="shared" ref="IHS62" si="3153">IF(IHQ62-IHS60&lt;=0,0,IHQ62-IHS60)</f>
        <v>0</v>
      </c>
      <c r="IHU62" s="958">
        <f t="shared" ref="IHU62" si="3154">IF(IHS62-IHU60&lt;=0,0,IHS62-IHU60)</f>
        <v>0</v>
      </c>
      <c r="IHW62" s="958">
        <f t="shared" ref="IHW62" si="3155">IF(IHU62-IHW60&lt;=0,0,IHU62-IHW60)</f>
        <v>0</v>
      </c>
      <c r="IHY62" s="958">
        <f t="shared" ref="IHY62" si="3156">IF(IHW62-IHY60&lt;=0,0,IHW62-IHY60)</f>
        <v>0</v>
      </c>
      <c r="IIA62" s="958">
        <f t="shared" ref="IIA62" si="3157">IF(IHY62-IIA60&lt;=0,0,IHY62-IIA60)</f>
        <v>0</v>
      </c>
      <c r="IIC62" s="958">
        <f t="shared" ref="IIC62" si="3158">IF(IIA62-IIC60&lt;=0,0,IIA62-IIC60)</f>
        <v>0</v>
      </c>
      <c r="IIE62" s="958">
        <f t="shared" ref="IIE62" si="3159">IF(IIC62-IIE60&lt;=0,0,IIC62-IIE60)</f>
        <v>0</v>
      </c>
      <c r="IIG62" s="958">
        <f t="shared" ref="IIG62" si="3160">IF(IIE62-IIG60&lt;=0,0,IIE62-IIG60)</f>
        <v>0</v>
      </c>
      <c r="III62" s="958">
        <f t="shared" ref="III62" si="3161">IF(IIG62-III60&lt;=0,0,IIG62-III60)</f>
        <v>0</v>
      </c>
      <c r="IIK62" s="958">
        <f t="shared" ref="IIK62" si="3162">IF(III62-IIK60&lt;=0,0,III62-IIK60)</f>
        <v>0</v>
      </c>
      <c r="IIM62" s="958">
        <f t="shared" ref="IIM62" si="3163">IF(IIK62-IIM60&lt;=0,0,IIK62-IIM60)</f>
        <v>0</v>
      </c>
      <c r="IIO62" s="958">
        <f t="shared" ref="IIO62" si="3164">IF(IIM62-IIO60&lt;=0,0,IIM62-IIO60)</f>
        <v>0</v>
      </c>
      <c r="IIQ62" s="958">
        <f t="shared" ref="IIQ62" si="3165">IF(IIO62-IIQ60&lt;=0,0,IIO62-IIQ60)</f>
        <v>0</v>
      </c>
      <c r="IIS62" s="958">
        <f t="shared" ref="IIS62" si="3166">IF(IIQ62-IIS60&lt;=0,0,IIQ62-IIS60)</f>
        <v>0</v>
      </c>
      <c r="IIU62" s="958">
        <f t="shared" ref="IIU62" si="3167">IF(IIS62-IIU60&lt;=0,0,IIS62-IIU60)</f>
        <v>0</v>
      </c>
      <c r="IIW62" s="958">
        <f t="shared" ref="IIW62" si="3168">IF(IIU62-IIW60&lt;=0,0,IIU62-IIW60)</f>
        <v>0</v>
      </c>
      <c r="IIY62" s="958">
        <f t="shared" ref="IIY62" si="3169">IF(IIW62-IIY60&lt;=0,0,IIW62-IIY60)</f>
        <v>0</v>
      </c>
      <c r="IJA62" s="958">
        <f t="shared" ref="IJA62" si="3170">IF(IIY62-IJA60&lt;=0,0,IIY62-IJA60)</f>
        <v>0</v>
      </c>
      <c r="IJC62" s="958">
        <f t="shared" ref="IJC62" si="3171">IF(IJA62-IJC60&lt;=0,0,IJA62-IJC60)</f>
        <v>0</v>
      </c>
      <c r="IJE62" s="958">
        <f t="shared" ref="IJE62" si="3172">IF(IJC62-IJE60&lt;=0,0,IJC62-IJE60)</f>
        <v>0</v>
      </c>
      <c r="IJG62" s="958">
        <f t="shared" ref="IJG62" si="3173">IF(IJE62-IJG60&lt;=0,0,IJE62-IJG60)</f>
        <v>0</v>
      </c>
      <c r="IJI62" s="958">
        <f t="shared" ref="IJI62" si="3174">IF(IJG62-IJI60&lt;=0,0,IJG62-IJI60)</f>
        <v>0</v>
      </c>
      <c r="IJK62" s="958">
        <f t="shared" ref="IJK62" si="3175">IF(IJI62-IJK60&lt;=0,0,IJI62-IJK60)</f>
        <v>0</v>
      </c>
      <c r="IJM62" s="958">
        <f t="shared" ref="IJM62" si="3176">IF(IJK62-IJM60&lt;=0,0,IJK62-IJM60)</f>
        <v>0</v>
      </c>
      <c r="IJO62" s="958">
        <f t="shared" ref="IJO62" si="3177">IF(IJM62-IJO60&lt;=0,0,IJM62-IJO60)</f>
        <v>0</v>
      </c>
      <c r="IJQ62" s="958">
        <f t="shared" ref="IJQ62" si="3178">IF(IJO62-IJQ60&lt;=0,0,IJO62-IJQ60)</f>
        <v>0</v>
      </c>
      <c r="IJS62" s="958">
        <f t="shared" ref="IJS62" si="3179">IF(IJQ62-IJS60&lt;=0,0,IJQ62-IJS60)</f>
        <v>0</v>
      </c>
      <c r="IJU62" s="958">
        <f t="shared" ref="IJU62" si="3180">IF(IJS62-IJU60&lt;=0,0,IJS62-IJU60)</f>
        <v>0</v>
      </c>
      <c r="IJW62" s="958">
        <f t="shared" ref="IJW62" si="3181">IF(IJU62-IJW60&lt;=0,0,IJU62-IJW60)</f>
        <v>0</v>
      </c>
      <c r="IJY62" s="958">
        <f t="shared" ref="IJY62" si="3182">IF(IJW62-IJY60&lt;=0,0,IJW62-IJY60)</f>
        <v>0</v>
      </c>
      <c r="IKA62" s="958">
        <f t="shared" ref="IKA62" si="3183">IF(IJY62-IKA60&lt;=0,0,IJY62-IKA60)</f>
        <v>0</v>
      </c>
      <c r="IKC62" s="958">
        <f t="shared" ref="IKC62" si="3184">IF(IKA62-IKC60&lt;=0,0,IKA62-IKC60)</f>
        <v>0</v>
      </c>
      <c r="IKE62" s="958">
        <f t="shared" ref="IKE62" si="3185">IF(IKC62-IKE60&lt;=0,0,IKC62-IKE60)</f>
        <v>0</v>
      </c>
      <c r="IKG62" s="958">
        <f t="shared" ref="IKG62" si="3186">IF(IKE62-IKG60&lt;=0,0,IKE62-IKG60)</f>
        <v>0</v>
      </c>
      <c r="IKI62" s="958">
        <f t="shared" ref="IKI62" si="3187">IF(IKG62-IKI60&lt;=0,0,IKG62-IKI60)</f>
        <v>0</v>
      </c>
      <c r="IKK62" s="958">
        <f t="shared" ref="IKK62" si="3188">IF(IKI62-IKK60&lt;=0,0,IKI62-IKK60)</f>
        <v>0</v>
      </c>
      <c r="IKM62" s="958">
        <f t="shared" ref="IKM62" si="3189">IF(IKK62-IKM60&lt;=0,0,IKK62-IKM60)</f>
        <v>0</v>
      </c>
      <c r="IKO62" s="958">
        <f t="shared" ref="IKO62" si="3190">IF(IKM62-IKO60&lt;=0,0,IKM62-IKO60)</f>
        <v>0</v>
      </c>
      <c r="IKQ62" s="958">
        <f t="shared" ref="IKQ62" si="3191">IF(IKO62-IKQ60&lt;=0,0,IKO62-IKQ60)</f>
        <v>0</v>
      </c>
      <c r="IKS62" s="958">
        <f t="shared" ref="IKS62" si="3192">IF(IKQ62-IKS60&lt;=0,0,IKQ62-IKS60)</f>
        <v>0</v>
      </c>
      <c r="IKU62" s="958">
        <f t="shared" ref="IKU62" si="3193">IF(IKS62-IKU60&lt;=0,0,IKS62-IKU60)</f>
        <v>0</v>
      </c>
      <c r="IKW62" s="958">
        <f t="shared" ref="IKW62" si="3194">IF(IKU62-IKW60&lt;=0,0,IKU62-IKW60)</f>
        <v>0</v>
      </c>
      <c r="IKY62" s="958">
        <f t="shared" ref="IKY62" si="3195">IF(IKW62-IKY60&lt;=0,0,IKW62-IKY60)</f>
        <v>0</v>
      </c>
      <c r="ILA62" s="958">
        <f t="shared" ref="ILA62" si="3196">IF(IKY62-ILA60&lt;=0,0,IKY62-ILA60)</f>
        <v>0</v>
      </c>
      <c r="ILC62" s="958">
        <f t="shared" ref="ILC62" si="3197">IF(ILA62-ILC60&lt;=0,0,ILA62-ILC60)</f>
        <v>0</v>
      </c>
      <c r="ILE62" s="958">
        <f t="shared" ref="ILE62" si="3198">IF(ILC62-ILE60&lt;=0,0,ILC62-ILE60)</f>
        <v>0</v>
      </c>
      <c r="ILG62" s="958">
        <f t="shared" ref="ILG62" si="3199">IF(ILE62-ILG60&lt;=0,0,ILE62-ILG60)</f>
        <v>0</v>
      </c>
      <c r="ILI62" s="958">
        <f t="shared" ref="ILI62" si="3200">IF(ILG62-ILI60&lt;=0,0,ILG62-ILI60)</f>
        <v>0</v>
      </c>
      <c r="ILK62" s="958">
        <f t="shared" ref="ILK62" si="3201">IF(ILI62-ILK60&lt;=0,0,ILI62-ILK60)</f>
        <v>0</v>
      </c>
      <c r="ILM62" s="958">
        <f t="shared" ref="ILM62" si="3202">IF(ILK62-ILM60&lt;=0,0,ILK62-ILM60)</f>
        <v>0</v>
      </c>
      <c r="ILO62" s="958">
        <f t="shared" ref="ILO62" si="3203">IF(ILM62-ILO60&lt;=0,0,ILM62-ILO60)</f>
        <v>0</v>
      </c>
      <c r="ILQ62" s="958">
        <f t="shared" ref="ILQ62" si="3204">IF(ILO62-ILQ60&lt;=0,0,ILO62-ILQ60)</f>
        <v>0</v>
      </c>
      <c r="ILS62" s="958">
        <f t="shared" ref="ILS62" si="3205">IF(ILQ62-ILS60&lt;=0,0,ILQ62-ILS60)</f>
        <v>0</v>
      </c>
      <c r="ILU62" s="958">
        <f t="shared" ref="ILU62" si="3206">IF(ILS62-ILU60&lt;=0,0,ILS62-ILU60)</f>
        <v>0</v>
      </c>
      <c r="ILW62" s="958">
        <f t="shared" ref="ILW62" si="3207">IF(ILU62-ILW60&lt;=0,0,ILU62-ILW60)</f>
        <v>0</v>
      </c>
      <c r="ILY62" s="958">
        <f t="shared" ref="ILY62" si="3208">IF(ILW62-ILY60&lt;=0,0,ILW62-ILY60)</f>
        <v>0</v>
      </c>
      <c r="IMA62" s="958">
        <f t="shared" ref="IMA62" si="3209">IF(ILY62-IMA60&lt;=0,0,ILY62-IMA60)</f>
        <v>0</v>
      </c>
      <c r="IMC62" s="958">
        <f t="shared" ref="IMC62" si="3210">IF(IMA62-IMC60&lt;=0,0,IMA62-IMC60)</f>
        <v>0</v>
      </c>
      <c r="IME62" s="958">
        <f t="shared" ref="IME62" si="3211">IF(IMC62-IME60&lt;=0,0,IMC62-IME60)</f>
        <v>0</v>
      </c>
      <c r="IMG62" s="958">
        <f t="shared" ref="IMG62" si="3212">IF(IME62-IMG60&lt;=0,0,IME62-IMG60)</f>
        <v>0</v>
      </c>
      <c r="IMI62" s="958">
        <f t="shared" ref="IMI62" si="3213">IF(IMG62-IMI60&lt;=0,0,IMG62-IMI60)</f>
        <v>0</v>
      </c>
      <c r="IMK62" s="958">
        <f t="shared" ref="IMK62" si="3214">IF(IMI62-IMK60&lt;=0,0,IMI62-IMK60)</f>
        <v>0</v>
      </c>
      <c r="IMM62" s="958">
        <f t="shared" ref="IMM62" si="3215">IF(IMK62-IMM60&lt;=0,0,IMK62-IMM60)</f>
        <v>0</v>
      </c>
      <c r="IMO62" s="958">
        <f t="shared" ref="IMO62" si="3216">IF(IMM62-IMO60&lt;=0,0,IMM62-IMO60)</f>
        <v>0</v>
      </c>
      <c r="IMQ62" s="958">
        <f t="shared" ref="IMQ62" si="3217">IF(IMO62-IMQ60&lt;=0,0,IMO62-IMQ60)</f>
        <v>0</v>
      </c>
      <c r="IMS62" s="958">
        <f t="shared" ref="IMS62" si="3218">IF(IMQ62-IMS60&lt;=0,0,IMQ62-IMS60)</f>
        <v>0</v>
      </c>
      <c r="IMU62" s="958">
        <f t="shared" ref="IMU62" si="3219">IF(IMS62-IMU60&lt;=0,0,IMS62-IMU60)</f>
        <v>0</v>
      </c>
      <c r="IMW62" s="958">
        <f t="shared" ref="IMW62" si="3220">IF(IMU62-IMW60&lt;=0,0,IMU62-IMW60)</f>
        <v>0</v>
      </c>
      <c r="IMY62" s="958">
        <f t="shared" ref="IMY62" si="3221">IF(IMW62-IMY60&lt;=0,0,IMW62-IMY60)</f>
        <v>0</v>
      </c>
      <c r="INA62" s="958">
        <f t="shared" ref="INA62" si="3222">IF(IMY62-INA60&lt;=0,0,IMY62-INA60)</f>
        <v>0</v>
      </c>
      <c r="INC62" s="958">
        <f t="shared" ref="INC62" si="3223">IF(INA62-INC60&lt;=0,0,INA62-INC60)</f>
        <v>0</v>
      </c>
      <c r="INE62" s="958">
        <f t="shared" ref="INE62" si="3224">IF(INC62-INE60&lt;=0,0,INC62-INE60)</f>
        <v>0</v>
      </c>
      <c r="ING62" s="958">
        <f t="shared" ref="ING62" si="3225">IF(INE62-ING60&lt;=0,0,INE62-ING60)</f>
        <v>0</v>
      </c>
      <c r="INI62" s="958">
        <f t="shared" ref="INI62" si="3226">IF(ING62-INI60&lt;=0,0,ING62-INI60)</f>
        <v>0</v>
      </c>
      <c r="INK62" s="958">
        <f t="shared" ref="INK62" si="3227">IF(INI62-INK60&lt;=0,0,INI62-INK60)</f>
        <v>0</v>
      </c>
      <c r="INM62" s="958">
        <f t="shared" ref="INM62" si="3228">IF(INK62-INM60&lt;=0,0,INK62-INM60)</f>
        <v>0</v>
      </c>
      <c r="INO62" s="958">
        <f t="shared" ref="INO62" si="3229">IF(INM62-INO60&lt;=0,0,INM62-INO60)</f>
        <v>0</v>
      </c>
      <c r="INQ62" s="958">
        <f t="shared" ref="INQ62" si="3230">IF(INO62-INQ60&lt;=0,0,INO62-INQ60)</f>
        <v>0</v>
      </c>
      <c r="INS62" s="958">
        <f t="shared" ref="INS62" si="3231">IF(INQ62-INS60&lt;=0,0,INQ62-INS60)</f>
        <v>0</v>
      </c>
      <c r="INU62" s="958">
        <f t="shared" ref="INU62" si="3232">IF(INS62-INU60&lt;=0,0,INS62-INU60)</f>
        <v>0</v>
      </c>
      <c r="INW62" s="958">
        <f t="shared" ref="INW62" si="3233">IF(INU62-INW60&lt;=0,0,INU62-INW60)</f>
        <v>0</v>
      </c>
      <c r="INY62" s="958">
        <f t="shared" ref="INY62" si="3234">IF(INW62-INY60&lt;=0,0,INW62-INY60)</f>
        <v>0</v>
      </c>
      <c r="IOA62" s="958">
        <f t="shared" ref="IOA62" si="3235">IF(INY62-IOA60&lt;=0,0,INY62-IOA60)</f>
        <v>0</v>
      </c>
      <c r="IOC62" s="958">
        <f t="shared" ref="IOC62" si="3236">IF(IOA62-IOC60&lt;=0,0,IOA62-IOC60)</f>
        <v>0</v>
      </c>
      <c r="IOE62" s="958">
        <f t="shared" ref="IOE62" si="3237">IF(IOC62-IOE60&lt;=0,0,IOC62-IOE60)</f>
        <v>0</v>
      </c>
      <c r="IOG62" s="958">
        <f t="shared" ref="IOG62" si="3238">IF(IOE62-IOG60&lt;=0,0,IOE62-IOG60)</f>
        <v>0</v>
      </c>
      <c r="IOI62" s="958">
        <f t="shared" ref="IOI62" si="3239">IF(IOG62-IOI60&lt;=0,0,IOG62-IOI60)</f>
        <v>0</v>
      </c>
      <c r="IOK62" s="958">
        <f t="shared" ref="IOK62" si="3240">IF(IOI62-IOK60&lt;=0,0,IOI62-IOK60)</f>
        <v>0</v>
      </c>
      <c r="IOM62" s="958">
        <f t="shared" ref="IOM62" si="3241">IF(IOK62-IOM60&lt;=0,0,IOK62-IOM60)</f>
        <v>0</v>
      </c>
      <c r="IOO62" s="958">
        <f t="shared" ref="IOO62" si="3242">IF(IOM62-IOO60&lt;=0,0,IOM62-IOO60)</f>
        <v>0</v>
      </c>
      <c r="IOQ62" s="958">
        <f t="shared" ref="IOQ62" si="3243">IF(IOO62-IOQ60&lt;=0,0,IOO62-IOQ60)</f>
        <v>0</v>
      </c>
      <c r="IOS62" s="958">
        <f t="shared" ref="IOS62" si="3244">IF(IOQ62-IOS60&lt;=0,0,IOQ62-IOS60)</f>
        <v>0</v>
      </c>
      <c r="IOU62" s="958">
        <f t="shared" ref="IOU62" si="3245">IF(IOS62-IOU60&lt;=0,0,IOS62-IOU60)</f>
        <v>0</v>
      </c>
      <c r="IOW62" s="958">
        <f t="shared" ref="IOW62" si="3246">IF(IOU62-IOW60&lt;=0,0,IOU62-IOW60)</f>
        <v>0</v>
      </c>
      <c r="IOY62" s="958">
        <f t="shared" ref="IOY62" si="3247">IF(IOW62-IOY60&lt;=0,0,IOW62-IOY60)</f>
        <v>0</v>
      </c>
      <c r="IPA62" s="958">
        <f t="shared" ref="IPA62" si="3248">IF(IOY62-IPA60&lt;=0,0,IOY62-IPA60)</f>
        <v>0</v>
      </c>
      <c r="IPC62" s="958">
        <f t="shared" ref="IPC62" si="3249">IF(IPA62-IPC60&lt;=0,0,IPA62-IPC60)</f>
        <v>0</v>
      </c>
      <c r="IPE62" s="958">
        <f t="shared" ref="IPE62" si="3250">IF(IPC62-IPE60&lt;=0,0,IPC62-IPE60)</f>
        <v>0</v>
      </c>
      <c r="IPG62" s="958">
        <f t="shared" ref="IPG62" si="3251">IF(IPE62-IPG60&lt;=0,0,IPE62-IPG60)</f>
        <v>0</v>
      </c>
      <c r="IPI62" s="958">
        <f t="shared" ref="IPI62" si="3252">IF(IPG62-IPI60&lt;=0,0,IPG62-IPI60)</f>
        <v>0</v>
      </c>
      <c r="IPK62" s="958">
        <f t="shared" ref="IPK62" si="3253">IF(IPI62-IPK60&lt;=0,0,IPI62-IPK60)</f>
        <v>0</v>
      </c>
      <c r="IPM62" s="958">
        <f t="shared" ref="IPM62" si="3254">IF(IPK62-IPM60&lt;=0,0,IPK62-IPM60)</f>
        <v>0</v>
      </c>
      <c r="IPO62" s="958">
        <f t="shared" ref="IPO62" si="3255">IF(IPM62-IPO60&lt;=0,0,IPM62-IPO60)</f>
        <v>0</v>
      </c>
      <c r="IPQ62" s="958">
        <f t="shared" ref="IPQ62" si="3256">IF(IPO62-IPQ60&lt;=0,0,IPO62-IPQ60)</f>
        <v>0</v>
      </c>
      <c r="IPS62" s="958">
        <f t="shared" ref="IPS62" si="3257">IF(IPQ62-IPS60&lt;=0,0,IPQ62-IPS60)</f>
        <v>0</v>
      </c>
      <c r="IPU62" s="958">
        <f t="shared" ref="IPU62" si="3258">IF(IPS62-IPU60&lt;=0,0,IPS62-IPU60)</f>
        <v>0</v>
      </c>
      <c r="IPW62" s="958">
        <f t="shared" ref="IPW62" si="3259">IF(IPU62-IPW60&lt;=0,0,IPU62-IPW60)</f>
        <v>0</v>
      </c>
      <c r="IPY62" s="958">
        <f t="shared" ref="IPY62" si="3260">IF(IPW62-IPY60&lt;=0,0,IPW62-IPY60)</f>
        <v>0</v>
      </c>
      <c r="IQA62" s="958">
        <f t="shared" ref="IQA62" si="3261">IF(IPY62-IQA60&lt;=0,0,IPY62-IQA60)</f>
        <v>0</v>
      </c>
      <c r="IQC62" s="958">
        <f t="shared" ref="IQC62" si="3262">IF(IQA62-IQC60&lt;=0,0,IQA62-IQC60)</f>
        <v>0</v>
      </c>
      <c r="IQE62" s="958">
        <f t="shared" ref="IQE62" si="3263">IF(IQC62-IQE60&lt;=0,0,IQC62-IQE60)</f>
        <v>0</v>
      </c>
      <c r="IQG62" s="958">
        <f t="shared" ref="IQG62" si="3264">IF(IQE62-IQG60&lt;=0,0,IQE62-IQG60)</f>
        <v>0</v>
      </c>
      <c r="IQI62" s="958">
        <f t="shared" ref="IQI62" si="3265">IF(IQG62-IQI60&lt;=0,0,IQG62-IQI60)</f>
        <v>0</v>
      </c>
      <c r="IQK62" s="958">
        <f t="shared" ref="IQK62" si="3266">IF(IQI62-IQK60&lt;=0,0,IQI62-IQK60)</f>
        <v>0</v>
      </c>
      <c r="IQM62" s="958">
        <f t="shared" ref="IQM62" si="3267">IF(IQK62-IQM60&lt;=0,0,IQK62-IQM60)</f>
        <v>0</v>
      </c>
      <c r="IQO62" s="958">
        <f t="shared" ref="IQO62" si="3268">IF(IQM62-IQO60&lt;=0,0,IQM62-IQO60)</f>
        <v>0</v>
      </c>
      <c r="IQQ62" s="958">
        <f t="shared" ref="IQQ62" si="3269">IF(IQO62-IQQ60&lt;=0,0,IQO62-IQQ60)</f>
        <v>0</v>
      </c>
      <c r="IQS62" s="958">
        <f t="shared" ref="IQS62" si="3270">IF(IQQ62-IQS60&lt;=0,0,IQQ62-IQS60)</f>
        <v>0</v>
      </c>
      <c r="IQU62" s="958">
        <f t="shared" ref="IQU62" si="3271">IF(IQS62-IQU60&lt;=0,0,IQS62-IQU60)</f>
        <v>0</v>
      </c>
      <c r="IQW62" s="958">
        <f t="shared" ref="IQW62" si="3272">IF(IQU62-IQW60&lt;=0,0,IQU62-IQW60)</f>
        <v>0</v>
      </c>
      <c r="IQY62" s="958">
        <f t="shared" ref="IQY62" si="3273">IF(IQW62-IQY60&lt;=0,0,IQW62-IQY60)</f>
        <v>0</v>
      </c>
      <c r="IRA62" s="958">
        <f t="shared" ref="IRA62" si="3274">IF(IQY62-IRA60&lt;=0,0,IQY62-IRA60)</f>
        <v>0</v>
      </c>
      <c r="IRC62" s="958">
        <f t="shared" ref="IRC62" si="3275">IF(IRA62-IRC60&lt;=0,0,IRA62-IRC60)</f>
        <v>0</v>
      </c>
      <c r="IRE62" s="958">
        <f t="shared" ref="IRE62" si="3276">IF(IRC62-IRE60&lt;=0,0,IRC62-IRE60)</f>
        <v>0</v>
      </c>
      <c r="IRG62" s="958">
        <f t="shared" ref="IRG62" si="3277">IF(IRE62-IRG60&lt;=0,0,IRE62-IRG60)</f>
        <v>0</v>
      </c>
      <c r="IRI62" s="958">
        <f t="shared" ref="IRI62" si="3278">IF(IRG62-IRI60&lt;=0,0,IRG62-IRI60)</f>
        <v>0</v>
      </c>
      <c r="IRK62" s="958">
        <f t="shared" ref="IRK62" si="3279">IF(IRI62-IRK60&lt;=0,0,IRI62-IRK60)</f>
        <v>0</v>
      </c>
      <c r="IRM62" s="958">
        <f t="shared" ref="IRM62" si="3280">IF(IRK62-IRM60&lt;=0,0,IRK62-IRM60)</f>
        <v>0</v>
      </c>
      <c r="IRO62" s="958">
        <f t="shared" ref="IRO62" si="3281">IF(IRM62-IRO60&lt;=0,0,IRM62-IRO60)</f>
        <v>0</v>
      </c>
      <c r="IRQ62" s="958">
        <f t="shared" ref="IRQ62" si="3282">IF(IRO62-IRQ60&lt;=0,0,IRO62-IRQ60)</f>
        <v>0</v>
      </c>
      <c r="IRS62" s="958">
        <f t="shared" ref="IRS62" si="3283">IF(IRQ62-IRS60&lt;=0,0,IRQ62-IRS60)</f>
        <v>0</v>
      </c>
      <c r="IRU62" s="958">
        <f t="shared" ref="IRU62" si="3284">IF(IRS62-IRU60&lt;=0,0,IRS62-IRU60)</f>
        <v>0</v>
      </c>
      <c r="IRW62" s="958">
        <f t="shared" ref="IRW62" si="3285">IF(IRU62-IRW60&lt;=0,0,IRU62-IRW60)</f>
        <v>0</v>
      </c>
      <c r="IRY62" s="958">
        <f t="shared" ref="IRY62" si="3286">IF(IRW62-IRY60&lt;=0,0,IRW62-IRY60)</f>
        <v>0</v>
      </c>
      <c r="ISA62" s="958">
        <f t="shared" ref="ISA62" si="3287">IF(IRY62-ISA60&lt;=0,0,IRY62-ISA60)</f>
        <v>0</v>
      </c>
      <c r="ISC62" s="958">
        <f t="shared" ref="ISC62" si="3288">IF(ISA62-ISC60&lt;=0,0,ISA62-ISC60)</f>
        <v>0</v>
      </c>
      <c r="ISE62" s="958">
        <f t="shared" ref="ISE62" si="3289">IF(ISC62-ISE60&lt;=0,0,ISC62-ISE60)</f>
        <v>0</v>
      </c>
      <c r="ISG62" s="958">
        <f t="shared" ref="ISG62" si="3290">IF(ISE62-ISG60&lt;=0,0,ISE62-ISG60)</f>
        <v>0</v>
      </c>
      <c r="ISI62" s="958">
        <f t="shared" ref="ISI62" si="3291">IF(ISG62-ISI60&lt;=0,0,ISG62-ISI60)</f>
        <v>0</v>
      </c>
      <c r="ISK62" s="958">
        <f t="shared" ref="ISK62" si="3292">IF(ISI62-ISK60&lt;=0,0,ISI62-ISK60)</f>
        <v>0</v>
      </c>
      <c r="ISM62" s="958">
        <f t="shared" ref="ISM62" si="3293">IF(ISK62-ISM60&lt;=0,0,ISK62-ISM60)</f>
        <v>0</v>
      </c>
      <c r="ISO62" s="958">
        <f t="shared" ref="ISO62" si="3294">IF(ISM62-ISO60&lt;=0,0,ISM62-ISO60)</f>
        <v>0</v>
      </c>
      <c r="ISQ62" s="958">
        <f t="shared" ref="ISQ62" si="3295">IF(ISO62-ISQ60&lt;=0,0,ISO62-ISQ60)</f>
        <v>0</v>
      </c>
      <c r="ISS62" s="958">
        <f t="shared" ref="ISS62" si="3296">IF(ISQ62-ISS60&lt;=0,0,ISQ62-ISS60)</f>
        <v>0</v>
      </c>
      <c r="ISU62" s="958">
        <f t="shared" ref="ISU62" si="3297">IF(ISS62-ISU60&lt;=0,0,ISS62-ISU60)</f>
        <v>0</v>
      </c>
      <c r="ISW62" s="958">
        <f t="shared" ref="ISW62" si="3298">IF(ISU62-ISW60&lt;=0,0,ISU62-ISW60)</f>
        <v>0</v>
      </c>
      <c r="ISY62" s="958">
        <f t="shared" ref="ISY62" si="3299">IF(ISW62-ISY60&lt;=0,0,ISW62-ISY60)</f>
        <v>0</v>
      </c>
      <c r="ITA62" s="958">
        <f t="shared" ref="ITA62" si="3300">IF(ISY62-ITA60&lt;=0,0,ISY62-ITA60)</f>
        <v>0</v>
      </c>
      <c r="ITC62" s="958">
        <f t="shared" ref="ITC62" si="3301">IF(ITA62-ITC60&lt;=0,0,ITA62-ITC60)</f>
        <v>0</v>
      </c>
      <c r="ITE62" s="958">
        <f t="shared" ref="ITE62" si="3302">IF(ITC62-ITE60&lt;=0,0,ITC62-ITE60)</f>
        <v>0</v>
      </c>
      <c r="ITG62" s="958">
        <f t="shared" ref="ITG62" si="3303">IF(ITE62-ITG60&lt;=0,0,ITE62-ITG60)</f>
        <v>0</v>
      </c>
      <c r="ITI62" s="958">
        <f t="shared" ref="ITI62" si="3304">IF(ITG62-ITI60&lt;=0,0,ITG62-ITI60)</f>
        <v>0</v>
      </c>
      <c r="ITK62" s="958">
        <f t="shared" ref="ITK62" si="3305">IF(ITI62-ITK60&lt;=0,0,ITI62-ITK60)</f>
        <v>0</v>
      </c>
      <c r="ITM62" s="958">
        <f t="shared" ref="ITM62" si="3306">IF(ITK62-ITM60&lt;=0,0,ITK62-ITM60)</f>
        <v>0</v>
      </c>
      <c r="ITO62" s="958">
        <f t="shared" ref="ITO62" si="3307">IF(ITM62-ITO60&lt;=0,0,ITM62-ITO60)</f>
        <v>0</v>
      </c>
      <c r="ITQ62" s="958">
        <f t="shared" ref="ITQ62" si="3308">IF(ITO62-ITQ60&lt;=0,0,ITO62-ITQ60)</f>
        <v>0</v>
      </c>
      <c r="ITS62" s="958">
        <f t="shared" ref="ITS62" si="3309">IF(ITQ62-ITS60&lt;=0,0,ITQ62-ITS60)</f>
        <v>0</v>
      </c>
      <c r="ITU62" s="958">
        <f t="shared" ref="ITU62" si="3310">IF(ITS62-ITU60&lt;=0,0,ITS62-ITU60)</f>
        <v>0</v>
      </c>
      <c r="ITW62" s="958">
        <f t="shared" ref="ITW62" si="3311">IF(ITU62-ITW60&lt;=0,0,ITU62-ITW60)</f>
        <v>0</v>
      </c>
      <c r="ITY62" s="958">
        <f t="shared" ref="ITY62" si="3312">IF(ITW62-ITY60&lt;=0,0,ITW62-ITY60)</f>
        <v>0</v>
      </c>
      <c r="IUA62" s="958">
        <f t="shared" ref="IUA62" si="3313">IF(ITY62-IUA60&lt;=0,0,ITY62-IUA60)</f>
        <v>0</v>
      </c>
      <c r="IUC62" s="958">
        <f t="shared" ref="IUC62" si="3314">IF(IUA62-IUC60&lt;=0,0,IUA62-IUC60)</f>
        <v>0</v>
      </c>
      <c r="IUE62" s="958">
        <f t="shared" ref="IUE62" si="3315">IF(IUC62-IUE60&lt;=0,0,IUC62-IUE60)</f>
        <v>0</v>
      </c>
      <c r="IUG62" s="958">
        <f t="shared" ref="IUG62" si="3316">IF(IUE62-IUG60&lt;=0,0,IUE62-IUG60)</f>
        <v>0</v>
      </c>
      <c r="IUI62" s="958">
        <f t="shared" ref="IUI62" si="3317">IF(IUG62-IUI60&lt;=0,0,IUG62-IUI60)</f>
        <v>0</v>
      </c>
      <c r="IUK62" s="958">
        <f t="shared" ref="IUK62" si="3318">IF(IUI62-IUK60&lt;=0,0,IUI62-IUK60)</f>
        <v>0</v>
      </c>
      <c r="IUM62" s="958">
        <f t="shared" ref="IUM62" si="3319">IF(IUK62-IUM60&lt;=0,0,IUK62-IUM60)</f>
        <v>0</v>
      </c>
      <c r="IUO62" s="958">
        <f t="shared" ref="IUO62" si="3320">IF(IUM62-IUO60&lt;=0,0,IUM62-IUO60)</f>
        <v>0</v>
      </c>
      <c r="IUQ62" s="958">
        <f t="shared" ref="IUQ62" si="3321">IF(IUO62-IUQ60&lt;=0,0,IUO62-IUQ60)</f>
        <v>0</v>
      </c>
      <c r="IUS62" s="958">
        <f t="shared" ref="IUS62" si="3322">IF(IUQ62-IUS60&lt;=0,0,IUQ62-IUS60)</f>
        <v>0</v>
      </c>
      <c r="IUU62" s="958">
        <f t="shared" ref="IUU62" si="3323">IF(IUS62-IUU60&lt;=0,0,IUS62-IUU60)</f>
        <v>0</v>
      </c>
      <c r="IUW62" s="958">
        <f t="shared" ref="IUW62" si="3324">IF(IUU62-IUW60&lt;=0,0,IUU62-IUW60)</f>
        <v>0</v>
      </c>
      <c r="IUY62" s="958">
        <f t="shared" ref="IUY62" si="3325">IF(IUW62-IUY60&lt;=0,0,IUW62-IUY60)</f>
        <v>0</v>
      </c>
      <c r="IVA62" s="958">
        <f t="shared" ref="IVA62" si="3326">IF(IUY62-IVA60&lt;=0,0,IUY62-IVA60)</f>
        <v>0</v>
      </c>
      <c r="IVC62" s="958">
        <f t="shared" ref="IVC62" si="3327">IF(IVA62-IVC60&lt;=0,0,IVA62-IVC60)</f>
        <v>0</v>
      </c>
      <c r="IVE62" s="958">
        <f t="shared" ref="IVE62" si="3328">IF(IVC62-IVE60&lt;=0,0,IVC62-IVE60)</f>
        <v>0</v>
      </c>
      <c r="IVG62" s="958">
        <f t="shared" ref="IVG62" si="3329">IF(IVE62-IVG60&lt;=0,0,IVE62-IVG60)</f>
        <v>0</v>
      </c>
      <c r="IVI62" s="958">
        <f t="shared" ref="IVI62" si="3330">IF(IVG62-IVI60&lt;=0,0,IVG62-IVI60)</f>
        <v>0</v>
      </c>
      <c r="IVK62" s="958">
        <f t="shared" ref="IVK62" si="3331">IF(IVI62-IVK60&lt;=0,0,IVI62-IVK60)</f>
        <v>0</v>
      </c>
      <c r="IVM62" s="958">
        <f t="shared" ref="IVM62" si="3332">IF(IVK62-IVM60&lt;=0,0,IVK62-IVM60)</f>
        <v>0</v>
      </c>
      <c r="IVO62" s="958">
        <f t="shared" ref="IVO62" si="3333">IF(IVM62-IVO60&lt;=0,0,IVM62-IVO60)</f>
        <v>0</v>
      </c>
      <c r="IVQ62" s="958">
        <f t="shared" ref="IVQ62" si="3334">IF(IVO62-IVQ60&lt;=0,0,IVO62-IVQ60)</f>
        <v>0</v>
      </c>
      <c r="IVS62" s="958">
        <f t="shared" ref="IVS62" si="3335">IF(IVQ62-IVS60&lt;=0,0,IVQ62-IVS60)</f>
        <v>0</v>
      </c>
      <c r="IVU62" s="958">
        <f t="shared" ref="IVU62" si="3336">IF(IVS62-IVU60&lt;=0,0,IVS62-IVU60)</f>
        <v>0</v>
      </c>
      <c r="IVW62" s="958">
        <f t="shared" ref="IVW62" si="3337">IF(IVU62-IVW60&lt;=0,0,IVU62-IVW60)</f>
        <v>0</v>
      </c>
      <c r="IVY62" s="958">
        <f t="shared" ref="IVY62" si="3338">IF(IVW62-IVY60&lt;=0,0,IVW62-IVY60)</f>
        <v>0</v>
      </c>
      <c r="IWA62" s="958">
        <f t="shared" ref="IWA62" si="3339">IF(IVY62-IWA60&lt;=0,0,IVY62-IWA60)</f>
        <v>0</v>
      </c>
      <c r="IWC62" s="958">
        <f t="shared" ref="IWC62" si="3340">IF(IWA62-IWC60&lt;=0,0,IWA62-IWC60)</f>
        <v>0</v>
      </c>
      <c r="IWE62" s="958">
        <f t="shared" ref="IWE62" si="3341">IF(IWC62-IWE60&lt;=0,0,IWC62-IWE60)</f>
        <v>0</v>
      </c>
      <c r="IWG62" s="958">
        <f t="shared" ref="IWG62" si="3342">IF(IWE62-IWG60&lt;=0,0,IWE62-IWG60)</f>
        <v>0</v>
      </c>
      <c r="IWI62" s="958">
        <f t="shared" ref="IWI62" si="3343">IF(IWG62-IWI60&lt;=0,0,IWG62-IWI60)</f>
        <v>0</v>
      </c>
      <c r="IWK62" s="958">
        <f t="shared" ref="IWK62" si="3344">IF(IWI62-IWK60&lt;=0,0,IWI62-IWK60)</f>
        <v>0</v>
      </c>
      <c r="IWM62" s="958">
        <f t="shared" ref="IWM62" si="3345">IF(IWK62-IWM60&lt;=0,0,IWK62-IWM60)</f>
        <v>0</v>
      </c>
      <c r="IWO62" s="958">
        <f t="shared" ref="IWO62" si="3346">IF(IWM62-IWO60&lt;=0,0,IWM62-IWO60)</f>
        <v>0</v>
      </c>
      <c r="IWQ62" s="958">
        <f t="shared" ref="IWQ62" si="3347">IF(IWO62-IWQ60&lt;=0,0,IWO62-IWQ60)</f>
        <v>0</v>
      </c>
      <c r="IWS62" s="958">
        <f t="shared" ref="IWS62" si="3348">IF(IWQ62-IWS60&lt;=0,0,IWQ62-IWS60)</f>
        <v>0</v>
      </c>
      <c r="IWU62" s="958">
        <f t="shared" ref="IWU62" si="3349">IF(IWS62-IWU60&lt;=0,0,IWS62-IWU60)</f>
        <v>0</v>
      </c>
      <c r="IWW62" s="958">
        <f t="shared" ref="IWW62" si="3350">IF(IWU62-IWW60&lt;=0,0,IWU62-IWW60)</f>
        <v>0</v>
      </c>
      <c r="IWY62" s="958">
        <f t="shared" ref="IWY62" si="3351">IF(IWW62-IWY60&lt;=0,0,IWW62-IWY60)</f>
        <v>0</v>
      </c>
      <c r="IXA62" s="958">
        <f t="shared" ref="IXA62" si="3352">IF(IWY62-IXA60&lt;=0,0,IWY62-IXA60)</f>
        <v>0</v>
      </c>
      <c r="IXC62" s="958">
        <f t="shared" ref="IXC62" si="3353">IF(IXA62-IXC60&lt;=0,0,IXA62-IXC60)</f>
        <v>0</v>
      </c>
      <c r="IXE62" s="958">
        <f t="shared" ref="IXE62" si="3354">IF(IXC62-IXE60&lt;=0,0,IXC62-IXE60)</f>
        <v>0</v>
      </c>
      <c r="IXG62" s="958">
        <f t="shared" ref="IXG62" si="3355">IF(IXE62-IXG60&lt;=0,0,IXE62-IXG60)</f>
        <v>0</v>
      </c>
      <c r="IXI62" s="958">
        <f t="shared" ref="IXI62" si="3356">IF(IXG62-IXI60&lt;=0,0,IXG62-IXI60)</f>
        <v>0</v>
      </c>
      <c r="IXK62" s="958">
        <f t="shared" ref="IXK62" si="3357">IF(IXI62-IXK60&lt;=0,0,IXI62-IXK60)</f>
        <v>0</v>
      </c>
      <c r="IXM62" s="958">
        <f t="shared" ref="IXM62" si="3358">IF(IXK62-IXM60&lt;=0,0,IXK62-IXM60)</f>
        <v>0</v>
      </c>
      <c r="IXO62" s="958">
        <f t="shared" ref="IXO62" si="3359">IF(IXM62-IXO60&lt;=0,0,IXM62-IXO60)</f>
        <v>0</v>
      </c>
      <c r="IXQ62" s="958">
        <f t="shared" ref="IXQ62" si="3360">IF(IXO62-IXQ60&lt;=0,0,IXO62-IXQ60)</f>
        <v>0</v>
      </c>
      <c r="IXS62" s="958">
        <f t="shared" ref="IXS62" si="3361">IF(IXQ62-IXS60&lt;=0,0,IXQ62-IXS60)</f>
        <v>0</v>
      </c>
      <c r="IXU62" s="958">
        <f t="shared" ref="IXU62" si="3362">IF(IXS62-IXU60&lt;=0,0,IXS62-IXU60)</f>
        <v>0</v>
      </c>
      <c r="IXW62" s="958">
        <f t="shared" ref="IXW62" si="3363">IF(IXU62-IXW60&lt;=0,0,IXU62-IXW60)</f>
        <v>0</v>
      </c>
      <c r="IXY62" s="958">
        <f t="shared" ref="IXY62" si="3364">IF(IXW62-IXY60&lt;=0,0,IXW62-IXY60)</f>
        <v>0</v>
      </c>
      <c r="IYA62" s="958">
        <f t="shared" ref="IYA62" si="3365">IF(IXY62-IYA60&lt;=0,0,IXY62-IYA60)</f>
        <v>0</v>
      </c>
      <c r="IYC62" s="958">
        <f t="shared" ref="IYC62" si="3366">IF(IYA62-IYC60&lt;=0,0,IYA62-IYC60)</f>
        <v>0</v>
      </c>
      <c r="IYE62" s="958">
        <f t="shared" ref="IYE62" si="3367">IF(IYC62-IYE60&lt;=0,0,IYC62-IYE60)</f>
        <v>0</v>
      </c>
      <c r="IYG62" s="958">
        <f t="shared" ref="IYG62" si="3368">IF(IYE62-IYG60&lt;=0,0,IYE62-IYG60)</f>
        <v>0</v>
      </c>
      <c r="IYI62" s="958">
        <f t="shared" ref="IYI62" si="3369">IF(IYG62-IYI60&lt;=0,0,IYG62-IYI60)</f>
        <v>0</v>
      </c>
      <c r="IYK62" s="958">
        <f t="shared" ref="IYK62" si="3370">IF(IYI62-IYK60&lt;=0,0,IYI62-IYK60)</f>
        <v>0</v>
      </c>
      <c r="IYM62" s="958">
        <f t="shared" ref="IYM62" si="3371">IF(IYK62-IYM60&lt;=0,0,IYK62-IYM60)</f>
        <v>0</v>
      </c>
      <c r="IYO62" s="958">
        <f t="shared" ref="IYO62" si="3372">IF(IYM62-IYO60&lt;=0,0,IYM62-IYO60)</f>
        <v>0</v>
      </c>
      <c r="IYQ62" s="958">
        <f t="shared" ref="IYQ62" si="3373">IF(IYO62-IYQ60&lt;=0,0,IYO62-IYQ60)</f>
        <v>0</v>
      </c>
      <c r="IYS62" s="958">
        <f t="shared" ref="IYS62" si="3374">IF(IYQ62-IYS60&lt;=0,0,IYQ62-IYS60)</f>
        <v>0</v>
      </c>
      <c r="IYU62" s="958">
        <f t="shared" ref="IYU62" si="3375">IF(IYS62-IYU60&lt;=0,0,IYS62-IYU60)</f>
        <v>0</v>
      </c>
      <c r="IYW62" s="958">
        <f t="shared" ref="IYW62" si="3376">IF(IYU62-IYW60&lt;=0,0,IYU62-IYW60)</f>
        <v>0</v>
      </c>
      <c r="IYY62" s="958">
        <f t="shared" ref="IYY62" si="3377">IF(IYW62-IYY60&lt;=0,0,IYW62-IYY60)</f>
        <v>0</v>
      </c>
      <c r="IZA62" s="958">
        <f t="shared" ref="IZA62" si="3378">IF(IYY62-IZA60&lt;=0,0,IYY62-IZA60)</f>
        <v>0</v>
      </c>
      <c r="IZC62" s="958">
        <f t="shared" ref="IZC62" si="3379">IF(IZA62-IZC60&lt;=0,0,IZA62-IZC60)</f>
        <v>0</v>
      </c>
      <c r="IZE62" s="958">
        <f t="shared" ref="IZE62" si="3380">IF(IZC62-IZE60&lt;=0,0,IZC62-IZE60)</f>
        <v>0</v>
      </c>
      <c r="IZG62" s="958">
        <f t="shared" ref="IZG62" si="3381">IF(IZE62-IZG60&lt;=0,0,IZE62-IZG60)</f>
        <v>0</v>
      </c>
      <c r="IZI62" s="958">
        <f t="shared" ref="IZI62" si="3382">IF(IZG62-IZI60&lt;=0,0,IZG62-IZI60)</f>
        <v>0</v>
      </c>
      <c r="IZK62" s="958">
        <f t="shared" ref="IZK62" si="3383">IF(IZI62-IZK60&lt;=0,0,IZI62-IZK60)</f>
        <v>0</v>
      </c>
      <c r="IZM62" s="958">
        <f t="shared" ref="IZM62" si="3384">IF(IZK62-IZM60&lt;=0,0,IZK62-IZM60)</f>
        <v>0</v>
      </c>
      <c r="IZO62" s="958">
        <f t="shared" ref="IZO62" si="3385">IF(IZM62-IZO60&lt;=0,0,IZM62-IZO60)</f>
        <v>0</v>
      </c>
      <c r="IZQ62" s="958">
        <f t="shared" ref="IZQ62" si="3386">IF(IZO62-IZQ60&lt;=0,0,IZO62-IZQ60)</f>
        <v>0</v>
      </c>
      <c r="IZS62" s="958">
        <f t="shared" ref="IZS62" si="3387">IF(IZQ62-IZS60&lt;=0,0,IZQ62-IZS60)</f>
        <v>0</v>
      </c>
      <c r="IZU62" s="958">
        <f t="shared" ref="IZU62" si="3388">IF(IZS62-IZU60&lt;=0,0,IZS62-IZU60)</f>
        <v>0</v>
      </c>
      <c r="IZW62" s="958">
        <f t="shared" ref="IZW62" si="3389">IF(IZU62-IZW60&lt;=0,0,IZU62-IZW60)</f>
        <v>0</v>
      </c>
      <c r="IZY62" s="958">
        <f t="shared" ref="IZY62" si="3390">IF(IZW62-IZY60&lt;=0,0,IZW62-IZY60)</f>
        <v>0</v>
      </c>
      <c r="JAA62" s="958">
        <f t="shared" ref="JAA62" si="3391">IF(IZY62-JAA60&lt;=0,0,IZY62-JAA60)</f>
        <v>0</v>
      </c>
      <c r="JAC62" s="958">
        <f t="shared" ref="JAC62" si="3392">IF(JAA62-JAC60&lt;=0,0,JAA62-JAC60)</f>
        <v>0</v>
      </c>
      <c r="JAE62" s="958">
        <f t="shared" ref="JAE62" si="3393">IF(JAC62-JAE60&lt;=0,0,JAC62-JAE60)</f>
        <v>0</v>
      </c>
      <c r="JAG62" s="958">
        <f t="shared" ref="JAG62" si="3394">IF(JAE62-JAG60&lt;=0,0,JAE62-JAG60)</f>
        <v>0</v>
      </c>
      <c r="JAI62" s="958">
        <f t="shared" ref="JAI62" si="3395">IF(JAG62-JAI60&lt;=0,0,JAG62-JAI60)</f>
        <v>0</v>
      </c>
      <c r="JAK62" s="958">
        <f t="shared" ref="JAK62" si="3396">IF(JAI62-JAK60&lt;=0,0,JAI62-JAK60)</f>
        <v>0</v>
      </c>
      <c r="JAM62" s="958">
        <f t="shared" ref="JAM62" si="3397">IF(JAK62-JAM60&lt;=0,0,JAK62-JAM60)</f>
        <v>0</v>
      </c>
      <c r="JAO62" s="958">
        <f t="shared" ref="JAO62" si="3398">IF(JAM62-JAO60&lt;=0,0,JAM62-JAO60)</f>
        <v>0</v>
      </c>
      <c r="JAQ62" s="958">
        <f t="shared" ref="JAQ62" si="3399">IF(JAO62-JAQ60&lt;=0,0,JAO62-JAQ60)</f>
        <v>0</v>
      </c>
      <c r="JAS62" s="958">
        <f t="shared" ref="JAS62" si="3400">IF(JAQ62-JAS60&lt;=0,0,JAQ62-JAS60)</f>
        <v>0</v>
      </c>
      <c r="JAU62" s="958">
        <f t="shared" ref="JAU62" si="3401">IF(JAS62-JAU60&lt;=0,0,JAS62-JAU60)</f>
        <v>0</v>
      </c>
      <c r="JAW62" s="958">
        <f t="shared" ref="JAW62" si="3402">IF(JAU62-JAW60&lt;=0,0,JAU62-JAW60)</f>
        <v>0</v>
      </c>
      <c r="JAY62" s="958">
        <f t="shared" ref="JAY62" si="3403">IF(JAW62-JAY60&lt;=0,0,JAW62-JAY60)</f>
        <v>0</v>
      </c>
      <c r="JBA62" s="958">
        <f t="shared" ref="JBA62" si="3404">IF(JAY62-JBA60&lt;=0,0,JAY62-JBA60)</f>
        <v>0</v>
      </c>
      <c r="JBC62" s="958">
        <f t="shared" ref="JBC62" si="3405">IF(JBA62-JBC60&lt;=0,0,JBA62-JBC60)</f>
        <v>0</v>
      </c>
      <c r="JBE62" s="958">
        <f t="shared" ref="JBE62" si="3406">IF(JBC62-JBE60&lt;=0,0,JBC62-JBE60)</f>
        <v>0</v>
      </c>
      <c r="JBG62" s="958">
        <f t="shared" ref="JBG62" si="3407">IF(JBE62-JBG60&lt;=0,0,JBE62-JBG60)</f>
        <v>0</v>
      </c>
      <c r="JBI62" s="958">
        <f t="shared" ref="JBI62" si="3408">IF(JBG62-JBI60&lt;=0,0,JBG62-JBI60)</f>
        <v>0</v>
      </c>
      <c r="JBK62" s="958">
        <f t="shared" ref="JBK62" si="3409">IF(JBI62-JBK60&lt;=0,0,JBI62-JBK60)</f>
        <v>0</v>
      </c>
      <c r="JBM62" s="958">
        <f t="shared" ref="JBM62" si="3410">IF(JBK62-JBM60&lt;=0,0,JBK62-JBM60)</f>
        <v>0</v>
      </c>
      <c r="JBO62" s="958">
        <f t="shared" ref="JBO62" si="3411">IF(JBM62-JBO60&lt;=0,0,JBM62-JBO60)</f>
        <v>0</v>
      </c>
      <c r="JBQ62" s="958">
        <f t="shared" ref="JBQ62" si="3412">IF(JBO62-JBQ60&lt;=0,0,JBO62-JBQ60)</f>
        <v>0</v>
      </c>
      <c r="JBS62" s="958">
        <f t="shared" ref="JBS62" si="3413">IF(JBQ62-JBS60&lt;=0,0,JBQ62-JBS60)</f>
        <v>0</v>
      </c>
      <c r="JBU62" s="958">
        <f t="shared" ref="JBU62" si="3414">IF(JBS62-JBU60&lt;=0,0,JBS62-JBU60)</f>
        <v>0</v>
      </c>
      <c r="JBW62" s="958">
        <f t="shared" ref="JBW62" si="3415">IF(JBU62-JBW60&lt;=0,0,JBU62-JBW60)</f>
        <v>0</v>
      </c>
      <c r="JBY62" s="958">
        <f t="shared" ref="JBY62" si="3416">IF(JBW62-JBY60&lt;=0,0,JBW62-JBY60)</f>
        <v>0</v>
      </c>
      <c r="JCA62" s="958">
        <f t="shared" ref="JCA62" si="3417">IF(JBY62-JCA60&lt;=0,0,JBY62-JCA60)</f>
        <v>0</v>
      </c>
      <c r="JCC62" s="958">
        <f t="shared" ref="JCC62" si="3418">IF(JCA62-JCC60&lt;=0,0,JCA62-JCC60)</f>
        <v>0</v>
      </c>
      <c r="JCE62" s="958">
        <f t="shared" ref="JCE62" si="3419">IF(JCC62-JCE60&lt;=0,0,JCC62-JCE60)</f>
        <v>0</v>
      </c>
      <c r="JCG62" s="958">
        <f t="shared" ref="JCG62" si="3420">IF(JCE62-JCG60&lt;=0,0,JCE62-JCG60)</f>
        <v>0</v>
      </c>
      <c r="JCI62" s="958">
        <f t="shared" ref="JCI62" si="3421">IF(JCG62-JCI60&lt;=0,0,JCG62-JCI60)</f>
        <v>0</v>
      </c>
      <c r="JCK62" s="958">
        <f t="shared" ref="JCK62" si="3422">IF(JCI62-JCK60&lt;=0,0,JCI62-JCK60)</f>
        <v>0</v>
      </c>
      <c r="JCM62" s="958">
        <f t="shared" ref="JCM62" si="3423">IF(JCK62-JCM60&lt;=0,0,JCK62-JCM60)</f>
        <v>0</v>
      </c>
      <c r="JCO62" s="958">
        <f t="shared" ref="JCO62" si="3424">IF(JCM62-JCO60&lt;=0,0,JCM62-JCO60)</f>
        <v>0</v>
      </c>
      <c r="JCQ62" s="958">
        <f t="shared" ref="JCQ62" si="3425">IF(JCO62-JCQ60&lt;=0,0,JCO62-JCQ60)</f>
        <v>0</v>
      </c>
      <c r="JCS62" s="958">
        <f t="shared" ref="JCS62" si="3426">IF(JCQ62-JCS60&lt;=0,0,JCQ62-JCS60)</f>
        <v>0</v>
      </c>
      <c r="JCU62" s="958">
        <f t="shared" ref="JCU62" si="3427">IF(JCS62-JCU60&lt;=0,0,JCS62-JCU60)</f>
        <v>0</v>
      </c>
      <c r="JCW62" s="958">
        <f t="shared" ref="JCW62" si="3428">IF(JCU62-JCW60&lt;=0,0,JCU62-JCW60)</f>
        <v>0</v>
      </c>
      <c r="JCY62" s="958">
        <f t="shared" ref="JCY62" si="3429">IF(JCW62-JCY60&lt;=0,0,JCW62-JCY60)</f>
        <v>0</v>
      </c>
      <c r="JDA62" s="958">
        <f t="shared" ref="JDA62" si="3430">IF(JCY62-JDA60&lt;=0,0,JCY62-JDA60)</f>
        <v>0</v>
      </c>
      <c r="JDC62" s="958">
        <f t="shared" ref="JDC62" si="3431">IF(JDA62-JDC60&lt;=0,0,JDA62-JDC60)</f>
        <v>0</v>
      </c>
      <c r="JDE62" s="958">
        <f t="shared" ref="JDE62" si="3432">IF(JDC62-JDE60&lt;=0,0,JDC62-JDE60)</f>
        <v>0</v>
      </c>
      <c r="JDG62" s="958">
        <f t="shared" ref="JDG62" si="3433">IF(JDE62-JDG60&lt;=0,0,JDE62-JDG60)</f>
        <v>0</v>
      </c>
      <c r="JDI62" s="958">
        <f t="shared" ref="JDI62" si="3434">IF(JDG62-JDI60&lt;=0,0,JDG62-JDI60)</f>
        <v>0</v>
      </c>
      <c r="JDK62" s="958">
        <f t="shared" ref="JDK62" si="3435">IF(JDI62-JDK60&lt;=0,0,JDI62-JDK60)</f>
        <v>0</v>
      </c>
      <c r="JDM62" s="958">
        <f t="shared" ref="JDM62" si="3436">IF(JDK62-JDM60&lt;=0,0,JDK62-JDM60)</f>
        <v>0</v>
      </c>
      <c r="JDO62" s="958">
        <f t="shared" ref="JDO62" si="3437">IF(JDM62-JDO60&lt;=0,0,JDM62-JDO60)</f>
        <v>0</v>
      </c>
      <c r="JDQ62" s="958">
        <f t="shared" ref="JDQ62" si="3438">IF(JDO62-JDQ60&lt;=0,0,JDO62-JDQ60)</f>
        <v>0</v>
      </c>
      <c r="JDS62" s="958">
        <f t="shared" ref="JDS62" si="3439">IF(JDQ62-JDS60&lt;=0,0,JDQ62-JDS60)</f>
        <v>0</v>
      </c>
      <c r="JDU62" s="958">
        <f t="shared" ref="JDU62" si="3440">IF(JDS62-JDU60&lt;=0,0,JDS62-JDU60)</f>
        <v>0</v>
      </c>
      <c r="JDW62" s="958">
        <f t="shared" ref="JDW62" si="3441">IF(JDU62-JDW60&lt;=0,0,JDU62-JDW60)</f>
        <v>0</v>
      </c>
      <c r="JDY62" s="958">
        <f t="shared" ref="JDY62" si="3442">IF(JDW62-JDY60&lt;=0,0,JDW62-JDY60)</f>
        <v>0</v>
      </c>
      <c r="JEA62" s="958">
        <f t="shared" ref="JEA62" si="3443">IF(JDY62-JEA60&lt;=0,0,JDY62-JEA60)</f>
        <v>0</v>
      </c>
      <c r="JEC62" s="958">
        <f t="shared" ref="JEC62" si="3444">IF(JEA62-JEC60&lt;=0,0,JEA62-JEC60)</f>
        <v>0</v>
      </c>
      <c r="JEE62" s="958">
        <f t="shared" ref="JEE62" si="3445">IF(JEC62-JEE60&lt;=0,0,JEC62-JEE60)</f>
        <v>0</v>
      </c>
      <c r="JEG62" s="958">
        <f t="shared" ref="JEG62" si="3446">IF(JEE62-JEG60&lt;=0,0,JEE62-JEG60)</f>
        <v>0</v>
      </c>
      <c r="JEI62" s="958">
        <f t="shared" ref="JEI62" si="3447">IF(JEG62-JEI60&lt;=0,0,JEG62-JEI60)</f>
        <v>0</v>
      </c>
      <c r="JEK62" s="958">
        <f t="shared" ref="JEK62" si="3448">IF(JEI62-JEK60&lt;=0,0,JEI62-JEK60)</f>
        <v>0</v>
      </c>
      <c r="JEM62" s="958">
        <f t="shared" ref="JEM62" si="3449">IF(JEK62-JEM60&lt;=0,0,JEK62-JEM60)</f>
        <v>0</v>
      </c>
      <c r="JEO62" s="958">
        <f t="shared" ref="JEO62" si="3450">IF(JEM62-JEO60&lt;=0,0,JEM62-JEO60)</f>
        <v>0</v>
      </c>
      <c r="JEQ62" s="958">
        <f t="shared" ref="JEQ62" si="3451">IF(JEO62-JEQ60&lt;=0,0,JEO62-JEQ60)</f>
        <v>0</v>
      </c>
      <c r="JES62" s="958">
        <f t="shared" ref="JES62" si="3452">IF(JEQ62-JES60&lt;=0,0,JEQ62-JES60)</f>
        <v>0</v>
      </c>
      <c r="JEU62" s="958">
        <f t="shared" ref="JEU62" si="3453">IF(JES62-JEU60&lt;=0,0,JES62-JEU60)</f>
        <v>0</v>
      </c>
      <c r="JEW62" s="958">
        <f t="shared" ref="JEW62" si="3454">IF(JEU62-JEW60&lt;=0,0,JEU62-JEW60)</f>
        <v>0</v>
      </c>
      <c r="JEY62" s="958">
        <f t="shared" ref="JEY62" si="3455">IF(JEW62-JEY60&lt;=0,0,JEW62-JEY60)</f>
        <v>0</v>
      </c>
      <c r="JFA62" s="958">
        <f t="shared" ref="JFA62" si="3456">IF(JEY62-JFA60&lt;=0,0,JEY62-JFA60)</f>
        <v>0</v>
      </c>
      <c r="JFC62" s="958">
        <f t="shared" ref="JFC62" si="3457">IF(JFA62-JFC60&lt;=0,0,JFA62-JFC60)</f>
        <v>0</v>
      </c>
      <c r="JFE62" s="958">
        <f t="shared" ref="JFE62" si="3458">IF(JFC62-JFE60&lt;=0,0,JFC62-JFE60)</f>
        <v>0</v>
      </c>
      <c r="JFG62" s="958">
        <f t="shared" ref="JFG62" si="3459">IF(JFE62-JFG60&lt;=0,0,JFE62-JFG60)</f>
        <v>0</v>
      </c>
      <c r="JFI62" s="958">
        <f t="shared" ref="JFI62" si="3460">IF(JFG62-JFI60&lt;=0,0,JFG62-JFI60)</f>
        <v>0</v>
      </c>
      <c r="JFK62" s="958">
        <f t="shared" ref="JFK62" si="3461">IF(JFI62-JFK60&lt;=0,0,JFI62-JFK60)</f>
        <v>0</v>
      </c>
      <c r="JFM62" s="958">
        <f t="shared" ref="JFM62" si="3462">IF(JFK62-JFM60&lt;=0,0,JFK62-JFM60)</f>
        <v>0</v>
      </c>
      <c r="JFO62" s="958">
        <f t="shared" ref="JFO62" si="3463">IF(JFM62-JFO60&lt;=0,0,JFM62-JFO60)</f>
        <v>0</v>
      </c>
      <c r="JFQ62" s="958">
        <f t="shared" ref="JFQ62" si="3464">IF(JFO62-JFQ60&lt;=0,0,JFO62-JFQ60)</f>
        <v>0</v>
      </c>
      <c r="JFS62" s="958">
        <f t="shared" ref="JFS62" si="3465">IF(JFQ62-JFS60&lt;=0,0,JFQ62-JFS60)</f>
        <v>0</v>
      </c>
      <c r="JFU62" s="958">
        <f t="shared" ref="JFU62" si="3466">IF(JFS62-JFU60&lt;=0,0,JFS62-JFU60)</f>
        <v>0</v>
      </c>
      <c r="JFW62" s="958">
        <f t="shared" ref="JFW62" si="3467">IF(JFU62-JFW60&lt;=0,0,JFU62-JFW60)</f>
        <v>0</v>
      </c>
      <c r="JFY62" s="958">
        <f t="shared" ref="JFY62" si="3468">IF(JFW62-JFY60&lt;=0,0,JFW62-JFY60)</f>
        <v>0</v>
      </c>
      <c r="JGA62" s="958">
        <f t="shared" ref="JGA62" si="3469">IF(JFY62-JGA60&lt;=0,0,JFY62-JGA60)</f>
        <v>0</v>
      </c>
      <c r="JGC62" s="958">
        <f t="shared" ref="JGC62" si="3470">IF(JGA62-JGC60&lt;=0,0,JGA62-JGC60)</f>
        <v>0</v>
      </c>
      <c r="JGE62" s="958">
        <f t="shared" ref="JGE62" si="3471">IF(JGC62-JGE60&lt;=0,0,JGC62-JGE60)</f>
        <v>0</v>
      </c>
      <c r="JGG62" s="958">
        <f t="shared" ref="JGG62" si="3472">IF(JGE62-JGG60&lt;=0,0,JGE62-JGG60)</f>
        <v>0</v>
      </c>
      <c r="JGI62" s="958">
        <f t="shared" ref="JGI62" si="3473">IF(JGG62-JGI60&lt;=0,0,JGG62-JGI60)</f>
        <v>0</v>
      </c>
      <c r="JGK62" s="958">
        <f t="shared" ref="JGK62" si="3474">IF(JGI62-JGK60&lt;=0,0,JGI62-JGK60)</f>
        <v>0</v>
      </c>
      <c r="JGM62" s="958">
        <f t="shared" ref="JGM62" si="3475">IF(JGK62-JGM60&lt;=0,0,JGK62-JGM60)</f>
        <v>0</v>
      </c>
      <c r="JGO62" s="958">
        <f t="shared" ref="JGO62" si="3476">IF(JGM62-JGO60&lt;=0,0,JGM62-JGO60)</f>
        <v>0</v>
      </c>
      <c r="JGQ62" s="958">
        <f t="shared" ref="JGQ62" si="3477">IF(JGO62-JGQ60&lt;=0,0,JGO62-JGQ60)</f>
        <v>0</v>
      </c>
      <c r="JGS62" s="958">
        <f t="shared" ref="JGS62" si="3478">IF(JGQ62-JGS60&lt;=0,0,JGQ62-JGS60)</f>
        <v>0</v>
      </c>
      <c r="JGU62" s="958">
        <f t="shared" ref="JGU62" si="3479">IF(JGS62-JGU60&lt;=0,0,JGS62-JGU60)</f>
        <v>0</v>
      </c>
      <c r="JGW62" s="958">
        <f t="shared" ref="JGW62" si="3480">IF(JGU62-JGW60&lt;=0,0,JGU62-JGW60)</f>
        <v>0</v>
      </c>
      <c r="JGY62" s="958">
        <f t="shared" ref="JGY62" si="3481">IF(JGW62-JGY60&lt;=0,0,JGW62-JGY60)</f>
        <v>0</v>
      </c>
      <c r="JHA62" s="958">
        <f t="shared" ref="JHA62" si="3482">IF(JGY62-JHA60&lt;=0,0,JGY62-JHA60)</f>
        <v>0</v>
      </c>
      <c r="JHC62" s="958">
        <f t="shared" ref="JHC62" si="3483">IF(JHA62-JHC60&lt;=0,0,JHA62-JHC60)</f>
        <v>0</v>
      </c>
      <c r="JHE62" s="958">
        <f t="shared" ref="JHE62" si="3484">IF(JHC62-JHE60&lt;=0,0,JHC62-JHE60)</f>
        <v>0</v>
      </c>
      <c r="JHG62" s="958">
        <f t="shared" ref="JHG62" si="3485">IF(JHE62-JHG60&lt;=0,0,JHE62-JHG60)</f>
        <v>0</v>
      </c>
      <c r="JHI62" s="958">
        <f t="shared" ref="JHI62" si="3486">IF(JHG62-JHI60&lt;=0,0,JHG62-JHI60)</f>
        <v>0</v>
      </c>
      <c r="JHK62" s="958">
        <f t="shared" ref="JHK62" si="3487">IF(JHI62-JHK60&lt;=0,0,JHI62-JHK60)</f>
        <v>0</v>
      </c>
      <c r="JHM62" s="958">
        <f t="shared" ref="JHM62" si="3488">IF(JHK62-JHM60&lt;=0,0,JHK62-JHM60)</f>
        <v>0</v>
      </c>
      <c r="JHO62" s="958">
        <f t="shared" ref="JHO62" si="3489">IF(JHM62-JHO60&lt;=0,0,JHM62-JHO60)</f>
        <v>0</v>
      </c>
      <c r="JHQ62" s="958">
        <f t="shared" ref="JHQ62" si="3490">IF(JHO62-JHQ60&lt;=0,0,JHO62-JHQ60)</f>
        <v>0</v>
      </c>
      <c r="JHS62" s="958">
        <f t="shared" ref="JHS62" si="3491">IF(JHQ62-JHS60&lt;=0,0,JHQ62-JHS60)</f>
        <v>0</v>
      </c>
      <c r="JHU62" s="958">
        <f t="shared" ref="JHU62" si="3492">IF(JHS62-JHU60&lt;=0,0,JHS62-JHU60)</f>
        <v>0</v>
      </c>
      <c r="JHW62" s="958">
        <f t="shared" ref="JHW62" si="3493">IF(JHU62-JHW60&lt;=0,0,JHU62-JHW60)</f>
        <v>0</v>
      </c>
      <c r="JHY62" s="958">
        <f t="shared" ref="JHY62" si="3494">IF(JHW62-JHY60&lt;=0,0,JHW62-JHY60)</f>
        <v>0</v>
      </c>
      <c r="JIA62" s="958">
        <f t="shared" ref="JIA62" si="3495">IF(JHY62-JIA60&lt;=0,0,JHY62-JIA60)</f>
        <v>0</v>
      </c>
      <c r="JIC62" s="958">
        <f t="shared" ref="JIC62" si="3496">IF(JIA62-JIC60&lt;=0,0,JIA62-JIC60)</f>
        <v>0</v>
      </c>
      <c r="JIE62" s="958">
        <f t="shared" ref="JIE62" si="3497">IF(JIC62-JIE60&lt;=0,0,JIC62-JIE60)</f>
        <v>0</v>
      </c>
      <c r="JIG62" s="958">
        <f t="shared" ref="JIG62" si="3498">IF(JIE62-JIG60&lt;=0,0,JIE62-JIG60)</f>
        <v>0</v>
      </c>
      <c r="JII62" s="958">
        <f t="shared" ref="JII62" si="3499">IF(JIG62-JII60&lt;=0,0,JIG62-JII60)</f>
        <v>0</v>
      </c>
      <c r="JIK62" s="958">
        <f t="shared" ref="JIK62" si="3500">IF(JII62-JIK60&lt;=0,0,JII62-JIK60)</f>
        <v>0</v>
      </c>
      <c r="JIM62" s="958">
        <f t="shared" ref="JIM62" si="3501">IF(JIK62-JIM60&lt;=0,0,JIK62-JIM60)</f>
        <v>0</v>
      </c>
      <c r="JIO62" s="958">
        <f t="shared" ref="JIO62" si="3502">IF(JIM62-JIO60&lt;=0,0,JIM62-JIO60)</f>
        <v>0</v>
      </c>
      <c r="JIQ62" s="958">
        <f t="shared" ref="JIQ62" si="3503">IF(JIO62-JIQ60&lt;=0,0,JIO62-JIQ60)</f>
        <v>0</v>
      </c>
      <c r="JIS62" s="958">
        <f t="shared" ref="JIS62" si="3504">IF(JIQ62-JIS60&lt;=0,0,JIQ62-JIS60)</f>
        <v>0</v>
      </c>
      <c r="JIU62" s="958">
        <f t="shared" ref="JIU62" si="3505">IF(JIS62-JIU60&lt;=0,0,JIS62-JIU60)</f>
        <v>0</v>
      </c>
      <c r="JIW62" s="958">
        <f t="shared" ref="JIW62" si="3506">IF(JIU62-JIW60&lt;=0,0,JIU62-JIW60)</f>
        <v>0</v>
      </c>
      <c r="JIY62" s="958">
        <f t="shared" ref="JIY62" si="3507">IF(JIW62-JIY60&lt;=0,0,JIW62-JIY60)</f>
        <v>0</v>
      </c>
      <c r="JJA62" s="958">
        <f t="shared" ref="JJA62" si="3508">IF(JIY62-JJA60&lt;=0,0,JIY62-JJA60)</f>
        <v>0</v>
      </c>
      <c r="JJC62" s="958">
        <f t="shared" ref="JJC62" si="3509">IF(JJA62-JJC60&lt;=0,0,JJA62-JJC60)</f>
        <v>0</v>
      </c>
      <c r="JJE62" s="958">
        <f t="shared" ref="JJE62" si="3510">IF(JJC62-JJE60&lt;=0,0,JJC62-JJE60)</f>
        <v>0</v>
      </c>
      <c r="JJG62" s="958">
        <f t="shared" ref="JJG62" si="3511">IF(JJE62-JJG60&lt;=0,0,JJE62-JJG60)</f>
        <v>0</v>
      </c>
      <c r="JJI62" s="958">
        <f t="shared" ref="JJI62" si="3512">IF(JJG62-JJI60&lt;=0,0,JJG62-JJI60)</f>
        <v>0</v>
      </c>
      <c r="JJK62" s="958">
        <f t="shared" ref="JJK62" si="3513">IF(JJI62-JJK60&lt;=0,0,JJI62-JJK60)</f>
        <v>0</v>
      </c>
      <c r="JJM62" s="958">
        <f t="shared" ref="JJM62" si="3514">IF(JJK62-JJM60&lt;=0,0,JJK62-JJM60)</f>
        <v>0</v>
      </c>
      <c r="JJO62" s="958">
        <f t="shared" ref="JJO62" si="3515">IF(JJM62-JJO60&lt;=0,0,JJM62-JJO60)</f>
        <v>0</v>
      </c>
      <c r="JJQ62" s="958">
        <f t="shared" ref="JJQ62" si="3516">IF(JJO62-JJQ60&lt;=0,0,JJO62-JJQ60)</f>
        <v>0</v>
      </c>
      <c r="JJS62" s="958">
        <f t="shared" ref="JJS62" si="3517">IF(JJQ62-JJS60&lt;=0,0,JJQ62-JJS60)</f>
        <v>0</v>
      </c>
      <c r="JJU62" s="958">
        <f t="shared" ref="JJU62" si="3518">IF(JJS62-JJU60&lt;=0,0,JJS62-JJU60)</f>
        <v>0</v>
      </c>
      <c r="JJW62" s="958">
        <f t="shared" ref="JJW62" si="3519">IF(JJU62-JJW60&lt;=0,0,JJU62-JJW60)</f>
        <v>0</v>
      </c>
      <c r="JJY62" s="958">
        <f t="shared" ref="JJY62" si="3520">IF(JJW62-JJY60&lt;=0,0,JJW62-JJY60)</f>
        <v>0</v>
      </c>
      <c r="JKA62" s="958">
        <f t="shared" ref="JKA62" si="3521">IF(JJY62-JKA60&lt;=0,0,JJY62-JKA60)</f>
        <v>0</v>
      </c>
      <c r="JKC62" s="958">
        <f t="shared" ref="JKC62" si="3522">IF(JKA62-JKC60&lt;=0,0,JKA62-JKC60)</f>
        <v>0</v>
      </c>
      <c r="JKE62" s="958">
        <f t="shared" ref="JKE62" si="3523">IF(JKC62-JKE60&lt;=0,0,JKC62-JKE60)</f>
        <v>0</v>
      </c>
      <c r="JKG62" s="958">
        <f t="shared" ref="JKG62" si="3524">IF(JKE62-JKG60&lt;=0,0,JKE62-JKG60)</f>
        <v>0</v>
      </c>
      <c r="JKI62" s="958">
        <f t="shared" ref="JKI62" si="3525">IF(JKG62-JKI60&lt;=0,0,JKG62-JKI60)</f>
        <v>0</v>
      </c>
      <c r="JKK62" s="958">
        <f t="shared" ref="JKK62" si="3526">IF(JKI62-JKK60&lt;=0,0,JKI62-JKK60)</f>
        <v>0</v>
      </c>
      <c r="JKM62" s="958">
        <f t="shared" ref="JKM62" si="3527">IF(JKK62-JKM60&lt;=0,0,JKK62-JKM60)</f>
        <v>0</v>
      </c>
      <c r="JKO62" s="958">
        <f t="shared" ref="JKO62" si="3528">IF(JKM62-JKO60&lt;=0,0,JKM62-JKO60)</f>
        <v>0</v>
      </c>
      <c r="JKQ62" s="958">
        <f t="shared" ref="JKQ62" si="3529">IF(JKO62-JKQ60&lt;=0,0,JKO62-JKQ60)</f>
        <v>0</v>
      </c>
      <c r="JKS62" s="958">
        <f t="shared" ref="JKS62" si="3530">IF(JKQ62-JKS60&lt;=0,0,JKQ62-JKS60)</f>
        <v>0</v>
      </c>
      <c r="JKU62" s="958">
        <f t="shared" ref="JKU62" si="3531">IF(JKS62-JKU60&lt;=0,0,JKS62-JKU60)</f>
        <v>0</v>
      </c>
      <c r="JKW62" s="958">
        <f t="shared" ref="JKW62" si="3532">IF(JKU62-JKW60&lt;=0,0,JKU62-JKW60)</f>
        <v>0</v>
      </c>
      <c r="JKY62" s="958">
        <f t="shared" ref="JKY62" si="3533">IF(JKW62-JKY60&lt;=0,0,JKW62-JKY60)</f>
        <v>0</v>
      </c>
      <c r="JLA62" s="958">
        <f t="shared" ref="JLA62" si="3534">IF(JKY62-JLA60&lt;=0,0,JKY62-JLA60)</f>
        <v>0</v>
      </c>
      <c r="JLC62" s="958">
        <f t="shared" ref="JLC62" si="3535">IF(JLA62-JLC60&lt;=0,0,JLA62-JLC60)</f>
        <v>0</v>
      </c>
      <c r="JLE62" s="958">
        <f t="shared" ref="JLE62" si="3536">IF(JLC62-JLE60&lt;=0,0,JLC62-JLE60)</f>
        <v>0</v>
      </c>
      <c r="JLG62" s="958">
        <f t="shared" ref="JLG62" si="3537">IF(JLE62-JLG60&lt;=0,0,JLE62-JLG60)</f>
        <v>0</v>
      </c>
      <c r="JLI62" s="958">
        <f t="shared" ref="JLI62" si="3538">IF(JLG62-JLI60&lt;=0,0,JLG62-JLI60)</f>
        <v>0</v>
      </c>
      <c r="JLK62" s="958">
        <f t="shared" ref="JLK62" si="3539">IF(JLI62-JLK60&lt;=0,0,JLI62-JLK60)</f>
        <v>0</v>
      </c>
      <c r="JLM62" s="958">
        <f t="shared" ref="JLM62" si="3540">IF(JLK62-JLM60&lt;=0,0,JLK62-JLM60)</f>
        <v>0</v>
      </c>
      <c r="JLO62" s="958">
        <f t="shared" ref="JLO62" si="3541">IF(JLM62-JLO60&lt;=0,0,JLM62-JLO60)</f>
        <v>0</v>
      </c>
      <c r="JLQ62" s="958">
        <f t="shared" ref="JLQ62" si="3542">IF(JLO62-JLQ60&lt;=0,0,JLO62-JLQ60)</f>
        <v>0</v>
      </c>
      <c r="JLS62" s="958">
        <f t="shared" ref="JLS62" si="3543">IF(JLQ62-JLS60&lt;=0,0,JLQ62-JLS60)</f>
        <v>0</v>
      </c>
      <c r="JLU62" s="958">
        <f t="shared" ref="JLU62" si="3544">IF(JLS62-JLU60&lt;=0,0,JLS62-JLU60)</f>
        <v>0</v>
      </c>
      <c r="JLW62" s="958">
        <f t="shared" ref="JLW62" si="3545">IF(JLU62-JLW60&lt;=0,0,JLU62-JLW60)</f>
        <v>0</v>
      </c>
      <c r="JLY62" s="958">
        <f t="shared" ref="JLY62" si="3546">IF(JLW62-JLY60&lt;=0,0,JLW62-JLY60)</f>
        <v>0</v>
      </c>
      <c r="JMA62" s="958">
        <f t="shared" ref="JMA62" si="3547">IF(JLY62-JMA60&lt;=0,0,JLY62-JMA60)</f>
        <v>0</v>
      </c>
      <c r="JMC62" s="958">
        <f t="shared" ref="JMC62" si="3548">IF(JMA62-JMC60&lt;=0,0,JMA62-JMC60)</f>
        <v>0</v>
      </c>
      <c r="JME62" s="958">
        <f t="shared" ref="JME62" si="3549">IF(JMC62-JME60&lt;=0,0,JMC62-JME60)</f>
        <v>0</v>
      </c>
      <c r="JMG62" s="958">
        <f t="shared" ref="JMG62" si="3550">IF(JME62-JMG60&lt;=0,0,JME62-JMG60)</f>
        <v>0</v>
      </c>
      <c r="JMI62" s="958">
        <f t="shared" ref="JMI62" si="3551">IF(JMG62-JMI60&lt;=0,0,JMG62-JMI60)</f>
        <v>0</v>
      </c>
      <c r="JMK62" s="958">
        <f t="shared" ref="JMK62" si="3552">IF(JMI62-JMK60&lt;=0,0,JMI62-JMK60)</f>
        <v>0</v>
      </c>
      <c r="JMM62" s="958">
        <f t="shared" ref="JMM62" si="3553">IF(JMK62-JMM60&lt;=0,0,JMK62-JMM60)</f>
        <v>0</v>
      </c>
      <c r="JMO62" s="958">
        <f t="shared" ref="JMO62" si="3554">IF(JMM62-JMO60&lt;=0,0,JMM62-JMO60)</f>
        <v>0</v>
      </c>
      <c r="JMQ62" s="958">
        <f t="shared" ref="JMQ62" si="3555">IF(JMO62-JMQ60&lt;=0,0,JMO62-JMQ60)</f>
        <v>0</v>
      </c>
      <c r="JMS62" s="958">
        <f t="shared" ref="JMS62" si="3556">IF(JMQ62-JMS60&lt;=0,0,JMQ62-JMS60)</f>
        <v>0</v>
      </c>
      <c r="JMU62" s="958">
        <f t="shared" ref="JMU62" si="3557">IF(JMS62-JMU60&lt;=0,0,JMS62-JMU60)</f>
        <v>0</v>
      </c>
      <c r="JMW62" s="958">
        <f t="shared" ref="JMW62" si="3558">IF(JMU62-JMW60&lt;=0,0,JMU62-JMW60)</f>
        <v>0</v>
      </c>
      <c r="JMY62" s="958">
        <f t="shared" ref="JMY62" si="3559">IF(JMW62-JMY60&lt;=0,0,JMW62-JMY60)</f>
        <v>0</v>
      </c>
      <c r="JNA62" s="958">
        <f t="shared" ref="JNA62" si="3560">IF(JMY62-JNA60&lt;=0,0,JMY62-JNA60)</f>
        <v>0</v>
      </c>
      <c r="JNC62" s="958">
        <f t="shared" ref="JNC62" si="3561">IF(JNA62-JNC60&lt;=0,0,JNA62-JNC60)</f>
        <v>0</v>
      </c>
      <c r="JNE62" s="958">
        <f t="shared" ref="JNE62" si="3562">IF(JNC62-JNE60&lt;=0,0,JNC62-JNE60)</f>
        <v>0</v>
      </c>
      <c r="JNG62" s="958">
        <f t="shared" ref="JNG62" si="3563">IF(JNE62-JNG60&lt;=0,0,JNE62-JNG60)</f>
        <v>0</v>
      </c>
      <c r="JNI62" s="958">
        <f t="shared" ref="JNI62" si="3564">IF(JNG62-JNI60&lt;=0,0,JNG62-JNI60)</f>
        <v>0</v>
      </c>
      <c r="JNK62" s="958">
        <f t="shared" ref="JNK62" si="3565">IF(JNI62-JNK60&lt;=0,0,JNI62-JNK60)</f>
        <v>0</v>
      </c>
      <c r="JNM62" s="958">
        <f t="shared" ref="JNM62" si="3566">IF(JNK62-JNM60&lt;=0,0,JNK62-JNM60)</f>
        <v>0</v>
      </c>
      <c r="JNO62" s="958">
        <f t="shared" ref="JNO62" si="3567">IF(JNM62-JNO60&lt;=0,0,JNM62-JNO60)</f>
        <v>0</v>
      </c>
      <c r="JNQ62" s="958">
        <f t="shared" ref="JNQ62" si="3568">IF(JNO62-JNQ60&lt;=0,0,JNO62-JNQ60)</f>
        <v>0</v>
      </c>
      <c r="JNS62" s="958">
        <f t="shared" ref="JNS62" si="3569">IF(JNQ62-JNS60&lt;=0,0,JNQ62-JNS60)</f>
        <v>0</v>
      </c>
      <c r="JNU62" s="958">
        <f t="shared" ref="JNU62" si="3570">IF(JNS62-JNU60&lt;=0,0,JNS62-JNU60)</f>
        <v>0</v>
      </c>
      <c r="JNW62" s="958">
        <f t="shared" ref="JNW62" si="3571">IF(JNU62-JNW60&lt;=0,0,JNU62-JNW60)</f>
        <v>0</v>
      </c>
      <c r="JNY62" s="958">
        <f t="shared" ref="JNY62" si="3572">IF(JNW62-JNY60&lt;=0,0,JNW62-JNY60)</f>
        <v>0</v>
      </c>
      <c r="JOA62" s="958">
        <f t="shared" ref="JOA62" si="3573">IF(JNY62-JOA60&lt;=0,0,JNY62-JOA60)</f>
        <v>0</v>
      </c>
      <c r="JOC62" s="958">
        <f t="shared" ref="JOC62" si="3574">IF(JOA62-JOC60&lt;=0,0,JOA62-JOC60)</f>
        <v>0</v>
      </c>
      <c r="JOE62" s="958">
        <f t="shared" ref="JOE62" si="3575">IF(JOC62-JOE60&lt;=0,0,JOC62-JOE60)</f>
        <v>0</v>
      </c>
      <c r="JOG62" s="958">
        <f t="shared" ref="JOG62" si="3576">IF(JOE62-JOG60&lt;=0,0,JOE62-JOG60)</f>
        <v>0</v>
      </c>
      <c r="JOI62" s="958">
        <f t="shared" ref="JOI62" si="3577">IF(JOG62-JOI60&lt;=0,0,JOG62-JOI60)</f>
        <v>0</v>
      </c>
      <c r="JOK62" s="958">
        <f t="shared" ref="JOK62" si="3578">IF(JOI62-JOK60&lt;=0,0,JOI62-JOK60)</f>
        <v>0</v>
      </c>
      <c r="JOM62" s="958">
        <f t="shared" ref="JOM62" si="3579">IF(JOK62-JOM60&lt;=0,0,JOK62-JOM60)</f>
        <v>0</v>
      </c>
      <c r="JOO62" s="958">
        <f t="shared" ref="JOO62" si="3580">IF(JOM62-JOO60&lt;=0,0,JOM62-JOO60)</f>
        <v>0</v>
      </c>
      <c r="JOQ62" s="958">
        <f t="shared" ref="JOQ62" si="3581">IF(JOO62-JOQ60&lt;=0,0,JOO62-JOQ60)</f>
        <v>0</v>
      </c>
      <c r="JOS62" s="958">
        <f t="shared" ref="JOS62" si="3582">IF(JOQ62-JOS60&lt;=0,0,JOQ62-JOS60)</f>
        <v>0</v>
      </c>
      <c r="JOU62" s="958">
        <f t="shared" ref="JOU62" si="3583">IF(JOS62-JOU60&lt;=0,0,JOS62-JOU60)</f>
        <v>0</v>
      </c>
      <c r="JOW62" s="958">
        <f t="shared" ref="JOW62" si="3584">IF(JOU62-JOW60&lt;=0,0,JOU62-JOW60)</f>
        <v>0</v>
      </c>
      <c r="JOY62" s="958">
        <f t="shared" ref="JOY62" si="3585">IF(JOW62-JOY60&lt;=0,0,JOW62-JOY60)</f>
        <v>0</v>
      </c>
      <c r="JPA62" s="958">
        <f t="shared" ref="JPA62" si="3586">IF(JOY62-JPA60&lt;=0,0,JOY62-JPA60)</f>
        <v>0</v>
      </c>
      <c r="JPC62" s="958">
        <f t="shared" ref="JPC62" si="3587">IF(JPA62-JPC60&lt;=0,0,JPA62-JPC60)</f>
        <v>0</v>
      </c>
      <c r="JPE62" s="958">
        <f t="shared" ref="JPE62" si="3588">IF(JPC62-JPE60&lt;=0,0,JPC62-JPE60)</f>
        <v>0</v>
      </c>
      <c r="JPG62" s="958">
        <f t="shared" ref="JPG62" si="3589">IF(JPE62-JPG60&lt;=0,0,JPE62-JPG60)</f>
        <v>0</v>
      </c>
      <c r="JPI62" s="958">
        <f t="shared" ref="JPI62" si="3590">IF(JPG62-JPI60&lt;=0,0,JPG62-JPI60)</f>
        <v>0</v>
      </c>
      <c r="JPK62" s="958">
        <f t="shared" ref="JPK62" si="3591">IF(JPI62-JPK60&lt;=0,0,JPI62-JPK60)</f>
        <v>0</v>
      </c>
      <c r="JPM62" s="958">
        <f t="shared" ref="JPM62" si="3592">IF(JPK62-JPM60&lt;=0,0,JPK62-JPM60)</f>
        <v>0</v>
      </c>
      <c r="JPO62" s="958">
        <f t="shared" ref="JPO62" si="3593">IF(JPM62-JPO60&lt;=0,0,JPM62-JPO60)</f>
        <v>0</v>
      </c>
      <c r="JPQ62" s="958">
        <f t="shared" ref="JPQ62" si="3594">IF(JPO62-JPQ60&lt;=0,0,JPO62-JPQ60)</f>
        <v>0</v>
      </c>
      <c r="JPS62" s="958">
        <f t="shared" ref="JPS62" si="3595">IF(JPQ62-JPS60&lt;=0,0,JPQ62-JPS60)</f>
        <v>0</v>
      </c>
      <c r="JPU62" s="958">
        <f t="shared" ref="JPU62" si="3596">IF(JPS62-JPU60&lt;=0,0,JPS62-JPU60)</f>
        <v>0</v>
      </c>
      <c r="JPW62" s="958">
        <f t="shared" ref="JPW62" si="3597">IF(JPU62-JPW60&lt;=0,0,JPU62-JPW60)</f>
        <v>0</v>
      </c>
      <c r="JPY62" s="958">
        <f t="shared" ref="JPY62" si="3598">IF(JPW62-JPY60&lt;=0,0,JPW62-JPY60)</f>
        <v>0</v>
      </c>
      <c r="JQA62" s="958">
        <f t="shared" ref="JQA62" si="3599">IF(JPY62-JQA60&lt;=0,0,JPY62-JQA60)</f>
        <v>0</v>
      </c>
      <c r="JQC62" s="958">
        <f t="shared" ref="JQC62" si="3600">IF(JQA62-JQC60&lt;=0,0,JQA62-JQC60)</f>
        <v>0</v>
      </c>
      <c r="JQE62" s="958">
        <f t="shared" ref="JQE62" si="3601">IF(JQC62-JQE60&lt;=0,0,JQC62-JQE60)</f>
        <v>0</v>
      </c>
      <c r="JQG62" s="958">
        <f t="shared" ref="JQG62" si="3602">IF(JQE62-JQG60&lt;=0,0,JQE62-JQG60)</f>
        <v>0</v>
      </c>
      <c r="JQI62" s="958">
        <f t="shared" ref="JQI62" si="3603">IF(JQG62-JQI60&lt;=0,0,JQG62-JQI60)</f>
        <v>0</v>
      </c>
      <c r="JQK62" s="958">
        <f t="shared" ref="JQK62" si="3604">IF(JQI62-JQK60&lt;=0,0,JQI62-JQK60)</f>
        <v>0</v>
      </c>
      <c r="JQM62" s="958">
        <f t="shared" ref="JQM62" si="3605">IF(JQK62-JQM60&lt;=0,0,JQK62-JQM60)</f>
        <v>0</v>
      </c>
      <c r="JQO62" s="958">
        <f t="shared" ref="JQO62" si="3606">IF(JQM62-JQO60&lt;=0,0,JQM62-JQO60)</f>
        <v>0</v>
      </c>
      <c r="JQQ62" s="958">
        <f t="shared" ref="JQQ62" si="3607">IF(JQO62-JQQ60&lt;=0,0,JQO62-JQQ60)</f>
        <v>0</v>
      </c>
      <c r="JQS62" s="958">
        <f t="shared" ref="JQS62" si="3608">IF(JQQ62-JQS60&lt;=0,0,JQQ62-JQS60)</f>
        <v>0</v>
      </c>
      <c r="JQU62" s="958">
        <f t="shared" ref="JQU62" si="3609">IF(JQS62-JQU60&lt;=0,0,JQS62-JQU60)</f>
        <v>0</v>
      </c>
      <c r="JQW62" s="958">
        <f t="shared" ref="JQW62" si="3610">IF(JQU62-JQW60&lt;=0,0,JQU62-JQW60)</f>
        <v>0</v>
      </c>
      <c r="JQY62" s="958">
        <f t="shared" ref="JQY62" si="3611">IF(JQW62-JQY60&lt;=0,0,JQW62-JQY60)</f>
        <v>0</v>
      </c>
      <c r="JRA62" s="958">
        <f t="shared" ref="JRA62" si="3612">IF(JQY62-JRA60&lt;=0,0,JQY62-JRA60)</f>
        <v>0</v>
      </c>
      <c r="JRC62" s="958">
        <f t="shared" ref="JRC62" si="3613">IF(JRA62-JRC60&lt;=0,0,JRA62-JRC60)</f>
        <v>0</v>
      </c>
      <c r="JRE62" s="958">
        <f t="shared" ref="JRE62" si="3614">IF(JRC62-JRE60&lt;=0,0,JRC62-JRE60)</f>
        <v>0</v>
      </c>
      <c r="JRG62" s="958">
        <f t="shared" ref="JRG62" si="3615">IF(JRE62-JRG60&lt;=0,0,JRE62-JRG60)</f>
        <v>0</v>
      </c>
      <c r="JRI62" s="958">
        <f t="shared" ref="JRI62" si="3616">IF(JRG62-JRI60&lt;=0,0,JRG62-JRI60)</f>
        <v>0</v>
      </c>
      <c r="JRK62" s="958">
        <f t="shared" ref="JRK62" si="3617">IF(JRI62-JRK60&lt;=0,0,JRI62-JRK60)</f>
        <v>0</v>
      </c>
      <c r="JRM62" s="958">
        <f t="shared" ref="JRM62" si="3618">IF(JRK62-JRM60&lt;=0,0,JRK62-JRM60)</f>
        <v>0</v>
      </c>
      <c r="JRO62" s="958">
        <f t="shared" ref="JRO62" si="3619">IF(JRM62-JRO60&lt;=0,0,JRM62-JRO60)</f>
        <v>0</v>
      </c>
      <c r="JRQ62" s="958">
        <f t="shared" ref="JRQ62" si="3620">IF(JRO62-JRQ60&lt;=0,0,JRO62-JRQ60)</f>
        <v>0</v>
      </c>
      <c r="JRS62" s="958">
        <f t="shared" ref="JRS62" si="3621">IF(JRQ62-JRS60&lt;=0,0,JRQ62-JRS60)</f>
        <v>0</v>
      </c>
      <c r="JRU62" s="958">
        <f t="shared" ref="JRU62" si="3622">IF(JRS62-JRU60&lt;=0,0,JRS62-JRU60)</f>
        <v>0</v>
      </c>
      <c r="JRW62" s="958">
        <f t="shared" ref="JRW62" si="3623">IF(JRU62-JRW60&lt;=0,0,JRU62-JRW60)</f>
        <v>0</v>
      </c>
      <c r="JRY62" s="958">
        <f t="shared" ref="JRY62" si="3624">IF(JRW62-JRY60&lt;=0,0,JRW62-JRY60)</f>
        <v>0</v>
      </c>
      <c r="JSA62" s="958">
        <f t="shared" ref="JSA62" si="3625">IF(JRY62-JSA60&lt;=0,0,JRY62-JSA60)</f>
        <v>0</v>
      </c>
      <c r="JSC62" s="958">
        <f t="shared" ref="JSC62" si="3626">IF(JSA62-JSC60&lt;=0,0,JSA62-JSC60)</f>
        <v>0</v>
      </c>
      <c r="JSE62" s="958">
        <f t="shared" ref="JSE62" si="3627">IF(JSC62-JSE60&lt;=0,0,JSC62-JSE60)</f>
        <v>0</v>
      </c>
      <c r="JSG62" s="958">
        <f t="shared" ref="JSG62" si="3628">IF(JSE62-JSG60&lt;=0,0,JSE62-JSG60)</f>
        <v>0</v>
      </c>
      <c r="JSI62" s="958">
        <f t="shared" ref="JSI62" si="3629">IF(JSG62-JSI60&lt;=0,0,JSG62-JSI60)</f>
        <v>0</v>
      </c>
      <c r="JSK62" s="958">
        <f t="shared" ref="JSK62" si="3630">IF(JSI62-JSK60&lt;=0,0,JSI62-JSK60)</f>
        <v>0</v>
      </c>
      <c r="JSM62" s="958">
        <f t="shared" ref="JSM62" si="3631">IF(JSK62-JSM60&lt;=0,0,JSK62-JSM60)</f>
        <v>0</v>
      </c>
      <c r="JSO62" s="958">
        <f t="shared" ref="JSO62" si="3632">IF(JSM62-JSO60&lt;=0,0,JSM62-JSO60)</f>
        <v>0</v>
      </c>
      <c r="JSQ62" s="958">
        <f t="shared" ref="JSQ62" si="3633">IF(JSO62-JSQ60&lt;=0,0,JSO62-JSQ60)</f>
        <v>0</v>
      </c>
      <c r="JSS62" s="958">
        <f t="shared" ref="JSS62" si="3634">IF(JSQ62-JSS60&lt;=0,0,JSQ62-JSS60)</f>
        <v>0</v>
      </c>
      <c r="JSU62" s="958">
        <f t="shared" ref="JSU62" si="3635">IF(JSS62-JSU60&lt;=0,0,JSS62-JSU60)</f>
        <v>0</v>
      </c>
      <c r="JSW62" s="958">
        <f t="shared" ref="JSW62" si="3636">IF(JSU62-JSW60&lt;=0,0,JSU62-JSW60)</f>
        <v>0</v>
      </c>
      <c r="JSY62" s="958">
        <f t="shared" ref="JSY62" si="3637">IF(JSW62-JSY60&lt;=0,0,JSW62-JSY60)</f>
        <v>0</v>
      </c>
      <c r="JTA62" s="958">
        <f t="shared" ref="JTA62" si="3638">IF(JSY62-JTA60&lt;=0,0,JSY62-JTA60)</f>
        <v>0</v>
      </c>
      <c r="JTC62" s="958">
        <f t="shared" ref="JTC62" si="3639">IF(JTA62-JTC60&lt;=0,0,JTA62-JTC60)</f>
        <v>0</v>
      </c>
      <c r="JTE62" s="958">
        <f t="shared" ref="JTE62" si="3640">IF(JTC62-JTE60&lt;=0,0,JTC62-JTE60)</f>
        <v>0</v>
      </c>
      <c r="JTG62" s="958">
        <f t="shared" ref="JTG62" si="3641">IF(JTE62-JTG60&lt;=0,0,JTE62-JTG60)</f>
        <v>0</v>
      </c>
      <c r="JTI62" s="958">
        <f t="shared" ref="JTI62" si="3642">IF(JTG62-JTI60&lt;=0,0,JTG62-JTI60)</f>
        <v>0</v>
      </c>
      <c r="JTK62" s="958">
        <f t="shared" ref="JTK62" si="3643">IF(JTI62-JTK60&lt;=0,0,JTI62-JTK60)</f>
        <v>0</v>
      </c>
      <c r="JTM62" s="958">
        <f t="shared" ref="JTM62" si="3644">IF(JTK62-JTM60&lt;=0,0,JTK62-JTM60)</f>
        <v>0</v>
      </c>
      <c r="JTO62" s="958">
        <f t="shared" ref="JTO62" si="3645">IF(JTM62-JTO60&lt;=0,0,JTM62-JTO60)</f>
        <v>0</v>
      </c>
      <c r="JTQ62" s="958">
        <f t="shared" ref="JTQ62" si="3646">IF(JTO62-JTQ60&lt;=0,0,JTO62-JTQ60)</f>
        <v>0</v>
      </c>
      <c r="JTS62" s="958">
        <f t="shared" ref="JTS62" si="3647">IF(JTQ62-JTS60&lt;=0,0,JTQ62-JTS60)</f>
        <v>0</v>
      </c>
      <c r="JTU62" s="958">
        <f t="shared" ref="JTU62" si="3648">IF(JTS62-JTU60&lt;=0,0,JTS62-JTU60)</f>
        <v>0</v>
      </c>
      <c r="JTW62" s="958">
        <f t="shared" ref="JTW62" si="3649">IF(JTU62-JTW60&lt;=0,0,JTU62-JTW60)</f>
        <v>0</v>
      </c>
      <c r="JTY62" s="958">
        <f t="shared" ref="JTY62" si="3650">IF(JTW62-JTY60&lt;=0,0,JTW62-JTY60)</f>
        <v>0</v>
      </c>
      <c r="JUA62" s="958">
        <f t="shared" ref="JUA62" si="3651">IF(JTY62-JUA60&lt;=0,0,JTY62-JUA60)</f>
        <v>0</v>
      </c>
      <c r="JUC62" s="958">
        <f t="shared" ref="JUC62" si="3652">IF(JUA62-JUC60&lt;=0,0,JUA62-JUC60)</f>
        <v>0</v>
      </c>
      <c r="JUE62" s="958">
        <f t="shared" ref="JUE62" si="3653">IF(JUC62-JUE60&lt;=0,0,JUC62-JUE60)</f>
        <v>0</v>
      </c>
      <c r="JUG62" s="958">
        <f t="shared" ref="JUG62" si="3654">IF(JUE62-JUG60&lt;=0,0,JUE62-JUG60)</f>
        <v>0</v>
      </c>
      <c r="JUI62" s="958">
        <f t="shared" ref="JUI62" si="3655">IF(JUG62-JUI60&lt;=0,0,JUG62-JUI60)</f>
        <v>0</v>
      </c>
      <c r="JUK62" s="958">
        <f t="shared" ref="JUK62" si="3656">IF(JUI62-JUK60&lt;=0,0,JUI62-JUK60)</f>
        <v>0</v>
      </c>
      <c r="JUM62" s="958">
        <f t="shared" ref="JUM62" si="3657">IF(JUK62-JUM60&lt;=0,0,JUK62-JUM60)</f>
        <v>0</v>
      </c>
      <c r="JUO62" s="958">
        <f t="shared" ref="JUO62" si="3658">IF(JUM62-JUO60&lt;=0,0,JUM62-JUO60)</f>
        <v>0</v>
      </c>
      <c r="JUQ62" s="958">
        <f t="shared" ref="JUQ62" si="3659">IF(JUO62-JUQ60&lt;=0,0,JUO62-JUQ60)</f>
        <v>0</v>
      </c>
      <c r="JUS62" s="958">
        <f t="shared" ref="JUS62" si="3660">IF(JUQ62-JUS60&lt;=0,0,JUQ62-JUS60)</f>
        <v>0</v>
      </c>
      <c r="JUU62" s="958">
        <f t="shared" ref="JUU62" si="3661">IF(JUS62-JUU60&lt;=0,0,JUS62-JUU60)</f>
        <v>0</v>
      </c>
      <c r="JUW62" s="958">
        <f t="shared" ref="JUW62" si="3662">IF(JUU62-JUW60&lt;=0,0,JUU62-JUW60)</f>
        <v>0</v>
      </c>
      <c r="JUY62" s="958">
        <f t="shared" ref="JUY62" si="3663">IF(JUW62-JUY60&lt;=0,0,JUW62-JUY60)</f>
        <v>0</v>
      </c>
      <c r="JVA62" s="958">
        <f t="shared" ref="JVA62" si="3664">IF(JUY62-JVA60&lt;=0,0,JUY62-JVA60)</f>
        <v>0</v>
      </c>
      <c r="JVC62" s="958">
        <f t="shared" ref="JVC62" si="3665">IF(JVA62-JVC60&lt;=0,0,JVA62-JVC60)</f>
        <v>0</v>
      </c>
      <c r="JVE62" s="958">
        <f t="shared" ref="JVE62" si="3666">IF(JVC62-JVE60&lt;=0,0,JVC62-JVE60)</f>
        <v>0</v>
      </c>
      <c r="JVG62" s="958">
        <f t="shared" ref="JVG62" si="3667">IF(JVE62-JVG60&lt;=0,0,JVE62-JVG60)</f>
        <v>0</v>
      </c>
      <c r="JVI62" s="958">
        <f t="shared" ref="JVI62" si="3668">IF(JVG62-JVI60&lt;=0,0,JVG62-JVI60)</f>
        <v>0</v>
      </c>
      <c r="JVK62" s="958">
        <f t="shared" ref="JVK62" si="3669">IF(JVI62-JVK60&lt;=0,0,JVI62-JVK60)</f>
        <v>0</v>
      </c>
      <c r="JVM62" s="958">
        <f t="shared" ref="JVM62" si="3670">IF(JVK62-JVM60&lt;=0,0,JVK62-JVM60)</f>
        <v>0</v>
      </c>
      <c r="JVO62" s="958">
        <f t="shared" ref="JVO62" si="3671">IF(JVM62-JVO60&lt;=0,0,JVM62-JVO60)</f>
        <v>0</v>
      </c>
      <c r="JVQ62" s="958">
        <f t="shared" ref="JVQ62" si="3672">IF(JVO62-JVQ60&lt;=0,0,JVO62-JVQ60)</f>
        <v>0</v>
      </c>
      <c r="JVS62" s="958">
        <f t="shared" ref="JVS62" si="3673">IF(JVQ62-JVS60&lt;=0,0,JVQ62-JVS60)</f>
        <v>0</v>
      </c>
      <c r="JVU62" s="958">
        <f t="shared" ref="JVU62" si="3674">IF(JVS62-JVU60&lt;=0,0,JVS62-JVU60)</f>
        <v>0</v>
      </c>
      <c r="JVW62" s="958">
        <f t="shared" ref="JVW62" si="3675">IF(JVU62-JVW60&lt;=0,0,JVU62-JVW60)</f>
        <v>0</v>
      </c>
      <c r="JVY62" s="958">
        <f t="shared" ref="JVY62" si="3676">IF(JVW62-JVY60&lt;=0,0,JVW62-JVY60)</f>
        <v>0</v>
      </c>
      <c r="JWA62" s="958">
        <f t="shared" ref="JWA62" si="3677">IF(JVY62-JWA60&lt;=0,0,JVY62-JWA60)</f>
        <v>0</v>
      </c>
      <c r="JWC62" s="958">
        <f t="shared" ref="JWC62" si="3678">IF(JWA62-JWC60&lt;=0,0,JWA62-JWC60)</f>
        <v>0</v>
      </c>
      <c r="JWE62" s="958">
        <f t="shared" ref="JWE62" si="3679">IF(JWC62-JWE60&lt;=0,0,JWC62-JWE60)</f>
        <v>0</v>
      </c>
      <c r="JWG62" s="958">
        <f t="shared" ref="JWG62" si="3680">IF(JWE62-JWG60&lt;=0,0,JWE62-JWG60)</f>
        <v>0</v>
      </c>
      <c r="JWI62" s="958">
        <f t="shared" ref="JWI62" si="3681">IF(JWG62-JWI60&lt;=0,0,JWG62-JWI60)</f>
        <v>0</v>
      </c>
      <c r="JWK62" s="958">
        <f t="shared" ref="JWK62" si="3682">IF(JWI62-JWK60&lt;=0,0,JWI62-JWK60)</f>
        <v>0</v>
      </c>
      <c r="JWM62" s="958">
        <f t="shared" ref="JWM62" si="3683">IF(JWK62-JWM60&lt;=0,0,JWK62-JWM60)</f>
        <v>0</v>
      </c>
      <c r="JWO62" s="958">
        <f t="shared" ref="JWO62" si="3684">IF(JWM62-JWO60&lt;=0,0,JWM62-JWO60)</f>
        <v>0</v>
      </c>
      <c r="JWQ62" s="958">
        <f t="shared" ref="JWQ62" si="3685">IF(JWO62-JWQ60&lt;=0,0,JWO62-JWQ60)</f>
        <v>0</v>
      </c>
      <c r="JWS62" s="958">
        <f t="shared" ref="JWS62" si="3686">IF(JWQ62-JWS60&lt;=0,0,JWQ62-JWS60)</f>
        <v>0</v>
      </c>
      <c r="JWU62" s="958">
        <f t="shared" ref="JWU62" si="3687">IF(JWS62-JWU60&lt;=0,0,JWS62-JWU60)</f>
        <v>0</v>
      </c>
      <c r="JWW62" s="958">
        <f t="shared" ref="JWW62" si="3688">IF(JWU62-JWW60&lt;=0,0,JWU62-JWW60)</f>
        <v>0</v>
      </c>
      <c r="JWY62" s="958">
        <f t="shared" ref="JWY62" si="3689">IF(JWW62-JWY60&lt;=0,0,JWW62-JWY60)</f>
        <v>0</v>
      </c>
      <c r="JXA62" s="958">
        <f t="shared" ref="JXA62" si="3690">IF(JWY62-JXA60&lt;=0,0,JWY62-JXA60)</f>
        <v>0</v>
      </c>
      <c r="JXC62" s="958">
        <f t="shared" ref="JXC62" si="3691">IF(JXA62-JXC60&lt;=0,0,JXA62-JXC60)</f>
        <v>0</v>
      </c>
      <c r="JXE62" s="958">
        <f t="shared" ref="JXE62" si="3692">IF(JXC62-JXE60&lt;=0,0,JXC62-JXE60)</f>
        <v>0</v>
      </c>
      <c r="JXG62" s="958">
        <f t="shared" ref="JXG62" si="3693">IF(JXE62-JXG60&lt;=0,0,JXE62-JXG60)</f>
        <v>0</v>
      </c>
      <c r="JXI62" s="958">
        <f t="shared" ref="JXI62" si="3694">IF(JXG62-JXI60&lt;=0,0,JXG62-JXI60)</f>
        <v>0</v>
      </c>
      <c r="JXK62" s="958">
        <f t="shared" ref="JXK62" si="3695">IF(JXI62-JXK60&lt;=0,0,JXI62-JXK60)</f>
        <v>0</v>
      </c>
      <c r="JXM62" s="958">
        <f t="shared" ref="JXM62" si="3696">IF(JXK62-JXM60&lt;=0,0,JXK62-JXM60)</f>
        <v>0</v>
      </c>
      <c r="JXO62" s="958">
        <f t="shared" ref="JXO62" si="3697">IF(JXM62-JXO60&lt;=0,0,JXM62-JXO60)</f>
        <v>0</v>
      </c>
      <c r="JXQ62" s="958">
        <f t="shared" ref="JXQ62" si="3698">IF(JXO62-JXQ60&lt;=0,0,JXO62-JXQ60)</f>
        <v>0</v>
      </c>
      <c r="JXS62" s="958">
        <f t="shared" ref="JXS62" si="3699">IF(JXQ62-JXS60&lt;=0,0,JXQ62-JXS60)</f>
        <v>0</v>
      </c>
      <c r="JXU62" s="958">
        <f t="shared" ref="JXU62" si="3700">IF(JXS62-JXU60&lt;=0,0,JXS62-JXU60)</f>
        <v>0</v>
      </c>
      <c r="JXW62" s="958">
        <f t="shared" ref="JXW62" si="3701">IF(JXU62-JXW60&lt;=0,0,JXU62-JXW60)</f>
        <v>0</v>
      </c>
      <c r="JXY62" s="958">
        <f t="shared" ref="JXY62" si="3702">IF(JXW62-JXY60&lt;=0,0,JXW62-JXY60)</f>
        <v>0</v>
      </c>
      <c r="JYA62" s="958">
        <f t="shared" ref="JYA62" si="3703">IF(JXY62-JYA60&lt;=0,0,JXY62-JYA60)</f>
        <v>0</v>
      </c>
      <c r="JYC62" s="958">
        <f t="shared" ref="JYC62" si="3704">IF(JYA62-JYC60&lt;=0,0,JYA62-JYC60)</f>
        <v>0</v>
      </c>
      <c r="JYE62" s="958">
        <f t="shared" ref="JYE62" si="3705">IF(JYC62-JYE60&lt;=0,0,JYC62-JYE60)</f>
        <v>0</v>
      </c>
      <c r="JYG62" s="958">
        <f t="shared" ref="JYG62" si="3706">IF(JYE62-JYG60&lt;=0,0,JYE62-JYG60)</f>
        <v>0</v>
      </c>
      <c r="JYI62" s="958">
        <f t="shared" ref="JYI62" si="3707">IF(JYG62-JYI60&lt;=0,0,JYG62-JYI60)</f>
        <v>0</v>
      </c>
      <c r="JYK62" s="958">
        <f t="shared" ref="JYK62" si="3708">IF(JYI62-JYK60&lt;=0,0,JYI62-JYK60)</f>
        <v>0</v>
      </c>
      <c r="JYM62" s="958">
        <f t="shared" ref="JYM62" si="3709">IF(JYK62-JYM60&lt;=0,0,JYK62-JYM60)</f>
        <v>0</v>
      </c>
      <c r="JYO62" s="958">
        <f t="shared" ref="JYO62" si="3710">IF(JYM62-JYO60&lt;=0,0,JYM62-JYO60)</f>
        <v>0</v>
      </c>
      <c r="JYQ62" s="958">
        <f t="shared" ref="JYQ62" si="3711">IF(JYO62-JYQ60&lt;=0,0,JYO62-JYQ60)</f>
        <v>0</v>
      </c>
      <c r="JYS62" s="958">
        <f t="shared" ref="JYS62" si="3712">IF(JYQ62-JYS60&lt;=0,0,JYQ62-JYS60)</f>
        <v>0</v>
      </c>
      <c r="JYU62" s="958">
        <f t="shared" ref="JYU62" si="3713">IF(JYS62-JYU60&lt;=0,0,JYS62-JYU60)</f>
        <v>0</v>
      </c>
      <c r="JYW62" s="958">
        <f t="shared" ref="JYW62" si="3714">IF(JYU62-JYW60&lt;=0,0,JYU62-JYW60)</f>
        <v>0</v>
      </c>
      <c r="JYY62" s="958">
        <f t="shared" ref="JYY62" si="3715">IF(JYW62-JYY60&lt;=0,0,JYW62-JYY60)</f>
        <v>0</v>
      </c>
      <c r="JZA62" s="958">
        <f t="shared" ref="JZA62" si="3716">IF(JYY62-JZA60&lt;=0,0,JYY62-JZA60)</f>
        <v>0</v>
      </c>
      <c r="JZC62" s="958">
        <f t="shared" ref="JZC62" si="3717">IF(JZA62-JZC60&lt;=0,0,JZA62-JZC60)</f>
        <v>0</v>
      </c>
      <c r="JZE62" s="958">
        <f t="shared" ref="JZE62" si="3718">IF(JZC62-JZE60&lt;=0,0,JZC62-JZE60)</f>
        <v>0</v>
      </c>
      <c r="JZG62" s="958">
        <f t="shared" ref="JZG62" si="3719">IF(JZE62-JZG60&lt;=0,0,JZE62-JZG60)</f>
        <v>0</v>
      </c>
      <c r="JZI62" s="958">
        <f t="shared" ref="JZI62" si="3720">IF(JZG62-JZI60&lt;=0,0,JZG62-JZI60)</f>
        <v>0</v>
      </c>
      <c r="JZK62" s="958">
        <f t="shared" ref="JZK62" si="3721">IF(JZI62-JZK60&lt;=0,0,JZI62-JZK60)</f>
        <v>0</v>
      </c>
      <c r="JZM62" s="958">
        <f t="shared" ref="JZM62" si="3722">IF(JZK62-JZM60&lt;=0,0,JZK62-JZM60)</f>
        <v>0</v>
      </c>
      <c r="JZO62" s="958">
        <f t="shared" ref="JZO62" si="3723">IF(JZM62-JZO60&lt;=0,0,JZM62-JZO60)</f>
        <v>0</v>
      </c>
      <c r="JZQ62" s="958">
        <f t="shared" ref="JZQ62" si="3724">IF(JZO62-JZQ60&lt;=0,0,JZO62-JZQ60)</f>
        <v>0</v>
      </c>
      <c r="JZS62" s="958">
        <f t="shared" ref="JZS62" si="3725">IF(JZQ62-JZS60&lt;=0,0,JZQ62-JZS60)</f>
        <v>0</v>
      </c>
      <c r="JZU62" s="958">
        <f t="shared" ref="JZU62" si="3726">IF(JZS62-JZU60&lt;=0,0,JZS62-JZU60)</f>
        <v>0</v>
      </c>
      <c r="JZW62" s="958">
        <f t="shared" ref="JZW62" si="3727">IF(JZU62-JZW60&lt;=0,0,JZU62-JZW60)</f>
        <v>0</v>
      </c>
      <c r="JZY62" s="958">
        <f t="shared" ref="JZY62" si="3728">IF(JZW62-JZY60&lt;=0,0,JZW62-JZY60)</f>
        <v>0</v>
      </c>
      <c r="KAA62" s="958">
        <f t="shared" ref="KAA62" si="3729">IF(JZY62-KAA60&lt;=0,0,JZY62-KAA60)</f>
        <v>0</v>
      </c>
      <c r="KAC62" s="958">
        <f t="shared" ref="KAC62" si="3730">IF(KAA62-KAC60&lt;=0,0,KAA62-KAC60)</f>
        <v>0</v>
      </c>
      <c r="KAE62" s="958">
        <f t="shared" ref="KAE62" si="3731">IF(KAC62-KAE60&lt;=0,0,KAC62-KAE60)</f>
        <v>0</v>
      </c>
      <c r="KAG62" s="958">
        <f t="shared" ref="KAG62" si="3732">IF(KAE62-KAG60&lt;=0,0,KAE62-KAG60)</f>
        <v>0</v>
      </c>
      <c r="KAI62" s="958">
        <f t="shared" ref="KAI62" si="3733">IF(KAG62-KAI60&lt;=0,0,KAG62-KAI60)</f>
        <v>0</v>
      </c>
      <c r="KAK62" s="958">
        <f t="shared" ref="KAK62" si="3734">IF(KAI62-KAK60&lt;=0,0,KAI62-KAK60)</f>
        <v>0</v>
      </c>
      <c r="KAM62" s="958">
        <f t="shared" ref="KAM62" si="3735">IF(KAK62-KAM60&lt;=0,0,KAK62-KAM60)</f>
        <v>0</v>
      </c>
      <c r="KAO62" s="958">
        <f t="shared" ref="KAO62" si="3736">IF(KAM62-KAO60&lt;=0,0,KAM62-KAO60)</f>
        <v>0</v>
      </c>
      <c r="KAQ62" s="958">
        <f t="shared" ref="KAQ62" si="3737">IF(KAO62-KAQ60&lt;=0,0,KAO62-KAQ60)</f>
        <v>0</v>
      </c>
      <c r="KAS62" s="958">
        <f t="shared" ref="KAS62" si="3738">IF(KAQ62-KAS60&lt;=0,0,KAQ62-KAS60)</f>
        <v>0</v>
      </c>
      <c r="KAU62" s="958">
        <f t="shared" ref="KAU62" si="3739">IF(KAS62-KAU60&lt;=0,0,KAS62-KAU60)</f>
        <v>0</v>
      </c>
      <c r="KAW62" s="958">
        <f t="shared" ref="KAW62" si="3740">IF(KAU62-KAW60&lt;=0,0,KAU62-KAW60)</f>
        <v>0</v>
      </c>
      <c r="KAY62" s="958">
        <f t="shared" ref="KAY62" si="3741">IF(KAW62-KAY60&lt;=0,0,KAW62-KAY60)</f>
        <v>0</v>
      </c>
      <c r="KBA62" s="958">
        <f t="shared" ref="KBA62" si="3742">IF(KAY62-KBA60&lt;=0,0,KAY62-KBA60)</f>
        <v>0</v>
      </c>
      <c r="KBC62" s="958">
        <f t="shared" ref="KBC62" si="3743">IF(KBA62-KBC60&lt;=0,0,KBA62-KBC60)</f>
        <v>0</v>
      </c>
      <c r="KBE62" s="958">
        <f t="shared" ref="KBE62" si="3744">IF(KBC62-KBE60&lt;=0,0,KBC62-KBE60)</f>
        <v>0</v>
      </c>
      <c r="KBG62" s="958">
        <f t="shared" ref="KBG62" si="3745">IF(KBE62-KBG60&lt;=0,0,KBE62-KBG60)</f>
        <v>0</v>
      </c>
      <c r="KBI62" s="958">
        <f t="shared" ref="KBI62" si="3746">IF(KBG62-KBI60&lt;=0,0,KBG62-KBI60)</f>
        <v>0</v>
      </c>
      <c r="KBK62" s="958">
        <f t="shared" ref="KBK62" si="3747">IF(KBI62-KBK60&lt;=0,0,KBI62-KBK60)</f>
        <v>0</v>
      </c>
      <c r="KBM62" s="958">
        <f t="shared" ref="KBM62" si="3748">IF(KBK62-KBM60&lt;=0,0,KBK62-KBM60)</f>
        <v>0</v>
      </c>
      <c r="KBO62" s="958">
        <f t="shared" ref="KBO62" si="3749">IF(KBM62-KBO60&lt;=0,0,KBM62-KBO60)</f>
        <v>0</v>
      </c>
      <c r="KBQ62" s="958">
        <f t="shared" ref="KBQ62" si="3750">IF(KBO62-KBQ60&lt;=0,0,KBO62-KBQ60)</f>
        <v>0</v>
      </c>
      <c r="KBS62" s="958">
        <f t="shared" ref="KBS62" si="3751">IF(KBQ62-KBS60&lt;=0,0,KBQ62-KBS60)</f>
        <v>0</v>
      </c>
      <c r="KBU62" s="958">
        <f t="shared" ref="KBU62" si="3752">IF(KBS62-KBU60&lt;=0,0,KBS62-KBU60)</f>
        <v>0</v>
      </c>
      <c r="KBW62" s="958">
        <f t="shared" ref="KBW62" si="3753">IF(KBU62-KBW60&lt;=0,0,KBU62-KBW60)</f>
        <v>0</v>
      </c>
      <c r="KBY62" s="958">
        <f t="shared" ref="KBY62" si="3754">IF(KBW62-KBY60&lt;=0,0,KBW62-KBY60)</f>
        <v>0</v>
      </c>
      <c r="KCA62" s="958">
        <f t="shared" ref="KCA62" si="3755">IF(KBY62-KCA60&lt;=0,0,KBY62-KCA60)</f>
        <v>0</v>
      </c>
      <c r="KCC62" s="958">
        <f t="shared" ref="KCC62" si="3756">IF(KCA62-KCC60&lt;=0,0,KCA62-KCC60)</f>
        <v>0</v>
      </c>
      <c r="KCE62" s="958">
        <f t="shared" ref="KCE62" si="3757">IF(KCC62-KCE60&lt;=0,0,KCC62-KCE60)</f>
        <v>0</v>
      </c>
      <c r="KCG62" s="958">
        <f t="shared" ref="KCG62" si="3758">IF(KCE62-KCG60&lt;=0,0,KCE62-KCG60)</f>
        <v>0</v>
      </c>
      <c r="KCI62" s="958">
        <f t="shared" ref="KCI62" si="3759">IF(KCG62-KCI60&lt;=0,0,KCG62-KCI60)</f>
        <v>0</v>
      </c>
      <c r="KCK62" s="958">
        <f t="shared" ref="KCK62" si="3760">IF(KCI62-KCK60&lt;=0,0,KCI62-KCK60)</f>
        <v>0</v>
      </c>
      <c r="KCM62" s="958">
        <f t="shared" ref="KCM62" si="3761">IF(KCK62-KCM60&lt;=0,0,KCK62-KCM60)</f>
        <v>0</v>
      </c>
      <c r="KCO62" s="958">
        <f t="shared" ref="KCO62" si="3762">IF(KCM62-KCO60&lt;=0,0,KCM62-KCO60)</f>
        <v>0</v>
      </c>
      <c r="KCQ62" s="958">
        <f t="shared" ref="KCQ62" si="3763">IF(KCO62-KCQ60&lt;=0,0,KCO62-KCQ60)</f>
        <v>0</v>
      </c>
      <c r="KCS62" s="958">
        <f t="shared" ref="KCS62" si="3764">IF(KCQ62-KCS60&lt;=0,0,KCQ62-KCS60)</f>
        <v>0</v>
      </c>
      <c r="KCU62" s="958">
        <f t="shared" ref="KCU62" si="3765">IF(KCS62-KCU60&lt;=0,0,KCS62-KCU60)</f>
        <v>0</v>
      </c>
      <c r="KCW62" s="958">
        <f t="shared" ref="KCW62" si="3766">IF(KCU62-KCW60&lt;=0,0,KCU62-KCW60)</f>
        <v>0</v>
      </c>
      <c r="KCY62" s="958">
        <f t="shared" ref="KCY62" si="3767">IF(KCW62-KCY60&lt;=0,0,KCW62-KCY60)</f>
        <v>0</v>
      </c>
      <c r="KDA62" s="958">
        <f t="shared" ref="KDA62" si="3768">IF(KCY62-KDA60&lt;=0,0,KCY62-KDA60)</f>
        <v>0</v>
      </c>
      <c r="KDC62" s="958">
        <f t="shared" ref="KDC62" si="3769">IF(KDA62-KDC60&lt;=0,0,KDA62-KDC60)</f>
        <v>0</v>
      </c>
      <c r="KDE62" s="958">
        <f t="shared" ref="KDE62" si="3770">IF(KDC62-KDE60&lt;=0,0,KDC62-KDE60)</f>
        <v>0</v>
      </c>
      <c r="KDG62" s="958">
        <f t="shared" ref="KDG62" si="3771">IF(KDE62-KDG60&lt;=0,0,KDE62-KDG60)</f>
        <v>0</v>
      </c>
      <c r="KDI62" s="958">
        <f t="shared" ref="KDI62" si="3772">IF(KDG62-KDI60&lt;=0,0,KDG62-KDI60)</f>
        <v>0</v>
      </c>
      <c r="KDK62" s="958">
        <f t="shared" ref="KDK62" si="3773">IF(KDI62-KDK60&lt;=0,0,KDI62-KDK60)</f>
        <v>0</v>
      </c>
      <c r="KDM62" s="958">
        <f t="shared" ref="KDM62" si="3774">IF(KDK62-KDM60&lt;=0,0,KDK62-KDM60)</f>
        <v>0</v>
      </c>
      <c r="KDO62" s="958">
        <f t="shared" ref="KDO62" si="3775">IF(KDM62-KDO60&lt;=0,0,KDM62-KDO60)</f>
        <v>0</v>
      </c>
      <c r="KDQ62" s="958">
        <f t="shared" ref="KDQ62" si="3776">IF(KDO62-KDQ60&lt;=0,0,KDO62-KDQ60)</f>
        <v>0</v>
      </c>
      <c r="KDS62" s="958">
        <f t="shared" ref="KDS62" si="3777">IF(KDQ62-KDS60&lt;=0,0,KDQ62-KDS60)</f>
        <v>0</v>
      </c>
      <c r="KDU62" s="958">
        <f t="shared" ref="KDU62" si="3778">IF(KDS62-KDU60&lt;=0,0,KDS62-KDU60)</f>
        <v>0</v>
      </c>
      <c r="KDW62" s="958">
        <f t="shared" ref="KDW62" si="3779">IF(KDU62-KDW60&lt;=0,0,KDU62-KDW60)</f>
        <v>0</v>
      </c>
      <c r="KDY62" s="958">
        <f t="shared" ref="KDY62" si="3780">IF(KDW62-KDY60&lt;=0,0,KDW62-KDY60)</f>
        <v>0</v>
      </c>
      <c r="KEA62" s="958">
        <f t="shared" ref="KEA62" si="3781">IF(KDY62-KEA60&lt;=0,0,KDY62-KEA60)</f>
        <v>0</v>
      </c>
      <c r="KEC62" s="958">
        <f t="shared" ref="KEC62" si="3782">IF(KEA62-KEC60&lt;=0,0,KEA62-KEC60)</f>
        <v>0</v>
      </c>
      <c r="KEE62" s="958">
        <f t="shared" ref="KEE62" si="3783">IF(KEC62-KEE60&lt;=0,0,KEC62-KEE60)</f>
        <v>0</v>
      </c>
      <c r="KEG62" s="958">
        <f t="shared" ref="KEG62" si="3784">IF(KEE62-KEG60&lt;=0,0,KEE62-KEG60)</f>
        <v>0</v>
      </c>
      <c r="KEI62" s="958">
        <f t="shared" ref="KEI62" si="3785">IF(KEG62-KEI60&lt;=0,0,KEG62-KEI60)</f>
        <v>0</v>
      </c>
      <c r="KEK62" s="958">
        <f t="shared" ref="KEK62" si="3786">IF(KEI62-KEK60&lt;=0,0,KEI62-KEK60)</f>
        <v>0</v>
      </c>
      <c r="KEM62" s="958">
        <f t="shared" ref="KEM62" si="3787">IF(KEK62-KEM60&lt;=0,0,KEK62-KEM60)</f>
        <v>0</v>
      </c>
      <c r="KEO62" s="958">
        <f t="shared" ref="KEO62" si="3788">IF(KEM62-KEO60&lt;=0,0,KEM62-KEO60)</f>
        <v>0</v>
      </c>
      <c r="KEQ62" s="958">
        <f t="shared" ref="KEQ62" si="3789">IF(KEO62-KEQ60&lt;=0,0,KEO62-KEQ60)</f>
        <v>0</v>
      </c>
      <c r="KES62" s="958">
        <f t="shared" ref="KES62" si="3790">IF(KEQ62-KES60&lt;=0,0,KEQ62-KES60)</f>
        <v>0</v>
      </c>
      <c r="KEU62" s="958">
        <f t="shared" ref="KEU62" si="3791">IF(KES62-KEU60&lt;=0,0,KES62-KEU60)</f>
        <v>0</v>
      </c>
      <c r="KEW62" s="958">
        <f t="shared" ref="KEW62" si="3792">IF(KEU62-KEW60&lt;=0,0,KEU62-KEW60)</f>
        <v>0</v>
      </c>
      <c r="KEY62" s="958">
        <f t="shared" ref="KEY62" si="3793">IF(KEW62-KEY60&lt;=0,0,KEW62-KEY60)</f>
        <v>0</v>
      </c>
      <c r="KFA62" s="958">
        <f t="shared" ref="KFA62" si="3794">IF(KEY62-KFA60&lt;=0,0,KEY62-KFA60)</f>
        <v>0</v>
      </c>
      <c r="KFC62" s="958">
        <f t="shared" ref="KFC62" si="3795">IF(KFA62-KFC60&lt;=0,0,KFA62-KFC60)</f>
        <v>0</v>
      </c>
      <c r="KFE62" s="958">
        <f t="shared" ref="KFE62" si="3796">IF(KFC62-KFE60&lt;=0,0,KFC62-KFE60)</f>
        <v>0</v>
      </c>
      <c r="KFG62" s="958">
        <f t="shared" ref="KFG62" si="3797">IF(KFE62-KFG60&lt;=0,0,KFE62-KFG60)</f>
        <v>0</v>
      </c>
      <c r="KFI62" s="958">
        <f t="shared" ref="KFI62" si="3798">IF(KFG62-KFI60&lt;=0,0,KFG62-KFI60)</f>
        <v>0</v>
      </c>
      <c r="KFK62" s="958">
        <f t="shared" ref="KFK62" si="3799">IF(KFI62-KFK60&lt;=0,0,KFI62-KFK60)</f>
        <v>0</v>
      </c>
      <c r="KFM62" s="958">
        <f t="shared" ref="KFM62" si="3800">IF(KFK62-KFM60&lt;=0,0,KFK62-KFM60)</f>
        <v>0</v>
      </c>
      <c r="KFO62" s="958">
        <f t="shared" ref="KFO62" si="3801">IF(KFM62-KFO60&lt;=0,0,KFM62-KFO60)</f>
        <v>0</v>
      </c>
      <c r="KFQ62" s="958">
        <f t="shared" ref="KFQ62" si="3802">IF(KFO62-KFQ60&lt;=0,0,KFO62-KFQ60)</f>
        <v>0</v>
      </c>
      <c r="KFS62" s="958">
        <f t="shared" ref="KFS62" si="3803">IF(KFQ62-KFS60&lt;=0,0,KFQ62-KFS60)</f>
        <v>0</v>
      </c>
      <c r="KFU62" s="958">
        <f t="shared" ref="KFU62" si="3804">IF(KFS62-KFU60&lt;=0,0,KFS62-KFU60)</f>
        <v>0</v>
      </c>
      <c r="KFW62" s="958">
        <f t="shared" ref="KFW62" si="3805">IF(KFU62-KFW60&lt;=0,0,KFU62-KFW60)</f>
        <v>0</v>
      </c>
      <c r="KFY62" s="958">
        <f t="shared" ref="KFY62" si="3806">IF(KFW62-KFY60&lt;=0,0,KFW62-KFY60)</f>
        <v>0</v>
      </c>
      <c r="KGA62" s="958">
        <f t="shared" ref="KGA62" si="3807">IF(KFY62-KGA60&lt;=0,0,KFY62-KGA60)</f>
        <v>0</v>
      </c>
      <c r="KGC62" s="958">
        <f t="shared" ref="KGC62" si="3808">IF(KGA62-KGC60&lt;=0,0,KGA62-KGC60)</f>
        <v>0</v>
      </c>
      <c r="KGE62" s="958">
        <f t="shared" ref="KGE62" si="3809">IF(KGC62-KGE60&lt;=0,0,KGC62-KGE60)</f>
        <v>0</v>
      </c>
      <c r="KGG62" s="958">
        <f t="shared" ref="KGG62" si="3810">IF(KGE62-KGG60&lt;=0,0,KGE62-KGG60)</f>
        <v>0</v>
      </c>
      <c r="KGI62" s="958">
        <f t="shared" ref="KGI62" si="3811">IF(KGG62-KGI60&lt;=0,0,KGG62-KGI60)</f>
        <v>0</v>
      </c>
      <c r="KGK62" s="958">
        <f t="shared" ref="KGK62" si="3812">IF(KGI62-KGK60&lt;=0,0,KGI62-KGK60)</f>
        <v>0</v>
      </c>
      <c r="KGM62" s="958">
        <f t="shared" ref="KGM62" si="3813">IF(KGK62-KGM60&lt;=0,0,KGK62-KGM60)</f>
        <v>0</v>
      </c>
      <c r="KGO62" s="958">
        <f t="shared" ref="KGO62" si="3814">IF(KGM62-KGO60&lt;=0,0,KGM62-KGO60)</f>
        <v>0</v>
      </c>
      <c r="KGQ62" s="958">
        <f t="shared" ref="KGQ62" si="3815">IF(KGO62-KGQ60&lt;=0,0,KGO62-KGQ60)</f>
        <v>0</v>
      </c>
      <c r="KGS62" s="958">
        <f t="shared" ref="KGS62" si="3816">IF(KGQ62-KGS60&lt;=0,0,KGQ62-KGS60)</f>
        <v>0</v>
      </c>
      <c r="KGU62" s="958">
        <f t="shared" ref="KGU62" si="3817">IF(KGS62-KGU60&lt;=0,0,KGS62-KGU60)</f>
        <v>0</v>
      </c>
      <c r="KGW62" s="958">
        <f t="shared" ref="KGW62" si="3818">IF(KGU62-KGW60&lt;=0,0,KGU62-KGW60)</f>
        <v>0</v>
      </c>
      <c r="KGY62" s="958">
        <f t="shared" ref="KGY62" si="3819">IF(KGW62-KGY60&lt;=0,0,KGW62-KGY60)</f>
        <v>0</v>
      </c>
      <c r="KHA62" s="958">
        <f t="shared" ref="KHA62" si="3820">IF(KGY62-KHA60&lt;=0,0,KGY62-KHA60)</f>
        <v>0</v>
      </c>
      <c r="KHC62" s="958">
        <f t="shared" ref="KHC62" si="3821">IF(KHA62-KHC60&lt;=0,0,KHA62-KHC60)</f>
        <v>0</v>
      </c>
      <c r="KHE62" s="958">
        <f t="shared" ref="KHE62" si="3822">IF(KHC62-KHE60&lt;=0,0,KHC62-KHE60)</f>
        <v>0</v>
      </c>
      <c r="KHG62" s="958">
        <f t="shared" ref="KHG62" si="3823">IF(KHE62-KHG60&lt;=0,0,KHE62-KHG60)</f>
        <v>0</v>
      </c>
      <c r="KHI62" s="958">
        <f t="shared" ref="KHI62" si="3824">IF(KHG62-KHI60&lt;=0,0,KHG62-KHI60)</f>
        <v>0</v>
      </c>
      <c r="KHK62" s="958">
        <f t="shared" ref="KHK62" si="3825">IF(KHI62-KHK60&lt;=0,0,KHI62-KHK60)</f>
        <v>0</v>
      </c>
      <c r="KHM62" s="958">
        <f t="shared" ref="KHM62" si="3826">IF(KHK62-KHM60&lt;=0,0,KHK62-KHM60)</f>
        <v>0</v>
      </c>
      <c r="KHO62" s="958">
        <f t="shared" ref="KHO62" si="3827">IF(KHM62-KHO60&lt;=0,0,KHM62-KHO60)</f>
        <v>0</v>
      </c>
      <c r="KHQ62" s="958">
        <f t="shared" ref="KHQ62" si="3828">IF(KHO62-KHQ60&lt;=0,0,KHO62-KHQ60)</f>
        <v>0</v>
      </c>
      <c r="KHS62" s="958">
        <f t="shared" ref="KHS62" si="3829">IF(KHQ62-KHS60&lt;=0,0,KHQ62-KHS60)</f>
        <v>0</v>
      </c>
      <c r="KHU62" s="958">
        <f t="shared" ref="KHU62" si="3830">IF(KHS62-KHU60&lt;=0,0,KHS62-KHU60)</f>
        <v>0</v>
      </c>
      <c r="KHW62" s="958">
        <f t="shared" ref="KHW62" si="3831">IF(KHU62-KHW60&lt;=0,0,KHU62-KHW60)</f>
        <v>0</v>
      </c>
      <c r="KHY62" s="958">
        <f t="shared" ref="KHY62" si="3832">IF(KHW62-KHY60&lt;=0,0,KHW62-KHY60)</f>
        <v>0</v>
      </c>
      <c r="KIA62" s="958">
        <f t="shared" ref="KIA62" si="3833">IF(KHY62-KIA60&lt;=0,0,KHY62-KIA60)</f>
        <v>0</v>
      </c>
      <c r="KIC62" s="958">
        <f t="shared" ref="KIC62" si="3834">IF(KIA62-KIC60&lt;=0,0,KIA62-KIC60)</f>
        <v>0</v>
      </c>
      <c r="KIE62" s="958">
        <f t="shared" ref="KIE62" si="3835">IF(KIC62-KIE60&lt;=0,0,KIC62-KIE60)</f>
        <v>0</v>
      </c>
      <c r="KIG62" s="958">
        <f t="shared" ref="KIG62" si="3836">IF(KIE62-KIG60&lt;=0,0,KIE62-KIG60)</f>
        <v>0</v>
      </c>
      <c r="KII62" s="958">
        <f t="shared" ref="KII62" si="3837">IF(KIG62-KII60&lt;=0,0,KIG62-KII60)</f>
        <v>0</v>
      </c>
      <c r="KIK62" s="958">
        <f t="shared" ref="KIK62" si="3838">IF(KII62-KIK60&lt;=0,0,KII62-KIK60)</f>
        <v>0</v>
      </c>
      <c r="KIM62" s="958">
        <f t="shared" ref="KIM62" si="3839">IF(KIK62-KIM60&lt;=0,0,KIK62-KIM60)</f>
        <v>0</v>
      </c>
      <c r="KIO62" s="958">
        <f t="shared" ref="KIO62" si="3840">IF(KIM62-KIO60&lt;=0,0,KIM62-KIO60)</f>
        <v>0</v>
      </c>
      <c r="KIQ62" s="958">
        <f t="shared" ref="KIQ62" si="3841">IF(KIO62-KIQ60&lt;=0,0,KIO62-KIQ60)</f>
        <v>0</v>
      </c>
      <c r="KIS62" s="958">
        <f t="shared" ref="KIS62" si="3842">IF(KIQ62-KIS60&lt;=0,0,KIQ62-KIS60)</f>
        <v>0</v>
      </c>
      <c r="KIU62" s="958">
        <f t="shared" ref="KIU62" si="3843">IF(KIS62-KIU60&lt;=0,0,KIS62-KIU60)</f>
        <v>0</v>
      </c>
      <c r="KIW62" s="958">
        <f t="shared" ref="KIW62" si="3844">IF(KIU62-KIW60&lt;=0,0,KIU62-KIW60)</f>
        <v>0</v>
      </c>
      <c r="KIY62" s="958">
        <f t="shared" ref="KIY62" si="3845">IF(KIW62-KIY60&lt;=0,0,KIW62-KIY60)</f>
        <v>0</v>
      </c>
      <c r="KJA62" s="958">
        <f t="shared" ref="KJA62" si="3846">IF(KIY62-KJA60&lt;=0,0,KIY62-KJA60)</f>
        <v>0</v>
      </c>
      <c r="KJC62" s="958">
        <f t="shared" ref="KJC62" si="3847">IF(KJA62-KJC60&lt;=0,0,KJA62-KJC60)</f>
        <v>0</v>
      </c>
      <c r="KJE62" s="958">
        <f t="shared" ref="KJE62" si="3848">IF(KJC62-KJE60&lt;=0,0,KJC62-KJE60)</f>
        <v>0</v>
      </c>
      <c r="KJG62" s="958">
        <f t="shared" ref="KJG62" si="3849">IF(KJE62-KJG60&lt;=0,0,KJE62-KJG60)</f>
        <v>0</v>
      </c>
      <c r="KJI62" s="958">
        <f t="shared" ref="KJI62" si="3850">IF(KJG62-KJI60&lt;=0,0,KJG62-KJI60)</f>
        <v>0</v>
      </c>
      <c r="KJK62" s="958">
        <f t="shared" ref="KJK62" si="3851">IF(KJI62-KJK60&lt;=0,0,KJI62-KJK60)</f>
        <v>0</v>
      </c>
      <c r="KJM62" s="958">
        <f t="shared" ref="KJM62" si="3852">IF(KJK62-KJM60&lt;=0,0,KJK62-KJM60)</f>
        <v>0</v>
      </c>
      <c r="KJO62" s="958">
        <f t="shared" ref="KJO62" si="3853">IF(KJM62-KJO60&lt;=0,0,KJM62-KJO60)</f>
        <v>0</v>
      </c>
      <c r="KJQ62" s="958">
        <f t="shared" ref="KJQ62" si="3854">IF(KJO62-KJQ60&lt;=0,0,KJO62-KJQ60)</f>
        <v>0</v>
      </c>
      <c r="KJS62" s="958">
        <f t="shared" ref="KJS62" si="3855">IF(KJQ62-KJS60&lt;=0,0,KJQ62-KJS60)</f>
        <v>0</v>
      </c>
      <c r="KJU62" s="958">
        <f t="shared" ref="KJU62" si="3856">IF(KJS62-KJU60&lt;=0,0,KJS62-KJU60)</f>
        <v>0</v>
      </c>
      <c r="KJW62" s="958">
        <f t="shared" ref="KJW62" si="3857">IF(KJU62-KJW60&lt;=0,0,KJU62-KJW60)</f>
        <v>0</v>
      </c>
      <c r="KJY62" s="958">
        <f t="shared" ref="KJY62" si="3858">IF(KJW62-KJY60&lt;=0,0,KJW62-KJY60)</f>
        <v>0</v>
      </c>
      <c r="KKA62" s="958">
        <f t="shared" ref="KKA62" si="3859">IF(KJY62-KKA60&lt;=0,0,KJY62-KKA60)</f>
        <v>0</v>
      </c>
      <c r="KKC62" s="958">
        <f t="shared" ref="KKC62" si="3860">IF(KKA62-KKC60&lt;=0,0,KKA62-KKC60)</f>
        <v>0</v>
      </c>
      <c r="KKE62" s="958">
        <f t="shared" ref="KKE62" si="3861">IF(KKC62-KKE60&lt;=0,0,KKC62-KKE60)</f>
        <v>0</v>
      </c>
      <c r="KKG62" s="958">
        <f t="shared" ref="KKG62" si="3862">IF(KKE62-KKG60&lt;=0,0,KKE62-KKG60)</f>
        <v>0</v>
      </c>
      <c r="KKI62" s="958">
        <f t="shared" ref="KKI62" si="3863">IF(KKG62-KKI60&lt;=0,0,KKG62-KKI60)</f>
        <v>0</v>
      </c>
      <c r="KKK62" s="958">
        <f t="shared" ref="KKK62" si="3864">IF(KKI62-KKK60&lt;=0,0,KKI62-KKK60)</f>
        <v>0</v>
      </c>
      <c r="KKM62" s="958">
        <f t="shared" ref="KKM62" si="3865">IF(KKK62-KKM60&lt;=0,0,KKK62-KKM60)</f>
        <v>0</v>
      </c>
      <c r="KKO62" s="958">
        <f t="shared" ref="KKO62" si="3866">IF(KKM62-KKO60&lt;=0,0,KKM62-KKO60)</f>
        <v>0</v>
      </c>
      <c r="KKQ62" s="958">
        <f t="shared" ref="KKQ62" si="3867">IF(KKO62-KKQ60&lt;=0,0,KKO62-KKQ60)</f>
        <v>0</v>
      </c>
      <c r="KKS62" s="958">
        <f t="shared" ref="KKS62" si="3868">IF(KKQ62-KKS60&lt;=0,0,KKQ62-KKS60)</f>
        <v>0</v>
      </c>
      <c r="KKU62" s="958">
        <f t="shared" ref="KKU62" si="3869">IF(KKS62-KKU60&lt;=0,0,KKS62-KKU60)</f>
        <v>0</v>
      </c>
      <c r="KKW62" s="958">
        <f t="shared" ref="KKW62" si="3870">IF(KKU62-KKW60&lt;=0,0,KKU62-KKW60)</f>
        <v>0</v>
      </c>
      <c r="KKY62" s="958">
        <f t="shared" ref="KKY62" si="3871">IF(KKW62-KKY60&lt;=0,0,KKW62-KKY60)</f>
        <v>0</v>
      </c>
      <c r="KLA62" s="958">
        <f t="shared" ref="KLA62" si="3872">IF(KKY62-KLA60&lt;=0,0,KKY62-KLA60)</f>
        <v>0</v>
      </c>
      <c r="KLC62" s="958">
        <f t="shared" ref="KLC62" si="3873">IF(KLA62-KLC60&lt;=0,0,KLA62-KLC60)</f>
        <v>0</v>
      </c>
      <c r="KLE62" s="958">
        <f t="shared" ref="KLE62" si="3874">IF(KLC62-KLE60&lt;=0,0,KLC62-KLE60)</f>
        <v>0</v>
      </c>
      <c r="KLG62" s="958">
        <f t="shared" ref="KLG62" si="3875">IF(KLE62-KLG60&lt;=0,0,KLE62-KLG60)</f>
        <v>0</v>
      </c>
      <c r="KLI62" s="958">
        <f t="shared" ref="KLI62" si="3876">IF(KLG62-KLI60&lt;=0,0,KLG62-KLI60)</f>
        <v>0</v>
      </c>
      <c r="KLK62" s="958">
        <f t="shared" ref="KLK62" si="3877">IF(KLI62-KLK60&lt;=0,0,KLI62-KLK60)</f>
        <v>0</v>
      </c>
      <c r="KLM62" s="958">
        <f t="shared" ref="KLM62" si="3878">IF(KLK62-KLM60&lt;=0,0,KLK62-KLM60)</f>
        <v>0</v>
      </c>
      <c r="KLO62" s="958">
        <f t="shared" ref="KLO62" si="3879">IF(KLM62-KLO60&lt;=0,0,KLM62-KLO60)</f>
        <v>0</v>
      </c>
      <c r="KLQ62" s="958">
        <f t="shared" ref="KLQ62" si="3880">IF(KLO62-KLQ60&lt;=0,0,KLO62-KLQ60)</f>
        <v>0</v>
      </c>
      <c r="KLS62" s="958">
        <f t="shared" ref="KLS62" si="3881">IF(KLQ62-KLS60&lt;=0,0,KLQ62-KLS60)</f>
        <v>0</v>
      </c>
      <c r="KLU62" s="958">
        <f t="shared" ref="KLU62" si="3882">IF(KLS62-KLU60&lt;=0,0,KLS62-KLU60)</f>
        <v>0</v>
      </c>
      <c r="KLW62" s="958">
        <f t="shared" ref="KLW62" si="3883">IF(KLU62-KLW60&lt;=0,0,KLU62-KLW60)</f>
        <v>0</v>
      </c>
      <c r="KLY62" s="958">
        <f t="shared" ref="KLY62" si="3884">IF(KLW62-KLY60&lt;=0,0,KLW62-KLY60)</f>
        <v>0</v>
      </c>
      <c r="KMA62" s="958">
        <f t="shared" ref="KMA62" si="3885">IF(KLY62-KMA60&lt;=0,0,KLY62-KMA60)</f>
        <v>0</v>
      </c>
      <c r="KMC62" s="958">
        <f t="shared" ref="KMC62" si="3886">IF(KMA62-KMC60&lt;=0,0,KMA62-KMC60)</f>
        <v>0</v>
      </c>
      <c r="KME62" s="958">
        <f t="shared" ref="KME62" si="3887">IF(KMC62-KME60&lt;=0,0,KMC62-KME60)</f>
        <v>0</v>
      </c>
      <c r="KMG62" s="958">
        <f t="shared" ref="KMG62" si="3888">IF(KME62-KMG60&lt;=0,0,KME62-KMG60)</f>
        <v>0</v>
      </c>
      <c r="KMI62" s="958">
        <f t="shared" ref="KMI62" si="3889">IF(KMG62-KMI60&lt;=0,0,KMG62-KMI60)</f>
        <v>0</v>
      </c>
      <c r="KMK62" s="958">
        <f t="shared" ref="KMK62" si="3890">IF(KMI62-KMK60&lt;=0,0,KMI62-KMK60)</f>
        <v>0</v>
      </c>
      <c r="KMM62" s="958">
        <f t="shared" ref="KMM62" si="3891">IF(KMK62-KMM60&lt;=0,0,KMK62-KMM60)</f>
        <v>0</v>
      </c>
      <c r="KMO62" s="958">
        <f t="shared" ref="KMO62" si="3892">IF(KMM62-KMO60&lt;=0,0,KMM62-KMO60)</f>
        <v>0</v>
      </c>
      <c r="KMQ62" s="958">
        <f t="shared" ref="KMQ62" si="3893">IF(KMO62-KMQ60&lt;=0,0,KMO62-KMQ60)</f>
        <v>0</v>
      </c>
      <c r="KMS62" s="958">
        <f t="shared" ref="KMS62" si="3894">IF(KMQ62-KMS60&lt;=0,0,KMQ62-KMS60)</f>
        <v>0</v>
      </c>
      <c r="KMU62" s="958">
        <f t="shared" ref="KMU62" si="3895">IF(KMS62-KMU60&lt;=0,0,KMS62-KMU60)</f>
        <v>0</v>
      </c>
      <c r="KMW62" s="958">
        <f t="shared" ref="KMW62" si="3896">IF(KMU62-KMW60&lt;=0,0,KMU62-KMW60)</f>
        <v>0</v>
      </c>
      <c r="KMY62" s="958">
        <f t="shared" ref="KMY62" si="3897">IF(KMW62-KMY60&lt;=0,0,KMW62-KMY60)</f>
        <v>0</v>
      </c>
      <c r="KNA62" s="958">
        <f t="shared" ref="KNA62" si="3898">IF(KMY62-KNA60&lt;=0,0,KMY62-KNA60)</f>
        <v>0</v>
      </c>
      <c r="KNC62" s="958">
        <f t="shared" ref="KNC62" si="3899">IF(KNA62-KNC60&lt;=0,0,KNA62-KNC60)</f>
        <v>0</v>
      </c>
      <c r="KNE62" s="958">
        <f t="shared" ref="KNE62" si="3900">IF(KNC62-KNE60&lt;=0,0,KNC62-KNE60)</f>
        <v>0</v>
      </c>
      <c r="KNG62" s="958">
        <f t="shared" ref="KNG62" si="3901">IF(KNE62-KNG60&lt;=0,0,KNE62-KNG60)</f>
        <v>0</v>
      </c>
      <c r="KNI62" s="958">
        <f t="shared" ref="KNI62" si="3902">IF(KNG62-KNI60&lt;=0,0,KNG62-KNI60)</f>
        <v>0</v>
      </c>
      <c r="KNK62" s="958">
        <f t="shared" ref="KNK62" si="3903">IF(KNI62-KNK60&lt;=0,0,KNI62-KNK60)</f>
        <v>0</v>
      </c>
      <c r="KNM62" s="958">
        <f t="shared" ref="KNM62" si="3904">IF(KNK62-KNM60&lt;=0,0,KNK62-KNM60)</f>
        <v>0</v>
      </c>
      <c r="KNO62" s="958">
        <f t="shared" ref="KNO62" si="3905">IF(KNM62-KNO60&lt;=0,0,KNM62-KNO60)</f>
        <v>0</v>
      </c>
      <c r="KNQ62" s="958">
        <f t="shared" ref="KNQ62" si="3906">IF(KNO62-KNQ60&lt;=0,0,KNO62-KNQ60)</f>
        <v>0</v>
      </c>
      <c r="KNS62" s="958">
        <f t="shared" ref="KNS62" si="3907">IF(KNQ62-KNS60&lt;=0,0,KNQ62-KNS60)</f>
        <v>0</v>
      </c>
      <c r="KNU62" s="958">
        <f t="shared" ref="KNU62" si="3908">IF(KNS62-KNU60&lt;=0,0,KNS62-KNU60)</f>
        <v>0</v>
      </c>
      <c r="KNW62" s="958">
        <f t="shared" ref="KNW62" si="3909">IF(KNU62-KNW60&lt;=0,0,KNU62-KNW60)</f>
        <v>0</v>
      </c>
      <c r="KNY62" s="958">
        <f t="shared" ref="KNY62" si="3910">IF(KNW62-KNY60&lt;=0,0,KNW62-KNY60)</f>
        <v>0</v>
      </c>
      <c r="KOA62" s="958">
        <f t="shared" ref="KOA62" si="3911">IF(KNY62-KOA60&lt;=0,0,KNY62-KOA60)</f>
        <v>0</v>
      </c>
      <c r="KOC62" s="958">
        <f t="shared" ref="KOC62" si="3912">IF(KOA62-KOC60&lt;=0,0,KOA62-KOC60)</f>
        <v>0</v>
      </c>
      <c r="KOE62" s="958">
        <f t="shared" ref="KOE62" si="3913">IF(KOC62-KOE60&lt;=0,0,KOC62-KOE60)</f>
        <v>0</v>
      </c>
      <c r="KOG62" s="958">
        <f t="shared" ref="KOG62" si="3914">IF(KOE62-KOG60&lt;=0,0,KOE62-KOG60)</f>
        <v>0</v>
      </c>
      <c r="KOI62" s="958">
        <f t="shared" ref="KOI62" si="3915">IF(KOG62-KOI60&lt;=0,0,KOG62-KOI60)</f>
        <v>0</v>
      </c>
      <c r="KOK62" s="958">
        <f t="shared" ref="KOK62" si="3916">IF(KOI62-KOK60&lt;=0,0,KOI62-KOK60)</f>
        <v>0</v>
      </c>
      <c r="KOM62" s="958">
        <f t="shared" ref="KOM62" si="3917">IF(KOK62-KOM60&lt;=0,0,KOK62-KOM60)</f>
        <v>0</v>
      </c>
      <c r="KOO62" s="958">
        <f t="shared" ref="KOO62" si="3918">IF(KOM62-KOO60&lt;=0,0,KOM62-KOO60)</f>
        <v>0</v>
      </c>
      <c r="KOQ62" s="958">
        <f t="shared" ref="KOQ62" si="3919">IF(KOO62-KOQ60&lt;=0,0,KOO62-KOQ60)</f>
        <v>0</v>
      </c>
      <c r="KOS62" s="958">
        <f t="shared" ref="KOS62" si="3920">IF(KOQ62-KOS60&lt;=0,0,KOQ62-KOS60)</f>
        <v>0</v>
      </c>
      <c r="KOU62" s="958">
        <f t="shared" ref="KOU62" si="3921">IF(KOS62-KOU60&lt;=0,0,KOS62-KOU60)</f>
        <v>0</v>
      </c>
      <c r="KOW62" s="958">
        <f t="shared" ref="KOW62" si="3922">IF(KOU62-KOW60&lt;=0,0,KOU62-KOW60)</f>
        <v>0</v>
      </c>
      <c r="KOY62" s="958">
        <f t="shared" ref="KOY62" si="3923">IF(KOW62-KOY60&lt;=0,0,KOW62-KOY60)</f>
        <v>0</v>
      </c>
      <c r="KPA62" s="958">
        <f t="shared" ref="KPA62" si="3924">IF(KOY62-KPA60&lt;=0,0,KOY62-KPA60)</f>
        <v>0</v>
      </c>
      <c r="KPC62" s="958">
        <f t="shared" ref="KPC62" si="3925">IF(KPA62-KPC60&lt;=0,0,KPA62-KPC60)</f>
        <v>0</v>
      </c>
      <c r="KPE62" s="958">
        <f t="shared" ref="KPE62" si="3926">IF(KPC62-KPE60&lt;=0,0,KPC62-KPE60)</f>
        <v>0</v>
      </c>
      <c r="KPG62" s="958">
        <f t="shared" ref="KPG62" si="3927">IF(KPE62-KPG60&lt;=0,0,KPE62-KPG60)</f>
        <v>0</v>
      </c>
      <c r="KPI62" s="958">
        <f t="shared" ref="KPI62" si="3928">IF(KPG62-KPI60&lt;=0,0,KPG62-KPI60)</f>
        <v>0</v>
      </c>
      <c r="KPK62" s="958">
        <f t="shared" ref="KPK62" si="3929">IF(KPI62-KPK60&lt;=0,0,KPI62-KPK60)</f>
        <v>0</v>
      </c>
      <c r="KPM62" s="958">
        <f t="shared" ref="KPM62" si="3930">IF(KPK62-KPM60&lt;=0,0,KPK62-KPM60)</f>
        <v>0</v>
      </c>
      <c r="KPO62" s="958">
        <f t="shared" ref="KPO62" si="3931">IF(KPM62-KPO60&lt;=0,0,KPM62-KPO60)</f>
        <v>0</v>
      </c>
      <c r="KPQ62" s="958">
        <f t="shared" ref="KPQ62" si="3932">IF(KPO62-KPQ60&lt;=0,0,KPO62-KPQ60)</f>
        <v>0</v>
      </c>
      <c r="KPS62" s="958">
        <f t="shared" ref="KPS62" si="3933">IF(KPQ62-KPS60&lt;=0,0,KPQ62-KPS60)</f>
        <v>0</v>
      </c>
      <c r="KPU62" s="958">
        <f t="shared" ref="KPU62" si="3934">IF(KPS62-KPU60&lt;=0,0,KPS62-KPU60)</f>
        <v>0</v>
      </c>
      <c r="KPW62" s="958">
        <f t="shared" ref="KPW62" si="3935">IF(KPU62-KPW60&lt;=0,0,KPU62-KPW60)</f>
        <v>0</v>
      </c>
      <c r="KPY62" s="958">
        <f t="shared" ref="KPY62" si="3936">IF(KPW62-KPY60&lt;=0,0,KPW62-KPY60)</f>
        <v>0</v>
      </c>
      <c r="KQA62" s="958">
        <f t="shared" ref="KQA62" si="3937">IF(KPY62-KQA60&lt;=0,0,KPY62-KQA60)</f>
        <v>0</v>
      </c>
      <c r="KQC62" s="958">
        <f t="shared" ref="KQC62" si="3938">IF(KQA62-KQC60&lt;=0,0,KQA62-KQC60)</f>
        <v>0</v>
      </c>
      <c r="KQE62" s="958">
        <f t="shared" ref="KQE62" si="3939">IF(KQC62-KQE60&lt;=0,0,KQC62-KQE60)</f>
        <v>0</v>
      </c>
      <c r="KQG62" s="958">
        <f t="shared" ref="KQG62" si="3940">IF(KQE62-KQG60&lt;=0,0,KQE62-KQG60)</f>
        <v>0</v>
      </c>
      <c r="KQI62" s="958">
        <f t="shared" ref="KQI62" si="3941">IF(KQG62-KQI60&lt;=0,0,KQG62-KQI60)</f>
        <v>0</v>
      </c>
      <c r="KQK62" s="958">
        <f t="shared" ref="KQK62" si="3942">IF(KQI62-KQK60&lt;=0,0,KQI62-KQK60)</f>
        <v>0</v>
      </c>
      <c r="KQM62" s="958">
        <f t="shared" ref="KQM62" si="3943">IF(KQK62-KQM60&lt;=0,0,KQK62-KQM60)</f>
        <v>0</v>
      </c>
      <c r="KQO62" s="958">
        <f t="shared" ref="KQO62" si="3944">IF(KQM62-KQO60&lt;=0,0,KQM62-KQO60)</f>
        <v>0</v>
      </c>
      <c r="KQQ62" s="958">
        <f t="shared" ref="KQQ62" si="3945">IF(KQO62-KQQ60&lt;=0,0,KQO62-KQQ60)</f>
        <v>0</v>
      </c>
      <c r="KQS62" s="958">
        <f t="shared" ref="KQS62" si="3946">IF(KQQ62-KQS60&lt;=0,0,KQQ62-KQS60)</f>
        <v>0</v>
      </c>
      <c r="KQU62" s="958">
        <f t="shared" ref="KQU62" si="3947">IF(KQS62-KQU60&lt;=0,0,KQS62-KQU60)</f>
        <v>0</v>
      </c>
      <c r="KQW62" s="958">
        <f t="shared" ref="KQW62" si="3948">IF(KQU62-KQW60&lt;=0,0,KQU62-KQW60)</f>
        <v>0</v>
      </c>
      <c r="KQY62" s="958">
        <f t="shared" ref="KQY62" si="3949">IF(KQW62-KQY60&lt;=0,0,KQW62-KQY60)</f>
        <v>0</v>
      </c>
      <c r="KRA62" s="958">
        <f t="shared" ref="KRA62" si="3950">IF(KQY62-KRA60&lt;=0,0,KQY62-KRA60)</f>
        <v>0</v>
      </c>
      <c r="KRC62" s="958">
        <f t="shared" ref="KRC62" si="3951">IF(KRA62-KRC60&lt;=0,0,KRA62-KRC60)</f>
        <v>0</v>
      </c>
      <c r="KRE62" s="958">
        <f t="shared" ref="KRE62" si="3952">IF(KRC62-KRE60&lt;=0,0,KRC62-KRE60)</f>
        <v>0</v>
      </c>
      <c r="KRG62" s="958">
        <f t="shared" ref="KRG62" si="3953">IF(KRE62-KRG60&lt;=0,0,KRE62-KRG60)</f>
        <v>0</v>
      </c>
      <c r="KRI62" s="958">
        <f t="shared" ref="KRI62" si="3954">IF(KRG62-KRI60&lt;=0,0,KRG62-KRI60)</f>
        <v>0</v>
      </c>
      <c r="KRK62" s="958">
        <f t="shared" ref="KRK62" si="3955">IF(KRI62-KRK60&lt;=0,0,KRI62-KRK60)</f>
        <v>0</v>
      </c>
      <c r="KRM62" s="958">
        <f t="shared" ref="KRM62" si="3956">IF(KRK62-KRM60&lt;=0,0,KRK62-KRM60)</f>
        <v>0</v>
      </c>
      <c r="KRO62" s="958">
        <f t="shared" ref="KRO62" si="3957">IF(KRM62-KRO60&lt;=0,0,KRM62-KRO60)</f>
        <v>0</v>
      </c>
      <c r="KRQ62" s="958">
        <f t="shared" ref="KRQ62" si="3958">IF(KRO62-KRQ60&lt;=0,0,KRO62-KRQ60)</f>
        <v>0</v>
      </c>
      <c r="KRS62" s="958">
        <f t="shared" ref="KRS62" si="3959">IF(KRQ62-KRS60&lt;=0,0,KRQ62-KRS60)</f>
        <v>0</v>
      </c>
      <c r="KRU62" s="958">
        <f t="shared" ref="KRU62" si="3960">IF(KRS62-KRU60&lt;=0,0,KRS62-KRU60)</f>
        <v>0</v>
      </c>
      <c r="KRW62" s="958">
        <f t="shared" ref="KRW62" si="3961">IF(KRU62-KRW60&lt;=0,0,KRU62-KRW60)</f>
        <v>0</v>
      </c>
      <c r="KRY62" s="958">
        <f t="shared" ref="KRY62" si="3962">IF(KRW62-KRY60&lt;=0,0,KRW62-KRY60)</f>
        <v>0</v>
      </c>
      <c r="KSA62" s="958">
        <f t="shared" ref="KSA62" si="3963">IF(KRY62-KSA60&lt;=0,0,KRY62-KSA60)</f>
        <v>0</v>
      </c>
      <c r="KSC62" s="958">
        <f t="shared" ref="KSC62" si="3964">IF(KSA62-KSC60&lt;=0,0,KSA62-KSC60)</f>
        <v>0</v>
      </c>
      <c r="KSE62" s="958">
        <f t="shared" ref="KSE62" si="3965">IF(KSC62-KSE60&lt;=0,0,KSC62-KSE60)</f>
        <v>0</v>
      </c>
      <c r="KSG62" s="958">
        <f t="shared" ref="KSG62" si="3966">IF(KSE62-KSG60&lt;=0,0,KSE62-KSG60)</f>
        <v>0</v>
      </c>
      <c r="KSI62" s="958">
        <f t="shared" ref="KSI62" si="3967">IF(KSG62-KSI60&lt;=0,0,KSG62-KSI60)</f>
        <v>0</v>
      </c>
      <c r="KSK62" s="958">
        <f t="shared" ref="KSK62" si="3968">IF(KSI62-KSK60&lt;=0,0,KSI62-KSK60)</f>
        <v>0</v>
      </c>
      <c r="KSM62" s="958">
        <f t="shared" ref="KSM62" si="3969">IF(KSK62-KSM60&lt;=0,0,KSK62-KSM60)</f>
        <v>0</v>
      </c>
      <c r="KSO62" s="958">
        <f t="shared" ref="KSO62" si="3970">IF(KSM62-KSO60&lt;=0,0,KSM62-KSO60)</f>
        <v>0</v>
      </c>
      <c r="KSQ62" s="958">
        <f t="shared" ref="KSQ62" si="3971">IF(KSO62-KSQ60&lt;=0,0,KSO62-KSQ60)</f>
        <v>0</v>
      </c>
      <c r="KSS62" s="958">
        <f t="shared" ref="KSS62" si="3972">IF(KSQ62-KSS60&lt;=0,0,KSQ62-KSS60)</f>
        <v>0</v>
      </c>
      <c r="KSU62" s="958">
        <f t="shared" ref="KSU62" si="3973">IF(KSS62-KSU60&lt;=0,0,KSS62-KSU60)</f>
        <v>0</v>
      </c>
      <c r="KSW62" s="958">
        <f t="shared" ref="KSW62" si="3974">IF(KSU62-KSW60&lt;=0,0,KSU62-KSW60)</f>
        <v>0</v>
      </c>
      <c r="KSY62" s="958">
        <f t="shared" ref="KSY62" si="3975">IF(KSW62-KSY60&lt;=0,0,KSW62-KSY60)</f>
        <v>0</v>
      </c>
      <c r="KTA62" s="958">
        <f t="shared" ref="KTA62" si="3976">IF(KSY62-KTA60&lt;=0,0,KSY62-KTA60)</f>
        <v>0</v>
      </c>
      <c r="KTC62" s="958">
        <f t="shared" ref="KTC62" si="3977">IF(KTA62-KTC60&lt;=0,0,KTA62-KTC60)</f>
        <v>0</v>
      </c>
      <c r="KTE62" s="958">
        <f t="shared" ref="KTE62" si="3978">IF(KTC62-KTE60&lt;=0,0,KTC62-KTE60)</f>
        <v>0</v>
      </c>
      <c r="KTG62" s="958">
        <f t="shared" ref="KTG62" si="3979">IF(KTE62-KTG60&lt;=0,0,KTE62-KTG60)</f>
        <v>0</v>
      </c>
      <c r="KTI62" s="958">
        <f t="shared" ref="KTI62" si="3980">IF(KTG62-KTI60&lt;=0,0,KTG62-KTI60)</f>
        <v>0</v>
      </c>
      <c r="KTK62" s="958">
        <f t="shared" ref="KTK62" si="3981">IF(KTI62-KTK60&lt;=0,0,KTI62-KTK60)</f>
        <v>0</v>
      </c>
      <c r="KTM62" s="958">
        <f t="shared" ref="KTM62" si="3982">IF(KTK62-KTM60&lt;=0,0,KTK62-KTM60)</f>
        <v>0</v>
      </c>
      <c r="KTO62" s="958">
        <f t="shared" ref="KTO62" si="3983">IF(KTM62-KTO60&lt;=0,0,KTM62-KTO60)</f>
        <v>0</v>
      </c>
      <c r="KTQ62" s="958">
        <f t="shared" ref="KTQ62" si="3984">IF(KTO62-KTQ60&lt;=0,0,KTO62-KTQ60)</f>
        <v>0</v>
      </c>
      <c r="KTS62" s="958">
        <f t="shared" ref="KTS62" si="3985">IF(KTQ62-KTS60&lt;=0,0,KTQ62-KTS60)</f>
        <v>0</v>
      </c>
      <c r="KTU62" s="958">
        <f t="shared" ref="KTU62" si="3986">IF(KTS62-KTU60&lt;=0,0,KTS62-KTU60)</f>
        <v>0</v>
      </c>
      <c r="KTW62" s="958">
        <f t="shared" ref="KTW62" si="3987">IF(KTU62-KTW60&lt;=0,0,KTU62-KTW60)</f>
        <v>0</v>
      </c>
      <c r="KTY62" s="958">
        <f t="shared" ref="KTY62" si="3988">IF(KTW62-KTY60&lt;=0,0,KTW62-KTY60)</f>
        <v>0</v>
      </c>
      <c r="KUA62" s="958">
        <f t="shared" ref="KUA62" si="3989">IF(KTY62-KUA60&lt;=0,0,KTY62-KUA60)</f>
        <v>0</v>
      </c>
      <c r="KUC62" s="958">
        <f t="shared" ref="KUC62" si="3990">IF(KUA62-KUC60&lt;=0,0,KUA62-KUC60)</f>
        <v>0</v>
      </c>
      <c r="KUE62" s="958">
        <f t="shared" ref="KUE62" si="3991">IF(KUC62-KUE60&lt;=0,0,KUC62-KUE60)</f>
        <v>0</v>
      </c>
      <c r="KUG62" s="958">
        <f t="shared" ref="KUG62" si="3992">IF(KUE62-KUG60&lt;=0,0,KUE62-KUG60)</f>
        <v>0</v>
      </c>
      <c r="KUI62" s="958">
        <f t="shared" ref="KUI62" si="3993">IF(KUG62-KUI60&lt;=0,0,KUG62-KUI60)</f>
        <v>0</v>
      </c>
      <c r="KUK62" s="958">
        <f t="shared" ref="KUK62" si="3994">IF(KUI62-KUK60&lt;=0,0,KUI62-KUK60)</f>
        <v>0</v>
      </c>
      <c r="KUM62" s="958">
        <f t="shared" ref="KUM62" si="3995">IF(KUK62-KUM60&lt;=0,0,KUK62-KUM60)</f>
        <v>0</v>
      </c>
      <c r="KUO62" s="958">
        <f t="shared" ref="KUO62" si="3996">IF(KUM62-KUO60&lt;=0,0,KUM62-KUO60)</f>
        <v>0</v>
      </c>
      <c r="KUQ62" s="958">
        <f t="shared" ref="KUQ62" si="3997">IF(KUO62-KUQ60&lt;=0,0,KUO62-KUQ60)</f>
        <v>0</v>
      </c>
      <c r="KUS62" s="958">
        <f t="shared" ref="KUS62" si="3998">IF(KUQ62-KUS60&lt;=0,0,KUQ62-KUS60)</f>
        <v>0</v>
      </c>
      <c r="KUU62" s="958">
        <f t="shared" ref="KUU62" si="3999">IF(KUS62-KUU60&lt;=0,0,KUS62-KUU60)</f>
        <v>0</v>
      </c>
      <c r="KUW62" s="958">
        <f t="shared" ref="KUW62" si="4000">IF(KUU62-KUW60&lt;=0,0,KUU62-KUW60)</f>
        <v>0</v>
      </c>
      <c r="KUY62" s="958">
        <f t="shared" ref="KUY62" si="4001">IF(KUW62-KUY60&lt;=0,0,KUW62-KUY60)</f>
        <v>0</v>
      </c>
      <c r="KVA62" s="958">
        <f t="shared" ref="KVA62" si="4002">IF(KUY62-KVA60&lt;=0,0,KUY62-KVA60)</f>
        <v>0</v>
      </c>
      <c r="KVC62" s="958">
        <f t="shared" ref="KVC62" si="4003">IF(KVA62-KVC60&lt;=0,0,KVA62-KVC60)</f>
        <v>0</v>
      </c>
      <c r="KVE62" s="958">
        <f t="shared" ref="KVE62" si="4004">IF(KVC62-KVE60&lt;=0,0,KVC62-KVE60)</f>
        <v>0</v>
      </c>
      <c r="KVG62" s="958">
        <f t="shared" ref="KVG62" si="4005">IF(KVE62-KVG60&lt;=0,0,KVE62-KVG60)</f>
        <v>0</v>
      </c>
      <c r="KVI62" s="958">
        <f t="shared" ref="KVI62" si="4006">IF(KVG62-KVI60&lt;=0,0,KVG62-KVI60)</f>
        <v>0</v>
      </c>
      <c r="KVK62" s="958">
        <f t="shared" ref="KVK62" si="4007">IF(KVI62-KVK60&lt;=0,0,KVI62-KVK60)</f>
        <v>0</v>
      </c>
      <c r="KVM62" s="958">
        <f t="shared" ref="KVM62" si="4008">IF(KVK62-KVM60&lt;=0,0,KVK62-KVM60)</f>
        <v>0</v>
      </c>
      <c r="KVO62" s="958">
        <f t="shared" ref="KVO62" si="4009">IF(KVM62-KVO60&lt;=0,0,KVM62-KVO60)</f>
        <v>0</v>
      </c>
      <c r="KVQ62" s="958">
        <f t="shared" ref="KVQ62" si="4010">IF(KVO62-KVQ60&lt;=0,0,KVO62-KVQ60)</f>
        <v>0</v>
      </c>
      <c r="KVS62" s="958">
        <f t="shared" ref="KVS62" si="4011">IF(KVQ62-KVS60&lt;=0,0,KVQ62-KVS60)</f>
        <v>0</v>
      </c>
      <c r="KVU62" s="958">
        <f t="shared" ref="KVU62" si="4012">IF(KVS62-KVU60&lt;=0,0,KVS62-KVU60)</f>
        <v>0</v>
      </c>
      <c r="KVW62" s="958">
        <f t="shared" ref="KVW62" si="4013">IF(KVU62-KVW60&lt;=0,0,KVU62-KVW60)</f>
        <v>0</v>
      </c>
      <c r="KVY62" s="958">
        <f t="shared" ref="KVY62" si="4014">IF(KVW62-KVY60&lt;=0,0,KVW62-KVY60)</f>
        <v>0</v>
      </c>
      <c r="KWA62" s="958">
        <f t="shared" ref="KWA62" si="4015">IF(KVY62-KWA60&lt;=0,0,KVY62-KWA60)</f>
        <v>0</v>
      </c>
      <c r="KWC62" s="958">
        <f t="shared" ref="KWC62" si="4016">IF(KWA62-KWC60&lt;=0,0,KWA62-KWC60)</f>
        <v>0</v>
      </c>
      <c r="KWE62" s="958">
        <f t="shared" ref="KWE62" si="4017">IF(KWC62-KWE60&lt;=0,0,KWC62-KWE60)</f>
        <v>0</v>
      </c>
      <c r="KWG62" s="958">
        <f t="shared" ref="KWG62" si="4018">IF(KWE62-KWG60&lt;=0,0,KWE62-KWG60)</f>
        <v>0</v>
      </c>
      <c r="KWI62" s="958">
        <f t="shared" ref="KWI62" si="4019">IF(KWG62-KWI60&lt;=0,0,KWG62-KWI60)</f>
        <v>0</v>
      </c>
      <c r="KWK62" s="958">
        <f t="shared" ref="KWK62" si="4020">IF(KWI62-KWK60&lt;=0,0,KWI62-KWK60)</f>
        <v>0</v>
      </c>
      <c r="KWM62" s="958">
        <f t="shared" ref="KWM62" si="4021">IF(KWK62-KWM60&lt;=0,0,KWK62-KWM60)</f>
        <v>0</v>
      </c>
      <c r="KWO62" s="958">
        <f t="shared" ref="KWO62" si="4022">IF(KWM62-KWO60&lt;=0,0,KWM62-KWO60)</f>
        <v>0</v>
      </c>
      <c r="KWQ62" s="958">
        <f t="shared" ref="KWQ62" si="4023">IF(KWO62-KWQ60&lt;=0,0,KWO62-KWQ60)</f>
        <v>0</v>
      </c>
      <c r="KWS62" s="958">
        <f t="shared" ref="KWS62" si="4024">IF(KWQ62-KWS60&lt;=0,0,KWQ62-KWS60)</f>
        <v>0</v>
      </c>
      <c r="KWU62" s="958">
        <f t="shared" ref="KWU62" si="4025">IF(KWS62-KWU60&lt;=0,0,KWS62-KWU60)</f>
        <v>0</v>
      </c>
      <c r="KWW62" s="958">
        <f t="shared" ref="KWW62" si="4026">IF(KWU62-KWW60&lt;=0,0,KWU62-KWW60)</f>
        <v>0</v>
      </c>
      <c r="KWY62" s="958">
        <f t="shared" ref="KWY62" si="4027">IF(KWW62-KWY60&lt;=0,0,KWW62-KWY60)</f>
        <v>0</v>
      </c>
      <c r="KXA62" s="958">
        <f t="shared" ref="KXA62" si="4028">IF(KWY62-KXA60&lt;=0,0,KWY62-KXA60)</f>
        <v>0</v>
      </c>
      <c r="KXC62" s="958">
        <f t="shared" ref="KXC62" si="4029">IF(KXA62-KXC60&lt;=0,0,KXA62-KXC60)</f>
        <v>0</v>
      </c>
      <c r="KXE62" s="958">
        <f t="shared" ref="KXE62" si="4030">IF(KXC62-KXE60&lt;=0,0,KXC62-KXE60)</f>
        <v>0</v>
      </c>
      <c r="KXG62" s="958">
        <f t="shared" ref="KXG62" si="4031">IF(KXE62-KXG60&lt;=0,0,KXE62-KXG60)</f>
        <v>0</v>
      </c>
      <c r="KXI62" s="958">
        <f t="shared" ref="KXI62" si="4032">IF(KXG62-KXI60&lt;=0,0,KXG62-KXI60)</f>
        <v>0</v>
      </c>
      <c r="KXK62" s="958">
        <f t="shared" ref="KXK62" si="4033">IF(KXI62-KXK60&lt;=0,0,KXI62-KXK60)</f>
        <v>0</v>
      </c>
      <c r="KXM62" s="958">
        <f t="shared" ref="KXM62" si="4034">IF(KXK62-KXM60&lt;=0,0,KXK62-KXM60)</f>
        <v>0</v>
      </c>
      <c r="KXO62" s="958">
        <f t="shared" ref="KXO62" si="4035">IF(KXM62-KXO60&lt;=0,0,KXM62-KXO60)</f>
        <v>0</v>
      </c>
      <c r="KXQ62" s="958">
        <f t="shared" ref="KXQ62" si="4036">IF(KXO62-KXQ60&lt;=0,0,KXO62-KXQ60)</f>
        <v>0</v>
      </c>
      <c r="KXS62" s="958">
        <f t="shared" ref="KXS62" si="4037">IF(KXQ62-KXS60&lt;=0,0,KXQ62-KXS60)</f>
        <v>0</v>
      </c>
      <c r="KXU62" s="958">
        <f t="shared" ref="KXU62" si="4038">IF(KXS62-KXU60&lt;=0,0,KXS62-KXU60)</f>
        <v>0</v>
      </c>
      <c r="KXW62" s="958">
        <f t="shared" ref="KXW62" si="4039">IF(KXU62-KXW60&lt;=0,0,KXU62-KXW60)</f>
        <v>0</v>
      </c>
      <c r="KXY62" s="958">
        <f t="shared" ref="KXY62" si="4040">IF(KXW62-KXY60&lt;=0,0,KXW62-KXY60)</f>
        <v>0</v>
      </c>
      <c r="KYA62" s="958">
        <f t="shared" ref="KYA62" si="4041">IF(KXY62-KYA60&lt;=0,0,KXY62-KYA60)</f>
        <v>0</v>
      </c>
      <c r="KYC62" s="958">
        <f t="shared" ref="KYC62" si="4042">IF(KYA62-KYC60&lt;=0,0,KYA62-KYC60)</f>
        <v>0</v>
      </c>
      <c r="KYE62" s="958">
        <f t="shared" ref="KYE62" si="4043">IF(KYC62-KYE60&lt;=0,0,KYC62-KYE60)</f>
        <v>0</v>
      </c>
      <c r="KYG62" s="958">
        <f t="shared" ref="KYG62" si="4044">IF(KYE62-KYG60&lt;=0,0,KYE62-KYG60)</f>
        <v>0</v>
      </c>
      <c r="KYI62" s="958">
        <f t="shared" ref="KYI62" si="4045">IF(KYG62-KYI60&lt;=0,0,KYG62-KYI60)</f>
        <v>0</v>
      </c>
      <c r="KYK62" s="958">
        <f t="shared" ref="KYK62" si="4046">IF(KYI62-KYK60&lt;=0,0,KYI62-KYK60)</f>
        <v>0</v>
      </c>
      <c r="KYM62" s="958">
        <f t="shared" ref="KYM62" si="4047">IF(KYK62-KYM60&lt;=0,0,KYK62-KYM60)</f>
        <v>0</v>
      </c>
      <c r="KYO62" s="958">
        <f t="shared" ref="KYO62" si="4048">IF(KYM62-KYO60&lt;=0,0,KYM62-KYO60)</f>
        <v>0</v>
      </c>
      <c r="KYQ62" s="958">
        <f t="shared" ref="KYQ62" si="4049">IF(KYO62-KYQ60&lt;=0,0,KYO62-KYQ60)</f>
        <v>0</v>
      </c>
      <c r="KYS62" s="958">
        <f t="shared" ref="KYS62" si="4050">IF(KYQ62-KYS60&lt;=0,0,KYQ62-KYS60)</f>
        <v>0</v>
      </c>
      <c r="KYU62" s="958">
        <f t="shared" ref="KYU62" si="4051">IF(KYS62-KYU60&lt;=0,0,KYS62-KYU60)</f>
        <v>0</v>
      </c>
      <c r="KYW62" s="958">
        <f t="shared" ref="KYW62" si="4052">IF(KYU62-KYW60&lt;=0,0,KYU62-KYW60)</f>
        <v>0</v>
      </c>
      <c r="KYY62" s="958">
        <f t="shared" ref="KYY62" si="4053">IF(KYW62-KYY60&lt;=0,0,KYW62-KYY60)</f>
        <v>0</v>
      </c>
      <c r="KZA62" s="958">
        <f t="shared" ref="KZA62" si="4054">IF(KYY62-KZA60&lt;=0,0,KYY62-KZA60)</f>
        <v>0</v>
      </c>
      <c r="KZC62" s="958">
        <f t="shared" ref="KZC62" si="4055">IF(KZA62-KZC60&lt;=0,0,KZA62-KZC60)</f>
        <v>0</v>
      </c>
      <c r="KZE62" s="958">
        <f t="shared" ref="KZE62" si="4056">IF(KZC62-KZE60&lt;=0,0,KZC62-KZE60)</f>
        <v>0</v>
      </c>
      <c r="KZG62" s="958">
        <f t="shared" ref="KZG62" si="4057">IF(KZE62-KZG60&lt;=0,0,KZE62-KZG60)</f>
        <v>0</v>
      </c>
      <c r="KZI62" s="958">
        <f t="shared" ref="KZI62" si="4058">IF(KZG62-KZI60&lt;=0,0,KZG62-KZI60)</f>
        <v>0</v>
      </c>
      <c r="KZK62" s="958">
        <f t="shared" ref="KZK62" si="4059">IF(KZI62-KZK60&lt;=0,0,KZI62-KZK60)</f>
        <v>0</v>
      </c>
      <c r="KZM62" s="958">
        <f t="shared" ref="KZM62" si="4060">IF(KZK62-KZM60&lt;=0,0,KZK62-KZM60)</f>
        <v>0</v>
      </c>
      <c r="KZO62" s="958">
        <f t="shared" ref="KZO62" si="4061">IF(KZM62-KZO60&lt;=0,0,KZM62-KZO60)</f>
        <v>0</v>
      </c>
      <c r="KZQ62" s="958">
        <f t="shared" ref="KZQ62" si="4062">IF(KZO62-KZQ60&lt;=0,0,KZO62-KZQ60)</f>
        <v>0</v>
      </c>
      <c r="KZS62" s="958">
        <f t="shared" ref="KZS62" si="4063">IF(KZQ62-KZS60&lt;=0,0,KZQ62-KZS60)</f>
        <v>0</v>
      </c>
      <c r="KZU62" s="958">
        <f t="shared" ref="KZU62" si="4064">IF(KZS62-KZU60&lt;=0,0,KZS62-KZU60)</f>
        <v>0</v>
      </c>
      <c r="KZW62" s="958">
        <f t="shared" ref="KZW62" si="4065">IF(KZU62-KZW60&lt;=0,0,KZU62-KZW60)</f>
        <v>0</v>
      </c>
      <c r="KZY62" s="958">
        <f t="shared" ref="KZY62" si="4066">IF(KZW62-KZY60&lt;=0,0,KZW62-KZY60)</f>
        <v>0</v>
      </c>
      <c r="LAA62" s="958">
        <f t="shared" ref="LAA62" si="4067">IF(KZY62-LAA60&lt;=0,0,KZY62-LAA60)</f>
        <v>0</v>
      </c>
      <c r="LAC62" s="958">
        <f t="shared" ref="LAC62" si="4068">IF(LAA62-LAC60&lt;=0,0,LAA62-LAC60)</f>
        <v>0</v>
      </c>
      <c r="LAE62" s="958">
        <f t="shared" ref="LAE62" si="4069">IF(LAC62-LAE60&lt;=0,0,LAC62-LAE60)</f>
        <v>0</v>
      </c>
      <c r="LAG62" s="958">
        <f t="shared" ref="LAG62" si="4070">IF(LAE62-LAG60&lt;=0,0,LAE62-LAG60)</f>
        <v>0</v>
      </c>
      <c r="LAI62" s="958">
        <f t="shared" ref="LAI62" si="4071">IF(LAG62-LAI60&lt;=0,0,LAG62-LAI60)</f>
        <v>0</v>
      </c>
      <c r="LAK62" s="958">
        <f t="shared" ref="LAK62" si="4072">IF(LAI62-LAK60&lt;=0,0,LAI62-LAK60)</f>
        <v>0</v>
      </c>
      <c r="LAM62" s="958">
        <f t="shared" ref="LAM62" si="4073">IF(LAK62-LAM60&lt;=0,0,LAK62-LAM60)</f>
        <v>0</v>
      </c>
      <c r="LAO62" s="958">
        <f t="shared" ref="LAO62" si="4074">IF(LAM62-LAO60&lt;=0,0,LAM62-LAO60)</f>
        <v>0</v>
      </c>
      <c r="LAQ62" s="958">
        <f t="shared" ref="LAQ62" si="4075">IF(LAO62-LAQ60&lt;=0,0,LAO62-LAQ60)</f>
        <v>0</v>
      </c>
      <c r="LAS62" s="958">
        <f t="shared" ref="LAS62" si="4076">IF(LAQ62-LAS60&lt;=0,0,LAQ62-LAS60)</f>
        <v>0</v>
      </c>
      <c r="LAU62" s="958">
        <f t="shared" ref="LAU62" si="4077">IF(LAS62-LAU60&lt;=0,0,LAS62-LAU60)</f>
        <v>0</v>
      </c>
      <c r="LAW62" s="958">
        <f t="shared" ref="LAW62" si="4078">IF(LAU62-LAW60&lt;=0,0,LAU62-LAW60)</f>
        <v>0</v>
      </c>
      <c r="LAY62" s="958">
        <f t="shared" ref="LAY62" si="4079">IF(LAW62-LAY60&lt;=0,0,LAW62-LAY60)</f>
        <v>0</v>
      </c>
      <c r="LBA62" s="958">
        <f t="shared" ref="LBA62" si="4080">IF(LAY62-LBA60&lt;=0,0,LAY62-LBA60)</f>
        <v>0</v>
      </c>
      <c r="LBC62" s="958">
        <f t="shared" ref="LBC62" si="4081">IF(LBA62-LBC60&lt;=0,0,LBA62-LBC60)</f>
        <v>0</v>
      </c>
      <c r="LBE62" s="958">
        <f t="shared" ref="LBE62" si="4082">IF(LBC62-LBE60&lt;=0,0,LBC62-LBE60)</f>
        <v>0</v>
      </c>
      <c r="LBG62" s="958">
        <f t="shared" ref="LBG62" si="4083">IF(LBE62-LBG60&lt;=0,0,LBE62-LBG60)</f>
        <v>0</v>
      </c>
      <c r="LBI62" s="958">
        <f t="shared" ref="LBI62" si="4084">IF(LBG62-LBI60&lt;=0,0,LBG62-LBI60)</f>
        <v>0</v>
      </c>
      <c r="LBK62" s="958">
        <f t="shared" ref="LBK62" si="4085">IF(LBI62-LBK60&lt;=0,0,LBI62-LBK60)</f>
        <v>0</v>
      </c>
      <c r="LBM62" s="958">
        <f t="shared" ref="LBM62" si="4086">IF(LBK62-LBM60&lt;=0,0,LBK62-LBM60)</f>
        <v>0</v>
      </c>
      <c r="LBO62" s="958">
        <f t="shared" ref="LBO62" si="4087">IF(LBM62-LBO60&lt;=0,0,LBM62-LBO60)</f>
        <v>0</v>
      </c>
      <c r="LBQ62" s="958">
        <f t="shared" ref="LBQ62" si="4088">IF(LBO62-LBQ60&lt;=0,0,LBO62-LBQ60)</f>
        <v>0</v>
      </c>
      <c r="LBS62" s="958">
        <f t="shared" ref="LBS62" si="4089">IF(LBQ62-LBS60&lt;=0,0,LBQ62-LBS60)</f>
        <v>0</v>
      </c>
      <c r="LBU62" s="958">
        <f t="shared" ref="LBU62" si="4090">IF(LBS62-LBU60&lt;=0,0,LBS62-LBU60)</f>
        <v>0</v>
      </c>
      <c r="LBW62" s="958">
        <f t="shared" ref="LBW62" si="4091">IF(LBU62-LBW60&lt;=0,0,LBU62-LBW60)</f>
        <v>0</v>
      </c>
      <c r="LBY62" s="958">
        <f t="shared" ref="LBY62" si="4092">IF(LBW62-LBY60&lt;=0,0,LBW62-LBY60)</f>
        <v>0</v>
      </c>
      <c r="LCA62" s="958">
        <f t="shared" ref="LCA62" si="4093">IF(LBY62-LCA60&lt;=0,0,LBY62-LCA60)</f>
        <v>0</v>
      </c>
      <c r="LCC62" s="958">
        <f t="shared" ref="LCC62" si="4094">IF(LCA62-LCC60&lt;=0,0,LCA62-LCC60)</f>
        <v>0</v>
      </c>
      <c r="LCE62" s="958">
        <f t="shared" ref="LCE62" si="4095">IF(LCC62-LCE60&lt;=0,0,LCC62-LCE60)</f>
        <v>0</v>
      </c>
      <c r="LCG62" s="958">
        <f t="shared" ref="LCG62" si="4096">IF(LCE62-LCG60&lt;=0,0,LCE62-LCG60)</f>
        <v>0</v>
      </c>
      <c r="LCI62" s="958">
        <f t="shared" ref="LCI62" si="4097">IF(LCG62-LCI60&lt;=0,0,LCG62-LCI60)</f>
        <v>0</v>
      </c>
      <c r="LCK62" s="958">
        <f t="shared" ref="LCK62" si="4098">IF(LCI62-LCK60&lt;=0,0,LCI62-LCK60)</f>
        <v>0</v>
      </c>
      <c r="LCM62" s="958">
        <f t="shared" ref="LCM62" si="4099">IF(LCK62-LCM60&lt;=0,0,LCK62-LCM60)</f>
        <v>0</v>
      </c>
      <c r="LCO62" s="958">
        <f t="shared" ref="LCO62" si="4100">IF(LCM62-LCO60&lt;=0,0,LCM62-LCO60)</f>
        <v>0</v>
      </c>
      <c r="LCQ62" s="958">
        <f t="shared" ref="LCQ62" si="4101">IF(LCO62-LCQ60&lt;=0,0,LCO62-LCQ60)</f>
        <v>0</v>
      </c>
      <c r="LCS62" s="958">
        <f t="shared" ref="LCS62" si="4102">IF(LCQ62-LCS60&lt;=0,0,LCQ62-LCS60)</f>
        <v>0</v>
      </c>
      <c r="LCU62" s="958">
        <f t="shared" ref="LCU62" si="4103">IF(LCS62-LCU60&lt;=0,0,LCS62-LCU60)</f>
        <v>0</v>
      </c>
      <c r="LCW62" s="958">
        <f t="shared" ref="LCW62" si="4104">IF(LCU62-LCW60&lt;=0,0,LCU62-LCW60)</f>
        <v>0</v>
      </c>
      <c r="LCY62" s="958">
        <f t="shared" ref="LCY62" si="4105">IF(LCW62-LCY60&lt;=0,0,LCW62-LCY60)</f>
        <v>0</v>
      </c>
      <c r="LDA62" s="958">
        <f t="shared" ref="LDA62" si="4106">IF(LCY62-LDA60&lt;=0,0,LCY62-LDA60)</f>
        <v>0</v>
      </c>
      <c r="LDC62" s="958">
        <f t="shared" ref="LDC62" si="4107">IF(LDA62-LDC60&lt;=0,0,LDA62-LDC60)</f>
        <v>0</v>
      </c>
      <c r="LDE62" s="958">
        <f t="shared" ref="LDE62" si="4108">IF(LDC62-LDE60&lt;=0,0,LDC62-LDE60)</f>
        <v>0</v>
      </c>
      <c r="LDG62" s="958">
        <f t="shared" ref="LDG62" si="4109">IF(LDE62-LDG60&lt;=0,0,LDE62-LDG60)</f>
        <v>0</v>
      </c>
      <c r="LDI62" s="958">
        <f t="shared" ref="LDI62" si="4110">IF(LDG62-LDI60&lt;=0,0,LDG62-LDI60)</f>
        <v>0</v>
      </c>
      <c r="LDK62" s="958">
        <f t="shared" ref="LDK62" si="4111">IF(LDI62-LDK60&lt;=0,0,LDI62-LDK60)</f>
        <v>0</v>
      </c>
      <c r="LDM62" s="958">
        <f t="shared" ref="LDM62" si="4112">IF(LDK62-LDM60&lt;=0,0,LDK62-LDM60)</f>
        <v>0</v>
      </c>
      <c r="LDO62" s="958">
        <f t="shared" ref="LDO62" si="4113">IF(LDM62-LDO60&lt;=0,0,LDM62-LDO60)</f>
        <v>0</v>
      </c>
      <c r="LDQ62" s="958">
        <f t="shared" ref="LDQ62" si="4114">IF(LDO62-LDQ60&lt;=0,0,LDO62-LDQ60)</f>
        <v>0</v>
      </c>
      <c r="LDS62" s="958">
        <f t="shared" ref="LDS62" si="4115">IF(LDQ62-LDS60&lt;=0,0,LDQ62-LDS60)</f>
        <v>0</v>
      </c>
      <c r="LDU62" s="958">
        <f t="shared" ref="LDU62" si="4116">IF(LDS62-LDU60&lt;=0,0,LDS62-LDU60)</f>
        <v>0</v>
      </c>
      <c r="LDW62" s="958">
        <f t="shared" ref="LDW62" si="4117">IF(LDU62-LDW60&lt;=0,0,LDU62-LDW60)</f>
        <v>0</v>
      </c>
      <c r="LDY62" s="958">
        <f t="shared" ref="LDY62" si="4118">IF(LDW62-LDY60&lt;=0,0,LDW62-LDY60)</f>
        <v>0</v>
      </c>
      <c r="LEA62" s="958">
        <f t="shared" ref="LEA62" si="4119">IF(LDY62-LEA60&lt;=0,0,LDY62-LEA60)</f>
        <v>0</v>
      </c>
      <c r="LEC62" s="958">
        <f t="shared" ref="LEC62" si="4120">IF(LEA62-LEC60&lt;=0,0,LEA62-LEC60)</f>
        <v>0</v>
      </c>
      <c r="LEE62" s="958">
        <f t="shared" ref="LEE62" si="4121">IF(LEC62-LEE60&lt;=0,0,LEC62-LEE60)</f>
        <v>0</v>
      </c>
      <c r="LEG62" s="958">
        <f t="shared" ref="LEG62" si="4122">IF(LEE62-LEG60&lt;=0,0,LEE62-LEG60)</f>
        <v>0</v>
      </c>
      <c r="LEI62" s="958">
        <f t="shared" ref="LEI62" si="4123">IF(LEG62-LEI60&lt;=0,0,LEG62-LEI60)</f>
        <v>0</v>
      </c>
      <c r="LEK62" s="958">
        <f t="shared" ref="LEK62" si="4124">IF(LEI62-LEK60&lt;=0,0,LEI62-LEK60)</f>
        <v>0</v>
      </c>
      <c r="LEM62" s="958">
        <f t="shared" ref="LEM62" si="4125">IF(LEK62-LEM60&lt;=0,0,LEK62-LEM60)</f>
        <v>0</v>
      </c>
      <c r="LEO62" s="958">
        <f t="shared" ref="LEO62" si="4126">IF(LEM62-LEO60&lt;=0,0,LEM62-LEO60)</f>
        <v>0</v>
      </c>
      <c r="LEQ62" s="958">
        <f t="shared" ref="LEQ62" si="4127">IF(LEO62-LEQ60&lt;=0,0,LEO62-LEQ60)</f>
        <v>0</v>
      </c>
      <c r="LES62" s="958">
        <f t="shared" ref="LES62" si="4128">IF(LEQ62-LES60&lt;=0,0,LEQ62-LES60)</f>
        <v>0</v>
      </c>
      <c r="LEU62" s="958">
        <f t="shared" ref="LEU62" si="4129">IF(LES62-LEU60&lt;=0,0,LES62-LEU60)</f>
        <v>0</v>
      </c>
      <c r="LEW62" s="958">
        <f t="shared" ref="LEW62" si="4130">IF(LEU62-LEW60&lt;=0,0,LEU62-LEW60)</f>
        <v>0</v>
      </c>
      <c r="LEY62" s="958">
        <f t="shared" ref="LEY62" si="4131">IF(LEW62-LEY60&lt;=0,0,LEW62-LEY60)</f>
        <v>0</v>
      </c>
      <c r="LFA62" s="958">
        <f t="shared" ref="LFA62" si="4132">IF(LEY62-LFA60&lt;=0,0,LEY62-LFA60)</f>
        <v>0</v>
      </c>
      <c r="LFC62" s="958">
        <f t="shared" ref="LFC62" si="4133">IF(LFA62-LFC60&lt;=0,0,LFA62-LFC60)</f>
        <v>0</v>
      </c>
      <c r="LFE62" s="958">
        <f t="shared" ref="LFE62" si="4134">IF(LFC62-LFE60&lt;=0,0,LFC62-LFE60)</f>
        <v>0</v>
      </c>
      <c r="LFG62" s="958">
        <f t="shared" ref="LFG62" si="4135">IF(LFE62-LFG60&lt;=0,0,LFE62-LFG60)</f>
        <v>0</v>
      </c>
      <c r="LFI62" s="958">
        <f t="shared" ref="LFI62" si="4136">IF(LFG62-LFI60&lt;=0,0,LFG62-LFI60)</f>
        <v>0</v>
      </c>
      <c r="LFK62" s="958">
        <f t="shared" ref="LFK62" si="4137">IF(LFI62-LFK60&lt;=0,0,LFI62-LFK60)</f>
        <v>0</v>
      </c>
      <c r="LFM62" s="958">
        <f t="shared" ref="LFM62" si="4138">IF(LFK62-LFM60&lt;=0,0,LFK62-LFM60)</f>
        <v>0</v>
      </c>
      <c r="LFO62" s="958">
        <f t="shared" ref="LFO62" si="4139">IF(LFM62-LFO60&lt;=0,0,LFM62-LFO60)</f>
        <v>0</v>
      </c>
      <c r="LFQ62" s="958">
        <f t="shared" ref="LFQ62" si="4140">IF(LFO62-LFQ60&lt;=0,0,LFO62-LFQ60)</f>
        <v>0</v>
      </c>
      <c r="LFS62" s="958">
        <f t="shared" ref="LFS62" si="4141">IF(LFQ62-LFS60&lt;=0,0,LFQ62-LFS60)</f>
        <v>0</v>
      </c>
      <c r="LFU62" s="958">
        <f t="shared" ref="LFU62" si="4142">IF(LFS62-LFU60&lt;=0,0,LFS62-LFU60)</f>
        <v>0</v>
      </c>
      <c r="LFW62" s="958">
        <f t="shared" ref="LFW62" si="4143">IF(LFU62-LFW60&lt;=0,0,LFU62-LFW60)</f>
        <v>0</v>
      </c>
      <c r="LFY62" s="958">
        <f t="shared" ref="LFY62" si="4144">IF(LFW62-LFY60&lt;=0,0,LFW62-LFY60)</f>
        <v>0</v>
      </c>
      <c r="LGA62" s="958">
        <f t="shared" ref="LGA62" si="4145">IF(LFY62-LGA60&lt;=0,0,LFY62-LGA60)</f>
        <v>0</v>
      </c>
      <c r="LGC62" s="958">
        <f t="shared" ref="LGC62" si="4146">IF(LGA62-LGC60&lt;=0,0,LGA62-LGC60)</f>
        <v>0</v>
      </c>
      <c r="LGE62" s="958">
        <f t="shared" ref="LGE62" si="4147">IF(LGC62-LGE60&lt;=0,0,LGC62-LGE60)</f>
        <v>0</v>
      </c>
      <c r="LGG62" s="958">
        <f t="shared" ref="LGG62" si="4148">IF(LGE62-LGG60&lt;=0,0,LGE62-LGG60)</f>
        <v>0</v>
      </c>
      <c r="LGI62" s="958">
        <f t="shared" ref="LGI62" si="4149">IF(LGG62-LGI60&lt;=0,0,LGG62-LGI60)</f>
        <v>0</v>
      </c>
      <c r="LGK62" s="958">
        <f t="shared" ref="LGK62" si="4150">IF(LGI62-LGK60&lt;=0,0,LGI62-LGK60)</f>
        <v>0</v>
      </c>
      <c r="LGM62" s="958">
        <f t="shared" ref="LGM62" si="4151">IF(LGK62-LGM60&lt;=0,0,LGK62-LGM60)</f>
        <v>0</v>
      </c>
      <c r="LGO62" s="958">
        <f t="shared" ref="LGO62" si="4152">IF(LGM62-LGO60&lt;=0,0,LGM62-LGO60)</f>
        <v>0</v>
      </c>
      <c r="LGQ62" s="958">
        <f t="shared" ref="LGQ62" si="4153">IF(LGO62-LGQ60&lt;=0,0,LGO62-LGQ60)</f>
        <v>0</v>
      </c>
      <c r="LGS62" s="958">
        <f t="shared" ref="LGS62" si="4154">IF(LGQ62-LGS60&lt;=0,0,LGQ62-LGS60)</f>
        <v>0</v>
      </c>
      <c r="LGU62" s="958">
        <f t="shared" ref="LGU62" si="4155">IF(LGS62-LGU60&lt;=0,0,LGS62-LGU60)</f>
        <v>0</v>
      </c>
      <c r="LGW62" s="958">
        <f t="shared" ref="LGW62" si="4156">IF(LGU62-LGW60&lt;=0,0,LGU62-LGW60)</f>
        <v>0</v>
      </c>
      <c r="LGY62" s="958">
        <f t="shared" ref="LGY62" si="4157">IF(LGW62-LGY60&lt;=0,0,LGW62-LGY60)</f>
        <v>0</v>
      </c>
      <c r="LHA62" s="958">
        <f t="shared" ref="LHA62" si="4158">IF(LGY62-LHA60&lt;=0,0,LGY62-LHA60)</f>
        <v>0</v>
      </c>
      <c r="LHC62" s="958">
        <f t="shared" ref="LHC62" si="4159">IF(LHA62-LHC60&lt;=0,0,LHA62-LHC60)</f>
        <v>0</v>
      </c>
      <c r="LHE62" s="958">
        <f t="shared" ref="LHE62" si="4160">IF(LHC62-LHE60&lt;=0,0,LHC62-LHE60)</f>
        <v>0</v>
      </c>
      <c r="LHG62" s="958">
        <f t="shared" ref="LHG62" si="4161">IF(LHE62-LHG60&lt;=0,0,LHE62-LHG60)</f>
        <v>0</v>
      </c>
      <c r="LHI62" s="958">
        <f t="shared" ref="LHI62" si="4162">IF(LHG62-LHI60&lt;=0,0,LHG62-LHI60)</f>
        <v>0</v>
      </c>
      <c r="LHK62" s="958">
        <f t="shared" ref="LHK62" si="4163">IF(LHI62-LHK60&lt;=0,0,LHI62-LHK60)</f>
        <v>0</v>
      </c>
      <c r="LHM62" s="958">
        <f t="shared" ref="LHM62" si="4164">IF(LHK62-LHM60&lt;=0,0,LHK62-LHM60)</f>
        <v>0</v>
      </c>
      <c r="LHO62" s="958">
        <f t="shared" ref="LHO62" si="4165">IF(LHM62-LHO60&lt;=0,0,LHM62-LHO60)</f>
        <v>0</v>
      </c>
      <c r="LHQ62" s="958">
        <f t="shared" ref="LHQ62" si="4166">IF(LHO62-LHQ60&lt;=0,0,LHO62-LHQ60)</f>
        <v>0</v>
      </c>
      <c r="LHS62" s="958">
        <f t="shared" ref="LHS62" si="4167">IF(LHQ62-LHS60&lt;=0,0,LHQ62-LHS60)</f>
        <v>0</v>
      </c>
      <c r="LHU62" s="958">
        <f t="shared" ref="LHU62" si="4168">IF(LHS62-LHU60&lt;=0,0,LHS62-LHU60)</f>
        <v>0</v>
      </c>
      <c r="LHW62" s="958">
        <f t="shared" ref="LHW62" si="4169">IF(LHU62-LHW60&lt;=0,0,LHU62-LHW60)</f>
        <v>0</v>
      </c>
      <c r="LHY62" s="958">
        <f t="shared" ref="LHY62" si="4170">IF(LHW62-LHY60&lt;=0,0,LHW62-LHY60)</f>
        <v>0</v>
      </c>
      <c r="LIA62" s="958">
        <f t="shared" ref="LIA62" si="4171">IF(LHY62-LIA60&lt;=0,0,LHY62-LIA60)</f>
        <v>0</v>
      </c>
      <c r="LIC62" s="958">
        <f t="shared" ref="LIC62" si="4172">IF(LIA62-LIC60&lt;=0,0,LIA62-LIC60)</f>
        <v>0</v>
      </c>
      <c r="LIE62" s="958">
        <f t="shared" ref="LIE62" si="4173">IF(LIC62-LIE60&lt;=0,0,LIC62-LIE60)</f>
        <v>0</v>
      </c>
      <c r="LIG62" s="958">
        <f t="shared" ref="LIG62" si="4174">IF(LIE62-LIG60&lt;=0,0,LIE62-LIG60)</f>
        <v>0</v>
      </c>
      <c r="LII62" s="958">
        <f t="shared" ref="LII62" si="4175">IF(LIG62-LII60&lt;=0,0,LIG62-LII60)</f>
        <v>0</v>
      </c>
      <c r="LIK62" s="958">
        <f t="shared" ref="LIK62" si="4176">IF(LII62-LIK60&lt;=0,0,LII62-LIK60)</f>
        <v>0</v>
      </c>
      <c r="LIM62" s="958">
        <f t="shared" ref="LIM62" si="4177">IF(LIK62-LIM60&lt;=0,0,LIK62-LIM60)</f>
        <v>0</v>
      </c>
      <c r="LIO62" s="958">
        <f t="shared" ref="LIO62" si="4178">IF(LIM62-LIO60&lt;=0,0,LIM62-LIO60)</f>
        <v>0</v>
      </c>
      <c r="LIQ62" s="958">
        <f t="shared" ref="LIQ62" si="4179">IF(LIO62-LIQ60&lt;=0,0,LIO62-LIQ60)</f>
        <v>0</v>
      </c>
      <c r="LIS62" s="958">
        <f t="shared" ref="LIS62" si="4180">IF(LIQ62-LIS60&lt;=0,0,LIQ62-LIS60)</f>
        <v>0</v>
      </c>
      <c r="LIU62" s="958">
        <f t="shared" ref="LIU62" si="4181">IF(LIS62-LIU60&lt;=0,0,LIS62-LIU60)</f>
        <v>0</v>
      </c>
      <c r="LIW62" s="958">
        <f t="shared" ref="LIW62" si="4182">IF(LIU62-LIW60&lt;=0,0,LIU62-LIW60)</f>
        <v>0</v>
      </c>
      <c r="LIY62" s="958">
        <f t="shared" ref="LIY62" si="4183">IF(LIW62-LIY60&lt;=0,0,LIW62-LIY60)</f>
        <v>0</v>
      </c>
      <c r="LJA62" s="958">
        <f t="shared" ref="LJA62" si="4184">IF(LIY62-LJA60&lt;=0,0,LIY62-LJA60)</f>
        <v>0</v>
      </c>
      <c r="LJC62" s="958">
        <f t="shared" ref="LJC62" si="4185">IF(LJA62-LJC60&lt;=0,0,LJA62-LJC60)</f>
        <v>0</v>
      </c>
      <c r="LJE62" s="958">
        <f t="shared" ref="LJE62" si="4186">IF(LJC62-LJE60&lt;=0,0,LJC62-LJE60)</f>
        <v>0</v>
      </c>
      <c r="LJG62" s="958">
        <f t="shared" ref="LJG62" si="4187">IF(LJE62-LJG60&lt;=0,0,LJE62-LJG60)</f>
        <v>0</v>
      </c>
      <c r="LJI62" s="958">
        <f t="shared" ref="LJI62" si="4188">IF(LJG62-LJI60&lt;=0,0,LJG62-LJI60)</f>
        <v>0</v>
      </c>
      <c r="LJK62" s="958">
        <f t="shared" ref="LJK62" si="4189">IF(LJI62-LJK60&lt;=0,0,LJI62-LJK60)</f>
        <v>0</v>
      </c>
      <c r="LJM62" s="958">
        <f t="shared" ref="LJM62" si="4190">IF(LJK62-LJM60&lt;=0,0,LJK62-LJM60)</f>
        <v>0</v>
      </c>
      <c r="LJO62" s="958">
        <f t="shared" ref="LJO62" si="4191">IF(LJM62-LJO60&lt;=0,0,LJM62-LJO60)</f>
        <v>0</v>
      </c>
      <c r="LJQ62" s="958">
        <f t="shared" ref="LJQ62" si="4192">IF(LJO62-LJQ60&lt;=0,0,LJO62-LJQ60)</f>
        <v>0</v>
      </c>
      <c r="LJS62" s="958">
        <f t="shared" ref="LJS62" si="4193">IF(LJQ62-LJS60&lt;=0,0,LJQ62-LJS60)</f>
        <v>0</v>
      </c>
      <c r="LJU62" s="958">
        <f t="shared" ref="LJU62" si="4194">IF(LJS62-LJU60&lt;=0,0,LJS62-LJU60)</f>
        <v>0</v>
      </c>
      <c r="LJW62" s="958">
        <f t="shared" ref="LJW62" si="4195">IF(LJU62-LJW60&lt;=0,0,LJU62-LJW60)</f>
        <v>0</v>
      </c>
      <c r="LJY62" s="958">
        <f t="shared" ref="LJY62" si="4196">IF(LJW62-LJY60&lt;=0,0,LJW62-LJY60)</f>
        <v>0</v>
      </c>
      <c r="LKA62" s="958">
        <f t="shared" ref="LKA62" si="4197">IF(LJY62-LKA60&lt;=0,0,LJY62-LKA60)</f>
        <v>0</v>
      </c>
      <c r="LKC62" s="958">
        <f t="shared" ref="LKC62" si="4198">IF(LKA62-LKC60&lt;=0,0,LKA62-LKC60)</f>
        <v>0</v>
      </c>
      <c r="LKE62" s="958">
        <f t="shared" ref="LKE62" si="4199">IF(LKC62-LKE60&lt;=0,0,LKC62-LKE60)</f>
        <v>0</v>
      </c>
      <c r="LKG62" s="958">
        <f t="shared" ref="LKG62" si="4200">IF(LKE62-LKG60&lt;=0,0,LKE62-LKG60)</f>
        <v>0</v>
      </c>
      <c r="LKI62" s="958">
        <f t="shared" ref="LKI62" si="4201">IF(LKG62-LKI60&lt;=0,0,LKG62-LKI60)</f>
        <v>0</v>
      </c>
      <c r="LKK62" s="958">
        <f t="shared" ref="LKK62" si="4202">IF(LKI62-LKK60&lt;=0,0,LKI62-LKK60)</f>
        <v>0</v>
      </c>
      <c r="LKM62" s="958">
        <f t="shared" ref="LKM62" si="4203">IF(LKK62-LKM60&lt;=0,0,LKK62-LKM60)</f>
        <v>0</v>
      </c>
      <c r="LKO62" s="958">
        <f t="shared" ref="LKO62" si="4204">IF(LKM62-LKO60&lt;=0,0,LKM62-LKO60)</f>
        <v>0</v>
      </c>
      <c r="LKQ62" s="958">
        <f t="shared" ref="LKQ62" si="4205">IF(LKO62-LKQ60&lt;=0,0,LKO62-LKQ60)</f>
        <v>0</v>
      </c>
      <c r="LKS62" s="958">
        <f t="shared" ref="LKS62" si="4206">IF(LKQ62-LKS60&lt;=0,0,LKQ62-LKS60)</f>
        <v>0</v>
      </c>
      <c r="LKU62" s="958">
        <f t="shared" ref="LKU62" si="4207">IF(LKS62-LKU60&lt;=0,0,LKS62-LKU60)</f>
        <v>0</v>
      </c>
      <c r="LKW62" s="958">
        <f t="shared" ref="LKW62" si="4208">IF(LKU62-LKW60&lt;=0,0,LKU62-LKW60)</f>
        <v>0</v>
      </c>
      <c r="LKY62" s="958">
        <f t="shared" ref="LKY62" si="4209">IF(LKW62-LKY60&lt;=0,0,LKW62-LKY60)</f>
        <v>0</v>
      </c>
      <c r="LLA62" s="958">
        <f t="shared" ref="LLA62" si="4210">IF(LKY62-LLA60&lt;=0,0,LKY62-LLA60)</f>
        <v>0</v>
      </c>
      <c r="LLC62" s="958">
        <f t="shared" ref="LLC62" si="4211">IF(LLA62-LLC60&lt;=0,0,LLA62-LLC60)</f>
        <v>0</v>
      </c>
      <c r="LLE62" s="958">
        <f t="shared" ref="LLE62" si="4212">IF(LLC62-LLE60&lt;=0,0,LLC62-LLE60)</f>
        <v>0</v>
      </c>
      <c r="LLG62" s="958">
        <f t="shared" ref="LLG62" si="4213">IF(LLE62-LLG60&lt;=0,0,LLE62-LLG60)</f>
        <v>0</v>
      </c>
      <c r="LLI62" s="958">
        <f t="shared" ref="LLI62" si="4214">IF(LLG62-LLI60&lt;=0,0,LLG62-LLI60)</f>
        <v>0</v>
      </c>
      <c r="LLK62" s="958">
        <f t="shared" ref="LLK62" si="4215">IF(LLI62-LLK60&lt;=0,0,LLI62-LLK60)</f>
        <v>0</v>
      </c>
      <c r="LLM62" s="958">
        <f t="shared" ref="LLM62" si="4216">IF(LLK62-LLM60&lt;=0,0,LLK62-LLM60)</f>
        <v>0</v>
      </c>
      <c r="LLO62" s="958">
        <f t="shared" ref="LLO62" si="4217">IF(LLM62-LLO60&lt;=0,0,LLM62-LLO60)</f>
        <v>0</v>
      </c>
      <c r="LLQ62" s="958">
        <f t="shared" ref="LLQ62" si="4218">IF(LLO62-LLQ60&lt;=0,0,LLO62-LLQ60)</f>
        <v>0</v>
      </c>
      <c r="LLS62" s="958">
        <f t="shared" ref="LLS62" si="4219">IF(LLQ62-LLS60&lt;=0,0,LLQ62-LLS60)</f>
        <v>0</v>
      </c>
      <c r="LLU62" s="958">
        <f t="shared" ref="LLU62" si="4220">IF(LLS62-LLU60&lt;=0,0,LLS62-LLU60)</f>
        <v>0</v>
      </c>
      <c r="LLW62" s="958">
        <f t="shared" ref="LLW62" si="4221">IF(LLU62-LLW60&lt;=0,0,LLU62-LLW60)</f>
        <v>0</v>
      </c>
      <c r="LLY62" s="958">
        <f t="shared" ref="LLY62" si="4222">IF(LLW62-LLY60&lt;=0,0,LLW62-LLY60)</f>
        <v>0</v>
      </c>
      <c r="LMA62" s="958">
        <f t="shared" ref="LMA62" si="4223">IF(LLY62-LMA60&lt;=0,0,LLY62-LMA60)</f>
        <v>0</v>
      </c>
      <c r="LMC62" s="958">
        <f t="shared" ref="LMC62" si="4224">IF(LMA62-LMC60&lt;=0,0,LMA62-LMC60)</f>
        <v>0</v>
      </c>
      <c r="LME62" s="958">
        <f t="shared" ref="LME62" si="4225">IF(LMC62-LME60&lt;=0,0,LMC62-LME60)</f>
        <v>0</v>
      </c>
      <c r="LMG62" s="958">
        <f t="shared" ref="LMG62" si="4226">IF(LME62-LMG60&lt;=0,0,LME62-LMG60)</f>
        <v>0</v>
      </c>
      <c r="LMI62" s="958">
        <f t="shared" ref="LMI62" si="4227">IF(LMG62-LMI60&lt;=0,0,LMG62-LMI60)</f>
        <v>0</v>
      </c>
      <c r="LMK62" s="958">
        <f t="shared" ref="LMK62" si="4228">IF(LMI62-LMK60&lt;=0,0,LMI62-LMK60)</f>
        <v>0</v>
      </c>
      <c r="LMM62" s="958">
        <f t="shared" ref="LMM62" si="4229">IF(LMK62-LMM60&lt;=0,0,LMK62-LMM60)</f>
        <v>0</v>
      </c>
      <c r="LMO62" s="958">
        <f t="shared" ref="LMO62" si="4230">IF(LMM62-LMO60&lt;=0,0,LMM62-LMO60)</f>
        <v>0</v>
      </c>
      <c r="LMQ62" s="958">
        <f t="shared" ref="LMQ62" si="4231">IF(LMO62-LMQ60&lt;=0,0,LMO62-LMQ60)</f>
        <v>0</v>
      </c>
      <c r="LMS62" s="958">
        <f t="shared" ref="LMS62" si="4232">IF(LMQ62-LMS60&lt;=0,0,LMQ62-LMS60)</f>
        <v>0</v>
      </c>
      <c r="LMU62" s="958">
        <f t="shared" ref="LMU62" si="4233">IF(LMS62-LMU60&lt;=0,0,LMS62-LMU60)</f>
        <v>0</v>
      </c>
      <c r="LMW62" s="958">
        <f t="shared" ref="LMW62" si="4234">IF(LMU62-LMW60&lt;=0,0,LMU62-LMW60)</f>
        <v>0</v>
      </c>
      <c r="LMY62" s="958">
        <f t="shared" ref="LMY62" si="4235">IF(LMW62-LMY60&lt;=0,0,LMW62-LMY60)</f>
        <v>0</v>
      </c>
      <c r="LNA62" s="958">
        <f t="shared" ref="LNA62" si="4236">IF(LMY62-LNA60&lt;=0,0,LMY62-LNA60)</f>
        <v>0</v>
      </c>
      <c r="LNC62" s="958">
        <f t="shared" ref="LNC62" si="4237">IF(LNA62-LNC60&lt;=0,0,LNA62-LNC60)</f>
        <v>0</v>
      </c>
      <c r="LNE62" s="958">
        <f t="shared" ref="LNE62" si="4238">IF(LNC62-LNE60&lt;=0,0,LNC62-LNE60)</f>
        <v>0</v>
      </c>
      <c r="LNG62" s="958">
        <f t="shared" ref="LNG62" si="4239">IF(LNE62-LNG60&lt;=0,0,LNE62-LNG60)</f>
        <v>0</v>
      </c>
      <c r="LNI62" s="958">
        <f t="shared" ref="LNI62" si="4240">IF(LNG62-LNI60&lt;=0,0,LNG62-LNI60)</f>
        <v>0</v>
      </c>
      <c r="LNK62" s="958">
        <f t="shared" ref="LNK62" si="4241">IF(LNI62-LNK60&lt;=0,0,LNI62-LNK60)</f>
        <v>0</v>
      </c>
      <c r="LNM62" s="958">
        <f t="shared" ref="LNM62" si="4242">IF(LNK62-LNM60&lt;=0,0,LNK62-LNM60)</f>
        <v>0</v>
      </c>
      <c r="LNO62" s="958">
        <f t="shared" ref="LNO62" si="4243">IF(LNM62-LNO60&lt;=0,0,LNM62-LNO60)</f>
        <v>0</v>
      </c>
      <c r="LNQ62" s="958">
        <f t="shared" ref="LNQ62" si="4244">IF(LNO62-LNQ60&lt;=0,0,LNO62-LNQ60)</f>
        <v>0</v>
      </c>
      <c r="LNS62" s="958">
        <f t="shared" ref="LNS62" si="4245">IF(LNQ62-LNS60&lt;=0,0,LNQ62-LNS60)</f>
        <v>0</v>
      </c>
      <c r="LNU62" s="958">
        <f t="shared" ref="LNU62" si="4246">IF(LNS62-LNU60&lt;=0,0,LNS62-LNU60)</f>
        <v>0</v>
      </c>
      <c r="LNW62" s="958">
        <f t="shared" ref="LNW62" si="4247">IF(LNU62-LNW60&lt;=0,0,LNU62-LNW60)</f>
        <v>0</v>
      </c>
      <c r="LNY62" s="958">
        <f t="shared" ref="LNY62" si="4248">IF(LNW62-LNY60&lt;=0,0,LNW62-LNY60)</f>
        <v>0</v>
      </c>
      <c r="LOA62" s="958">
        <f t="shared" ref="LOA62" si="4249">IF(LNY62-LOA60&lt;=0,0,LNY62-LOA60)</f>
        <v>0</v>
      </c>
      <c r="LOC62" s="958">
        <f t="shared" ref="LOC62" si="4250">IF(LOA62-LOC60&lt;=0,0,LOA62-LOC60)</f>
        <v>0</v>
      </c>
      <c r="LOE62" s="958">
        <f t="shared" ref="LOE62" si="4251">IF(LOC62-LOE60&lt;=0,0,LOC62-LOE60)</f>
        <v>0</v>
      </c>
      <c r="LOG62" s="958">
        <f t="shared" ref="LOG62" si="4252">IF(LOE62-LOG60&lt;=0,0,LOE62-LOG60)</f>
        <v>0</v>
      </c>
      <c r="LOI62" s="958">
        <f t="shared" ref="LOI62" si="4253">IF(LOG62-LOI60&lt;=0,0,LOG62-LOI60)</f>
        <v>0</v>
      </c>
      <c r="LOK62" s="958">
        <f t="shared" ref="LOK62" si="4254">IF(LOI62-LOK60&lt;=0,0,LOI62-LOK60)</f>
        <v>0</v>
      </c>
      <c r="LOM62" s="958">
        <f t="shared" ref="LOM62" si="4255">IF(LOK62-LOM60&lt;=0,0,LOK62-LOM60)</f>
        <v>0</v>
      </c>
      <c r="LOO62" s="958">
        <f t="shared" ref="LOO62" si="4256">IF(LOM62-LOO60&lt;=0,0,LOM62-LOO60)</f>
        <v>0</v>
      </c>
      <c r="LOQ62" s="958">
        <f t="shared" ref="LOQ62" si="4257">IF(LOO62-LOQ60&lt;=0,0,LOO62-LOQ60)</f>
        <v>0</v>
      </c>
      <c r="LOS62" s="958">
        <f t="shared" ref="LOS62" si="4258">IF(LOQ62-LOS60&lt;=0,0,LOQ62-LOS60)</f>
        <v>0</v>
      </c>
      <c r="LOU62" s="958">
        <f t="shared" ref="LOU62" si="4259">IF(LOS62-LOU60&lt;=0,0,LOS62-LOU60)</f>
        <v>0</v>
      </c>
      <c r="LOW62" s="958">
        <f t="shared" ref="LOW62" si="4260">IF(LOU62-LOW60&lt;=0,0,LOU62-LOW60)</f>
        <v>0</v>
      </c>
      <c r="LOY62" s="958">
        <f t="shared" ref="LOY62" si="4261">IF(LOW62-LOY60&lt;=0,0,LOW62-LOY60)</f>
        <v>0</v>
      </c>
      <c r="LPA62" s="958">
        <f t="shared" ref="LPA62" si="4262">IF(LOY62-LPA60&lt;=0,0,LOY62-LPA60)</f>
        <v>0</v>
      </c>
      <c r="LPC62" s="958">
        <f t="shared" ref="LPC62" si="4263">IF(LPA62-LPC60&lt;=0,0,LPA62-LPC60)</f>
        <v>0</v>
      </c>
      <c r="LPE62" s="958">
        <f t="shared" ref="LPE62" si="4264">IF(LPC62-LPE60&lt;=0,0,LPC62-LPE60)</f>
        <v>0</v>
      </c>
      <c r="LPG62" s="958">
        <f t="shared" ref="LPG62" si="4265">IF(LPE62-LPG60&lt;=0,0,LPE62-LPG60)</f>
        <v>0</v>
      </c>
      <c r="LPI62" s="958">
        <f t="shared" ref="LPI62" si="4266">IF(LPG62-LPI60&lt;=0,0,LPG62-LPI60)</f>
        <v>0</v>
      </c>
      <c r="LPK62" s="958">
        <f t="shared" ref="LPK62" si="4267">IF(LPI62-LPK60&lt;=0,0,LPI62-LPK60)</f>
        <v>0</v>
      </c>
      <c r="LPM62" s="958">
        <f t="shared" ref="LPM62" si="4268">IF(LPK62-LPM60&lt;=0,0,LPK62-LPM60)</f>
        <v>0</v>
      </c>
      <c r="LPO62" s="958">
        <f t="shared" ref="LPO62" si="4269">IF(LPM62-LPO60&lt;=0,0,LPM62-LPO60)</f>
        <v>0</v>
      </c>
      <c r="LPQ62" s="958">
        <f t="shared" ref="LPQ62" si="4270">IF(LPO62-LPQ60&lt;=0,0,LPO62-LPQ60)</f>
        <v>0</v>
      </c>
      <c r="LPS62" s="958">
        <f t="shared" ref="LPS62" si="4271">IF(LPQ62-LPS60&lt;=0,0,LPQ62-LPS60)</f>
        <v>0</v>
      </c>
      <c r="LPU62" s="958">
        <f t="shared" ref="LPU62" si="4272">IF(LPS62-LPU60&lt;=0,0,LPS62-LPU60)</f>
        <v>0</v>
      </c>
      <c r="LPW62" s="958">
        <f t="shared" ref="LPW62" si="4273">IF(LPU62-LPW60&lt;=0,0,LPU62-LPW60)</f>
        <v>0</v>
      </c>
      <c r="LPY62" s="958">
        <f t="shared" ref="LPY62" si="4274">IF(LPW62-LPY60&lt;=0,0,LPW62-LPY60)</f>
        <v>0</v>
      </c>
      <c r="LQA62" s="958">
        <f t="shared" ref="LQA62" si="4275">IF(LPY62-LQA60&lt;=0,0,LPY62-LQA60)</f>
        <v>0</v>
      </c>
      <c r="LQC62" s="958">
        <f t="shared" ref="LQC62" si="4276">IF(LQA62-LQC60&lt;=0,0,LQA62-LQC60)</f>
        <v>0</v>
      </c>
      <c r="LQE62" s="958">
        <f t="shared" ref="LQE62" si="4277">IF(LQC62-LQE60&lt;=0,0,LQC62-LQE60)</f>
        <v>0</v>
      </c>
      <c r="LQG62" s="958">
        <f t="shared" ref="LQG62" si="4278">IF(LQE62-LQG60&lt;=0,0,LQE62-LQG60)</f>
        <v>0</v>
      </c>
      <c r="LQI62" s="958">
        <f t="shared" ref="LQI62" si="4279">IF(LQG62-LQI60&lt;=0,0,LQG62-LQI60)</f>
        <v>0</v>
      </c>
      <c r="LQK62" s="958">
        <f t="shared" ref="LQK62" si="4280">IF(LQI62-LQK60&lt;=0,0,LQI62-LQK60)</f>
        <v>0</v>
      </c>
      <c r="LQM62" s="958">
        <f t="shared" ref="LQM62" si="4281">IF(LQK62-LQM60&lt;=0,0,LQK62-LQM60)</f>
        <v>0</v>
      </c>
      <c r="LQO62" s="958">
        <f t="shared" ref="LQO62" si="4282">IF(LQM62-LQO60&lt;=0,0,LQM62-LQO60)</f>
        <v>0</v>
      </c>
      <c r="LQQ62" s="958">
        <f t="shared" ref="LQQ62" si="4283">IF(LQO62-LQQ60&lt;=0,0,LQO62-LQQ60)</f>
        <v>0</v>
      </c>
      <c r="LQS62" s="958">
        <f t="shared" ref="LQS62" si="4284">IF(LQQ62-LQS60&lt;=0,0,LQQ62-LQS60)</f>
        <v>0</v>
      </c>
      <c r="LQU62" s="958">
        <f t="shared" ref="LQU62" si="4285">IF(LQS62-LQU60&lt;=0,0,LQS62-LQU60)</f>
        <v>0</v>
      </c>
      <c r="LQW62" s="958">
        <f t="shared" ref="LQW62" si="4286">IF(LQU62-LQW60&lt;=0,0,LQU62-LQW60)</f>
        <v>0</v>
      </c>
      <c r="LQY62" s="958">
        <f t="shared" ref="LQY62" si="4287">IF(LQW62-LQY60&lt;=0,0,LQW62-LQY60)</f>
        <v>0</v>
      </c>
      <c r="LRA62" s="958">
        <f t="shared" ref="LRA62" si="4288">IF(LQY62-LRA60&lt;=0,0,LQY62-LRA60)</f>
        <v>0</v>
      </c>
      <c r="LRC62" s="958">
        <f t="shared" ref="LRC62" si="4289">IF(LRA62-LRC60&lt;=0,0,LRA62-LRC60)</f>
        <v>0</v>
      </c>
      <c r="LRE62" s="958">
        <f t="shared" ref="LRE62" si="4290">IF(LRC62-LRE60&lt;=0,0,LRC62-LRE60)</f>
        <v>0</v>
      </c>
      <c r="LRG62" s="958">
        <f t="shared" ref="LRG62" si="4291">IF(LRE62-LRG60&lt;=0,0,LRE62-LRG60)</f>
        <v>0</v>
      </c>
      <c r="LRI62" s="958">
        <f t="shared" ref="LRI62" si="4292">IF(LRG62-LRI60&lt;=0,0,LRG62-LRI60)</f>
        <v>0</v>
      </c>
      <c r="LRK62" s="958">
        <f t="shared" ref="LRK62" si="4293">IF(LRI62-LRK60&lt;=0,0,LRI62-LRK60)</f>
        <v>0</v>
      </c>
      <c r="LRM62" s="958">
        <f t="shared" ref="LRM62" si="4294">IF(LRK62-LRM60&lt;=0,0,LRK62-LRM60)</f>
        <v>0</v>
      </c>
      <c r="LRO62" s="958">
        <f t="shared" ref="LRO62" si="4295">IF(LRM62-LRO60&lt;=0,0,LRM62-LRO60)</f>
        <v>0</v>
      </c>
      <c r="LRQ62" s="958">
        <f t="shared" ref="LRQ62" si="4296">IF(LRO62-LRQ60&lt;=0,0,LRO62-LRQ60)</f>
        <v>0</v>
      </c>
      <c r="LRS62" s="958">
        <f t="shared" ref="LRS62" si="4297">IF(LRQ62-LRS60&lt;=0,0,LRQ62-LRS60)</f>
        <v>0</v>
      </c>
      <c r="LRU62" s="958">
        <f t="shared" ref="LRU62" si="4298">IF(LRS62-LRU60&lt;=0,0,LRS62-LRU60)</f>
        <v>0</v>
      </c>
      <c r="LRW62" s="958">
        <f t="shared" ref="LRW62" si="4299">IF(LRU62-LRW60&lt;=0,0,LRU62-LRW60)</f>
        <v>0</v>
      </c>
      <c r="LRY62" s="958">
        <f t="shared" ref="LRY62" si="4300">IF(LRW62-LRY60&lt;=0,0,LRW62-LRY60)</f>
        <v>0</v>
      </c>
      <c r="LSA62" s="958">
        <f t="shared" ref="LSA62" si="4301">IF(LRY62-LSA60&lt;=0,0,LRY62-LSA60)</f>
        <v>0</v>
      </c>
      <c r="LSC62" s="958">
        <f t="shared" ref="LSC62" si="4302">IF(LSA62-LSC60&lt;=0,0,LSA62-LSC60)</f>
        <v>0</v>
      </c>
      <c r="LSE62" s="958">
        <f t="shared" ref="LSE62" si="4303">IF(LSC62-LSE60&lt;=0,0,LSC62-LSE60)</f>
        <v>0</v>
      </c>
      <c r="LSG62" s="958">
        <f t="shared" ref="LSG62" si="4304">IF(LSE62-LSG60&lt;=0,0,LSE62-LSG60)</f>
        <v>0</v>
      </c>
      <c r="LSI62" s="958">
        <f t="shared" ref="LSI62" si="4305">IF(LSG62-LSI60&lt;=0,0,LSG62-LSI60)</f>
        <v>0</v>
      </c>
      <c r="LSK62" s="958">
        <f t="shared" ref="LSK62" si="4306">IF(LSI62-LSK60&lt;=0,0,LSI62-LSK60)</f>
        <v>0</v>
      </c>
      <c r="LSM62" s="958">
        <f t="shared" ref="LSM62" si="4307">IF(LSK62-LSM60&lt;=0,0,LSK62-LSM60)</f>
        <v>0</v>
      </c>
      <c r="LSO62" s="958">
        <f t="shared" ref="LSO62" si="4308">IF(LSM62-LSO60&lt;=0,0,LSM62-LSO60)</f>
        <v>0</v>
      </c>
      <c r="LSQ62" s="958">
        <f t="shared" ref="LSQ62" si="4309">IF(LSO62-LSQ60&lt;=0,0,LSO62-LSQ60)</f>
        <v>0</v>
      </c>
      <c r="LSS62" s="958">
        <f t="shared" ref="LSS62" si="4310">IF(LSQ62-LSS60&lt;=0,0,LSQ62-LSS60)</f>
        <v>0</v>
      </c>
      <c r="LSU62" s="958">
        <f t="shared" ref="LSU62" si="4311">IF(LSS62-LSU60&lt;=0,0,LSS62-LSU60)</f>
        <v>0</v>
      </c>
      <c r="LSW62" s="958">
        <f t="shared" ref="LSW62" si="4312">IF(LSU62-LSW60&lt;=0,0,LSU62-LSW60)</f>
        <v>0</v>
      </c>
      <c r="LSY62" s="958">
        <f t="shared" ref="LSY62" si="4313">IF(LSW62-LSY60&lt;=0,0,LSW62-LSY60)</f>
        <v>0</v>
      </c>
      <c r="LTA62" s="958">
        <f t="shared" ref="LTA62" si="4314">IF(LSY62-LTA60&lt;=0,0,LSY62-LTA60)</f>
        <v>0</v>
      </c>
      <c r="LTC62" s="958">
        <f t="shared" ref="LTC62" si="4315">IF(LTA62-LTC60&lt;=0,0,LTA62-LTC60)</f>
        <v>0</v>
      </c>
      <c r="LTE62" s="958">
        <f t="shared" ref="LTE62" si="4316">IF(LTC62-LTE60&lt;=0,0,LTC62-LTE60)</f>
        <v>0</v>
      </c>
      <c r="LTG62" s="958">
        <f t="shared" ref="LTG62" si="4317">IF(LTE62-LTG60&lt;=0,0,LTE62-LTG60)</f>
        <v>0</v>
      </c>
      <c r="LTI62" s="958">
        <f t="shared" ref="LTI62" si="4318">IF(LTG62-LTI60&lt;=0,0,LTG62-LTI60)</f>
        <v>0</v>
      </c>
      <c r="LTK62" s="958">
        <f t="shared" ref="LTK62" si="4319">IF(LTI62-LTK60&lt;=0,0,LTI62-LTK60)</f>
        <v>0</v>
      </c>
      <c r="LTM62" s="958">
        <f t="shared" ref="LTM62" si="4320">IF(LTK62-LTM60&lt;=0,0,LTK62-LTM60)</f>
        <v>0</v>
      </c>
      <c r="LTO62" s="958">
        <f t="shared" ref="LTO62" si="4321">IF(LTM62-LTO60&lt;=0,0,LTM62-LTO60)</f>
        <v>0</v>
      </c>
      <c r="LTQ62" s="958">
        <f t="shared" ref="LTQ62" si="4322">IF(LTO62-LTQ60&lt;=0,0,LTO62-LTQ60)</f>
        <v>0</v>
      </c>
      <c r="LTS62" s="958">
        <f t="shared" ref="LTS62" si="4323">IF(LTQ62-LTS60&lt;=0,0,LTQ62-LTS60)</f>
        <v>0</v>
      </c>
      <c r="LTU62" s="958">
        <f t="shared" ref="LTU62" si="4324">IF(LTS62-LTU60&lt;=0,0,LTS62-LTU60)</f>
        <v>0</v>
      </c>
      <c r="LTW62" s="958">
        <f t="shared" ref="LTW62" si="4325">IF(LTU62-LTW60&lt;=0,0,LTU62-LTW60)</f>
        <v>0</v>
      </c>
      <c r="LTY62" s="958">
        <f t="shared" ref="LTY62" si="4326">IF(LTW62-LTY60&lt;=0,0,LTW62-LTY60)</f>
        <v>0</v>
      </c>
      <c r="LUA62" s="958">
        <f t="shared" ref="LUA62" si="4327">IF(LTY62-LUA60&lt;=0,0,LTY62-LUA60)</f>
        <v>0</v>
      </c>
      <c r="LUC62" s="958">
        <f t="shared" ref="LUC62" si="4328">IF(LUA62-LUC60&lt;=0,0,LUA62-LUC60)</f>
        <v>0</v>
      </c>
      <c r="LUE62" s="958">
        <f t="shared" ref="LUE62" si="4329">IF(LUC62-LUE60&lt;=0,0,LUC62-LUE60)</f>
        <v>0</v>
      </c>
      <c r="LUG62" s="958">
        <f t="shared" ref="LUG62" si="4330">IF(LUE62-LUG60&lt;=0,0,LUE62-LUG60)</f>
        <v>0</v>
      </c>
      <c r="LUI62" s="958">
        <f t="shared" ref="LUI62" si="4331">IF(LUG62-LUI60&lt;=0,0,LUG62-LUI60)</f>
        <v>0</v>
      </c>
      <c r="LUK62" s="958">
        <f t="shared" ref="LUK62" si="4332">IF(LUI62-LUK60&lt;=0,0,LUI62-LUK60)</f>
        <v>0</v>
      </c>
      <c r="LUM62" s="958">
        <f t="shared" ref="LUM62" si="4333">IF(LUK62-LUM60&lt;=0,0,LUK62-LUM60)</f>
        <v>0</v>
      </c>
      <c r="LUO62" s="958">
        <f t="shared" ref="LUO62" si="4334">IF(LUM62-LUO60&lt;=0,0,LUM62-LUO60)</f>
        <v>0</v>
      </c>
      <c r="LUQ62" s="958">
        <f t="shared" ref="LUQ62" si="4335">IF(LUO62-LUQ60&lt;=0,0,LUO62-LUQ60)</f>
        <v>0</v>
      </c>
      <c r="LUS62" s="958">
        <f t="shared" ref="LUS62" si="4336">IF(LUQ62-LUS60&lt;=0,0,LUQ62-LUS60)</f>
        <v>0</v>
      </c>
      <c r="LUU62" s="958">
        <f t="shared" ref="LUU62" si="4337">IF(LUS62-LUU60&lt;=0,0,LUS62-LUU60)</f>
        <v>0</v>
      </c>
      <c r="LUW62" s="958">
        <f t="shared" ref="LUW62" si="4338">IF(LUU62-LUW60&lt;=0,0,LUU62-LUW60)</f>
        <v>0</v>
      </c>
      <c r="LUY62" s="958">
        <f t="shared" ref="LUY62" si="4339">IF(LUW62-LUY60&lt;=0,0,LUW62-LUY60)</f>
        <v>0</v>
      </c>
      <c r="LVA62" s="958">
        <f t="shared" ref="LVA62" si="4340">IF(LUY62-LVA60&lt;=0,0,LUY62-LVA60)</f>
        <v>0</v>
      </c>
      <c r="LVC62" s="958">
        <f t="shared" ref="LVC62" si="4341">IF(LVA62-LVC60&lt;=0,0,LVA62-LVC60)</f>
        <v>0</v>
      </c>
      <c r="LVE62" s="958">
        <f t="shared" ref="LVE62" si="4342">IF(LVC62-LVE60&lt;=0,0,LVC62-LVE60)</f>
        <v>0</v>
      </c>
      <c r="LVG62" s="958">
        <f t="shared" ref="LVG62" si="4343">IF(LVE62-LVG60&lt;=0,0,LVE62-LVG60)</f>
        <v>0</v>
      </c>
      <c r="LVI62" s="958">
        <f t="shared" ref="LVI62" si="4344">IF(LVG62-LVI60&lt;=0,0,LVG62-LVI60)</f>
        <v>0</v>
      </c>
      <c r="LVK62" s="958">
        <f t="shared" ref="LVK62" si="4345">IF(LVI62-LVK60&lt;=0,0,LVI62-LVK60)</f>
        <v>0</v>
      </c>
      <c r="LVM62" s="958">
        <f t="shared" ref="LVM62" si="4346">IF(LVK62-LVM60&lt;=0,0,LVK62-LVM60)</f>
        <v>0</v>
      </c>
      <c r="LVO62" s="958">
        <f t="shared" ref="LVO62" si="4347">IF(LVM62-LVO60&lt;=0,0,LVM62-LVO60)</f>
        <v>0</v>
      </c>
      <c r="LVQ62" s="958">
        <f t="shared" ref="LVQ62" si="4348">IF(LVO62-LVQ60&lt;=0,0,LVO62-LVQ60)</f>
        <v>0</v>
      </c>
      <c r="LVS62" s="958">
        <f t="shared" ref="LVS62" si="4349">IF(LVQ62-LVS60&lt;=0,0,LVQ62-LVS60)</f>
        <v>0</v>
      </c>
      <c r="LVU62" s="958">
        <f t="shared" ref="LVU62" si="4350">IF(LVS62-LVU60&lt;=0,0,LVS62-LVU60)</f>
        <v>0</v>
      </c>
      <c r="LVW62" s="958">
        <f t="shared" ref="LVW62" si="4351">IF(LVU62-LVW60&lt;=0,0,LVU62-LVW60)</f>
        <v>0</v>
      </c>
      <c r="LVY62" s="958">
        <f t="shared" ref="LVY62" si="4352">IF(LVW62-LVY60&lt;=0,0,LVW62-LVY60)</f>
        <v>0</v>
      </c>
      <c r="LWA62" s="958">
        <f t="shared" ref="LWA62" si="4353">IF(LVY62-LWA60&lt;=0,0,LVY62-LWA60)</f>
        <v>0</v>
      </c>
      <c r="LWC62" s="958">
        <f t="shared" ref="LWC62" si="4354">IF(LWA62-LWC60&lt;=0,0,LWA62-LWC60)</f>
        <v>0</v>
      </c>
      <c r="LWE62" s="958">
        <f t="shared" ref="LWE62" si="4355">IF(LWC62-LWE60&lt;=0,0,LWC62-LWE60)</f>
        <v>0</v>
      </c>
      <c r="LWG62" s="958">
        <f t="shared" ref="LWG62" si="4356">IF(LWE62-LWG60&lt;=0,0,LWE62-LWG60)</f>
        <v>0</v>
      </c>
      <c r="LWI62" s="958">
        <f t="shared" ref="LWI62" si="4357">IF(LWG62-LWI60&lt;=0,0,LWG62-LWI60)</f>
        <v>0</v>
      </c>
      <c r="LWK62" s="958">
        <f t="shared" ref="LWK62" si="4358">IF(LWI62-LWK60&lt;=0,0,LWI62-LWK60)</f>
        <v>0</v>
      </c>
      <c r="LWM62" s="958">
        <f t="shared" ref="LWM62" si="4359">IF(LWK62-LWM60&lt;=0,0,LWK62-LWM60)</f>
        <v>0</v>
      </c>
      <c r="LWO62" s="958">
        <f t="shared" ref="LWO62" si="4360">IF(LWM62-LWO60&lt;=0,0,LWM62-LWO60)</f>
        <v>0</v>
      </c>
      <c r="LWQ62" s="958">
        <f t="shared" ref="LWQ62" si="4361">IF(LWO62-LWQ60&lt;=0,0,LWO62-LWQ60)</f>
        <v>0</v>
      </c>
      <c r="LWS62" s="958">
        <f t="shared" ref="LWS62" si="4362">IF(LWQ62-LWS60&lt;=0,0,LWQ62-LWS60)</f>
        <v>0</v>
      </c>
      <c r="LWU62" s="958">
        <f t="shared" ref="LWU62" si="4363">IF(LWS62-LWU60&lt;=0,0,LWS62-LWU60)</f>
        <v>0</v>
      </c>
      <c r="LWW62" s="958">
        <f t="shared" ref="LWW62" si="4364">IF(LWU62-LWW60&lt;=0,0,LWU62-LWW60)</f>
        <v>0</v>
      </c>
      <c r="LWY62" s="958">
        <f t="shared" ref="LWY62" si="4365">IF(LWW62-LWY60&lt;=0,0,LWW62-LWY60)</f>
        <v>0</v>
      </c>
      <c r="LXA62" s="958">
        <f t="shared" ref="LXA62" si="4366">IF(LWY62-LXA60&lt;=0,0,LWY62-LXA60)</f>
        <v>0</v>
      </c>
      <c r="LXC62" s="958">
        <f t="shared" ref="LXC62" si="4367">IF(LXA62-LXC60&lt;=0,0,LXA62-LXC60)</f>
        <v>0</v>
      </c>
      <c r="LXE62" s="958">
        <f t="shared" ref="LXE62" si="4368">IF(LXC62-LXE60&lt;=0,0,LXC62-LXE60)</f>
        <v>0</v>
      </c>
      <c r="LXG62" s="958">
        <f t="shared" ref="LXG62" si="4369">IF(LXE62-LXG60&lt;=0,0,LXE62-LXG60)</f>
        <v>0</v>
      </c>
      <c r="LXI62" s="958">
        <f t="shared" ref="LXI62" si="4370">IF(LXG62-LXI60&lt;=0,0,LXG62-LXI60)</f>
        <v>0</v>
      </c>
      <c r="LXK62" s="958">
        <f t="shared" ref="LXK62" si="4371">IF(LXI62-LXK60&lt;=0,0,LXI62-LXK60)</f>
        <v>0</v>
      </c>
      <c r="LXM62" s="958">
        <f t="shared" ref="LXM62" si="4372">IF(LXK62-LXM60&lt;=0,0,LXK62-LXM60)</f>
        <v>0</v>
      </c>
      <c r="LXO62" s="958">
        <f t="shared" ref="LXO62" si="4373">IF(LXM62-LXO60&lt;=0,0,LXM62-LXO60)</f>
        <v>0</v>
      </c>
      <c r="LXQ62" s="958">
        <f t="shared" ref="LXQ62" si="4374">IF(LXO62-LXQ60&lt;=0,0,LXO62-LXQ60)</f>
        <v>0</v>
      </c>
      <c r="LXS62" s="958">
        <f t="shared" ref="LXS62" si="4375">IF(LXQ62-LXS60&lt;=0,0,LXQ62-LXS60)</f>
        <v>0</v>
      </c>
      <c r="LXU62" s="958">
        <f t="shared" ref="LXU62" si="4376">IF(LXS62-LXU60&lt;=0,0,LXS62-LXU60)</f>
        <v>0</v>
      </c>
      <c r="LXW62" s="958">
        <f t="shared" ref="LXW62" si="4377">IF(LXU62-LXW60&lt;=0,0,LXU62-LXW60)</f>
        <v>0</v>
      </c>
      <c r="LXY62" s="958">
        <f t="shared" ref="LXY62" si="4378">IF(LXW62-LXY60&lt;=0,0,LXW62-LXY60)</f>
        <v>0</v>
      </c>
      <c r="LYA62" s="958">
        <f t="shared" ref="LYA62" si="4379">IF(LXY62-LYA60&lt;=0,0,LXY62-LYA60)</f>
        <v>0</v>
      </c>
      <c r="LYC62" s="958">
        <f t="shared" ref="LYC62" si="4380">IF(LYA62-LYC60&lt;=0,0,LYA62-LYC60)</f>
        <v>0</v>
      </c>
      <c r="LYE62" s="958">
        <f t="shared" ref="LYE62" si="4381">IF(LYC62-LYE60&lt;=0,0,LYC62-LYE60)</f>
        <v>0</v>
      </c>
      <c r="LYG62" s="958">
        <f t="shared" ref="LYG62" si="4382">IF(LYE62-LYG60&lt;=0,0,LYE62-LYG60)</f>
        <v>0</v>
      </c>
      <c r="LYI62" s="958">
        <f t="shared" ref="LYI62" si="4383">IF(LYG62-LYI60&lt;=0,0,LYG62-LYI60)</f>
        <v>0</v>
      </c>
      <c r="LYK62" s="958">
        <f t="shared" ref="LYK62" si="4384">IF(LYI62-LYK60&lt;=0,0,LYI62-LYK60)</f>
        <v>0</v>
      </c>
      <c r="LYM62" s="958">
        <f t="shared" ref="LYM62" si="4385">IF(LYK62-LYM60&lt;=0,0,LYK62-LYM60)</f>
        <v>0</v>
      </c>
      <c r="LYO62" s="958">
        <f t="shared" ref="LYO62" si="4386">IF(LYM62-LYO60&lt;=0,0,LYM62-LYO60)</f>
        <v>0</v>
      </c>
      <c r="LYQ62" s="958">
        <f t="shared" ref="LYQ62" si="4387">IF(LYO62-LYQ60&lt;=0,0,LYO62-LYQ60)</f>
        <v>0</v>
      </c>
      <c r="LYS62" s="958">
        <f t="shared" ref="LYS62" si="4388">IF(LYQ62-LYS60&lt;=0,0,LYQ62-LYS60)</f>
        <v>0</v>
      </c>
      <c r="LYU62" s="958">
        <f t="shared" ref="LYU62" si="4389">IF(LYS62-LYU60&lt;=0,0,LYS62-LYU60)</f>
        <v>0</v>
      </c>
      <c r="LYW62" s="958">
        <f t="shared" ref="LYW62" si="4390">IF(LYU62-LYW60&lt;=0,0,LYU62-LYW60)</f>
        <v>0</v>
      </c>
      <c r="LYY62" s="958">
        <f t="shared" ref="LYY62" si="4391">IF(LYW62-LYY60&lt;=0,0,LYW62-LYY60)</f>
        <v>0</v>
      </c>
      <c r="LZA62" s="958">
        <f t="shared" ref="LZA62" si="4392">IF(LYY62-LZA60&lt;=0,0,LYY62-LZA60)</f>
        <v>0</v>
      </c>
      <c r="LZC62" s="958">
        <f t="shared" ref="LZC62" si="4393">IF(LZA62-LZC60&lt;=0,0,LZA62-LZC60)</f>
        <v>0</v>
      </c>
      <c r="LZE62" s="958">
        <f t="shared" ref="LZE62" si="4394">IF(LZC62-LZE60&lt;=0,0,LZC62-LZE60)</f>
        <v>0</v>
      </c>
      <c r="LZG62" s="958">
        <f t="shared" ref="LZG62" si="4395">IF(LZE62-LZG60&lt;=0,0,LZE62-LZG60)</f>
        <v>0</v>
      </c>
      <c r="LZI62" s="958">
        <f t="shared" ref="LZI62" si="4396">IF(LZG62-LZI60&lt;=0,0,LZG62-LZI60)</f>
        <v>0</v>
      </c>
      <c r="LZK62" s="958">
        <f t="shared" ref="LZK62" si="4397">IF(LZI62-LZK60&lt;=0,0,LZI62-LZK60)</f>
        <v>0</v>
      </c>
      <c r="LZM62" s="958">
        <f t="shared" ref="LZM62" si="4398">IF(LZK62-LZM60&lt;=0,0,LZK62-LZM60)</f>
        <v>0</v>
      </c>
      <c r="LZO62" s="958">
        <f t="shared" ref="LZO62" si="4399">IF(LZM62-LZO60&lt;=0,0,LZM62-LZO60)</f>
        <v>0</v>
      </c>
      <c r="LZQ62" s="958">
        <f t="shared" ref="LZQ62" si="4400">IF(LZO62-LZQ60&lt;=0,0,LZO62-LZQ60)</f>
        <v>0</v>
      </c>
      <c r="LZS62" s="958">
        <f t="shared" ref="LZS62" si="4401">IF(LZQ62-LZS60&lt;=0,0,LZQ62-LZS60)</f>
        <v>0</v>
      </c>
      <c r="LZU62" s="958">
        <f t="shared" ref="LZU62" si="4402">IF(LZS62-LZU60&lt;=0,0,LZS62-LZU60)</f>
        <v>0</v>
      </c>
      <c r="LZW62" s="958">
        <f t="shared" ref="LZW62" si="4403">IF(LZU62-LZW60&lt;=0,0,LZU62-LZW60)</f>
        <v>0</v>
      </c>
      <c r="LZY62" s="958">
        <f t="shared" ref="LZY62" si="4404">IF(LZW62-LZY60&lt;=0,0,LZW62-LZY60)</f>
        <v>0</v>
      </c>
      <c r="MAA62" s="958">
        <f t="shared" ref="MAA62" si="4405">IF(LZY62-MAA60&lt;=0,0,LZY62-MAA60)</f>
        <v>0</v>
      </c>
      <c r="MAC62" s="958">
        <f t="shared" ref="MAC62" si="4406">IF(MAA62-MAC60&lt;=0,0,MAA62-MAC60)</f>
        <v>0</v>
      </c>
      <c r="MAE62" s="958">
        <f t="shared" ref="MAE62" si="4407">IF(MAC62-MAE60&lt;=0,0,MAC62-MAE60)</f>
        <v>0</v>
      </c>
      <c r="MAG62" s="958">
        <f t="shared" ref="MAG62" si="4408">IF(MAE62-MAG60&lt;=0,0,MAE62-MAG60)</f>
        <v>0</v>
      </c>
      <c r="MAI62" s="958">
        <f t="shared" ref="MAI62" si="4409">IF(MAG62-MAI60&lt;=0,0,MAG62-MAI60)</f>
        <v>0</v>
      </c>
      <c r="MAK62" s="958">
        <f t="shared" ref="MAK62" si="4410">IF(MAI62-MAK60&lt;=0,0,MAI62-MAK60)</f>
        <v>0</v>
      </c>
      <c r="MAM62" s="958">
        <f t="shared" ref="MAM62" si="4411">IF(MAK62-MAM60&lt;=0,0,MAK62-MAM60)</f>
        <v>0</v>
      </c>
      <c r="MAO62" s="958">
        <f t="shared" ref="MAO62" si="4412">IF(MAM62-MAO60&lt;=0,0,MAM62-MAO60)</f>
        <v>0</v>
      </c>
      <c r="MAQ62" s="958">
        <f t="shared" ref="MAQ62" si="4413">IF(MAO62-MAQ60&lt;=0,0,MAO62-MAQ60)</f>
        <v>0</v>
      </c>
      <c r="MAS62" s="958">
        <f t="shared" ref="MAS62" si="4414">IF(MAQ62-MAS60&lt;=0,0,MAQ62-MAS60)</f>
        <v>0</v>
      </c>
      <c r="MAU62" s="958">
        <f t="shared" ref="MAU62" si="4415">IF(MAS62-MAU60&lt;=0,0,MAS62-MAU60)</f>
        <v>0</v>
      </c>
      <c r="MAW62" s="958">
        <f t="shared" ref="MAW62" si="4416">IF(MAU62-MAW60&lt;=0,0,MAU62-MAW60)</f>
        <v>0</v>
      </c>
      <c r="MAY62" s="958">
        <f t="shared" ref="MAY62" si="4417">IF(MAW62-MAY60&lt;=0,0,MAW62-MAY60)</f>
        <v>0</v>
      </c>
      <c r="MBA62" s="958">
        <f t="shared" ref="MBA62" si="4418">IF(MAY62-MBA60&lt;=0,0,MAY62-MBA60)</f>
        <v>0</v>
      </c>
      <c r="MBC62" s="958">
        <f t="shared" ref="MBC62" si="4419">IF(MBA62-MBC60&lt;=0,0,MBA62-MBC60)</f>
        <v>0</v>
      </c>
      <c r="MBE62" s="958">
        <f t="shared" ref="MBE62" si="4420">IF(MBC62-MBE60&lt;=0,0,MBC62-MBE60)</f>
        <v>0</v>
      </c>
      <c r="MBG62" s="958">
        <f t="shared" ref="MBG62" si="4421">IF(MBE62-MBG60&lt;=0,0,MBE62-MBG60)</f>
        <v>0</v>
      </c>
      <c r="MBI62" s="958">
        <f t="shared" ref="MBI62" si="4422">IF(MBG62-MBI60&lt;=0,0,MBG62-MBI60)</f>
        <v>0</v>
      </c>
      <c r="MBK62" s="958">
        <f t="shared" ref="MBK62" si="4423">IF(MBI62-MBK60&lt;=0,0,MBI62-MBK60)</f>
        <v>0</v>
      </c>
      <c r="MBM62" s="958">
        <f t="shared" ref="MBM62" si="4424">IF(MBK62-MBM60&lt;=0,0,MBK62-MBM60)</f>
        <v>0</v>
      </c>
      <c r="MBO62" s="958">
        <f t="shared" ref="MBO62" si="4425">IF(MBM62-MBO60&lt;=0,0,MBM62-MBO60)</f>
        <v>0</v>
      </c>
      <c r="MBQ62" s="958">
        <f t="shared" ref="MBQ62" si="4426">IF(MBO62-MBQ60&lt;=0,0,MBO62-MBQ60)</f>
        <v>0</v>
      </c>
      <c r="MBS62" s="958">
        <f t="shared" ref="MBS62" si="4427">IF(MBQ62-MBS60&lt;=0,0,MBQ62-MBS60)</f>
        <v>0</v>
      </c>
      <c r="MBU62" s="958">
        <f t="shared" ref="MBU62" si="4428">IF(MBS62-MBU60&lt;=0,0,MBS62-MBU60)</f>
        <v>0</v>
      </c>
      <c r="MBW62" s="958">
        <f t="shared" ref="MBW62" si="4429">IF(MBU62-MBW60&lt;=0,0,MBU62-MBW60)</f>
        <v>0</v>
      </c>
      <c r="MBY62" s="958">
        <f t="shared" ref="MBY62" si="4430">IF(MBW62-MBY60&lt;=0,0,MBW62-MBY60)</f>
        <v>0</v>
      </c>
      <c r="MCA62" s="958">
        <f t="shared" ref="MCA62" si="4431">IF(MBY62-MCA60&lt;=0,0,MBY62-MCA60)</f>
        <v>0</v>
      </c>
      <c r="MCC62" s="958">
        <f t="shared" ref="MCC62" si="4432">IF(MCA62-MCC60&lt;=0,0,MCA62-MCC60)</f>
        <v>0</v>
      </c>
      <c r="MCE62" s="958">
        <f t="shared" ref="MCE62" si="4433">IF(MCC62-MCE60&lt;=0,0,MCC62-MCE60)</f>
        <v>0</v>
      </c>
      <c r="MCG62" s="958">
        <f t="shared" ref="MCG62" si="4434">IF(MCE62-MCG60&lt;=0,0,MCE62-MCG60)</f>
        <v>0</v>
      </c>
      <c r="MCI62" s="958">
        <f t="shared" ref="MCI62" si="4435">IF(MCG62-MCI60&lt;=0,0,MCG62-MCI60)</f>
        <v>0</v>
      </c>
      <c r="MCK62" s="958">
        <f t="shared" ref="MCK62" si="4436">IF(MCI62-MCK60&lt;=0,0,MCI62-MCK60)</f>
        <v>0</v>
      </c>
      <c r="MCM62" s="958">
        <f t="shared" ref="MCM62" si="4437">IF(MCK62-MCM60&lt;=0,0,MCK62-MCM60)</f>
        <v>0</v>
      </c>
      <c r="MCO62" s="958">
        <f t="shared" ref="MCO62" si="4438">IF(MCM62-MCO60&lt;=0,0,MCM62-MCO60)</f>
        <v>0</v>
      </c>
      <c r="MCQ62" s="958">
        <f t="shared" ref="MCQ62" si="4439">IF(MCO62-MCQ60&lt;=0,0,MCO62-MCQ60)</f>
        <v>0</v>
      </c>
      <c r="MCS62" s="958">
        <f t="shared" ref="MCS62" si="4440">IF(MCQ62-MCS60&lt;=0,0,MCQ62-MCS60)</f>
        <v>0</v>
      </c>
      <c r="MCU62" s="958">
        <f t="shared" ref="MCU62" si="4441">IF(MCS62-MCU60&lt;=0,0,MCS62-MCU60)</f>
        <v>0</v>
      </c>
      <c r="MCW62" s="958">
        <f t="shared" ref="MCW62" si="4442">IF(MCU62-MCW60&lt;=0,0,MCU62-MCW60)</f>
        <v>0</v>
      </c>
      <c r="MCY62" s="958">
        <f t="shared" ref="MCY62" si="4443">IF(MCW62-MCY60&lt;=0,0,MCW62-MCY60)</f>
        <v>0</v>
      </c>
      <c r="MDA62" s="958">
        <f t="shared" ref="MDA62" si="4444">IF(MCY62-MDA60&lt;=0,0,MCY62-MDA60)</f>
        <v>0</v>
      </c>
      <c r="MDC62" s="958">
        <f t="shared" ref="MDC62" si="4445">IF(MDA62-MDC60&lt;=0,0,MDA62-MDC60)</f>
        <v>0</v>
      </c>
      <c r="MDE62" s="958">
        <f t="shared" ref="MDE62" si="4446">IF(MDC62-MDE60&lt;=0,0,MDC62-MDE60)</f>
        <v>0</v>
      </c>
      <c r="MDG62" s="958">
        <f t="shared" ref="MDG62" si="4447">IF(MDE62-MDG60&lt;=0,0,MDE62-MDG60)</f>
        <v>0</v>
      </c>
      <c r="MDI62" s="958">
        <f t="shared" ref="MDI62" si="4448">IF(MDG62-MDI60&lt;=0,0,MDG62-MDI60)</f>
        <v>0</v>
      </c>
      <c r="MDK62" s="958">
        <f t="shared" ref="MDK62" si="4449">IF(MDI62-MDK60&lt;=0,0,MDI62-MDK60)</f>
        <v>0</v>
      </c>
      <c r="MDM62" s="958">
        <f t="shared" ref="MDM62" si="4450">IF(MDK62-MDM60&lt;=0,0,MDK62-MDM60)</f>
        <v>0</v>
      </c>
      <c r="MDO62" s="958">
        <f t="shared" ref="MDO62" si="4451">IF(MDM62-MDO60&lt;=0,0,MDM62-MDO60)</f>
        <v>0</v>
      </c>
      <c r="MDQ62" s="958">
        <f t="shared" ref="MDQ62" si="4452">IF(MDO62-MDQ60&lt;=0,0,MDO62-MDQ60)</f>
        <v>0</v>
      </c>
      <c r="MDS62" s="958">
        <f t="shared" ref="MDS62" si="4453">IF(MDQ62-MDS60&lt;=0,0,MDQ62-MDS60)</f>
        <v>0</v>
      </c>
      <c r="MDU62" s="958">
        <f t="shared" ref="MDU62" si="4454">IF(MDS62-MDU60&lt;=0,0,MDS62-MDU60)</f>
        <v>0</v>
      </c>
      <c r="MDW62" s="958">
        <f t="shared" ref="MDW62" si="4455">IF(MDU62-MDW60&lt;=0,0,MDU62-MDW60)</f>
        <v>0</v>
      </c>
      <c r="MDY62" s="958">
        <f t="shared" ref="MDY62" si="4456">IF(MDW62-MDY60&lt;=0,0,MDW62-MDY60)</f>
        <v>0</v>
      </c>
      <c r="MEA62" s="958">
        <f t="shared" ref="MEA62" si="4457">IF(MDY62-MEA60&lt;=0,0,MDY62-MEA60)</f>
        <v>0</v>
      </c>
      <c r="MEC62" s="958">
        <f t="shared" ref="MEC62" si="4458">IF(MEA62-MEC60&lt;=0,0,MEA62-MEC60)</f>
        <v>0</v>
      </c>
      <c r="MEE62" s="958">
        <f t="shared" ref="MEE62" si="4459">IF(MEC62-MEE60&lt;=0,0,MEC62-MEE60)</f>
        <v>0</v>
      </c>
      <c r="MEG62" s="958">
        <f t="shared" ref="MEG62" si="4460">IF(MEE62-MEG60&lt;=0,0,MEE62-MEG60)</f>
        <v>0</v>
      </c>
      <c r="MEI62" s="958">
        <f t="shared" ref="MEI62" si="4461">IF(MEG62-MEI60&lt;=0,0,MEG62-MEI60)</f>
        <v>0</v>
      </c>
      <c r="MEK62" s="958">
        <f t="shared" ref="MEK62" si="4462">IF(MEI62-MEK60&lt;=0,0,MEI62-MEK60)</f>
        <v>0</v>
      </c>
      <c r="MEM62" s="958">
        <f t="shared" ref="MEM62" si="4463">IF(MEK62-MEM60&lt;=0,0,MEK62-MEM60)</f>
        <v>0</v>
      </c>
      <c r="MEO62" s="958">
        <f t="shared" ref="MEO62" si="4464">IF(MEM62-MEO60&lt;=0,0,MEM62-MEO60)</f>
        <v>0</v>
      </c>
      <c r="MEQ62" s="958">
        <f t="shared" ref="MEQ62" si="4465">IF(MEO62-MEQ60&lt;=0,0,MEO62-MEQ60)</f>
        <v>0</v>
      </c>
      <c r="MES62" s="958">
        <f t="shared" ref="MES62" si="4466">IF(MEQ62-MES60&lt;=0,0,MEQ62-MES60)</f>
        <v>0</v>
      </c>
      <c r="MEU62" s="958">
        <f t="shared" ref="MEU62" si="4467">IF(MES62-MEU60&lt;=0,0,MES62-MEU60)</f>
        <v>0</v>
      </c>
      <c r="MEW62" s="958">
        <f t="shared" ref="MEW62" si="4468">IF(MEU62-MEW60&lt;=0,0,MEU62-MEW60)</f>
        <v>0</v>
      </c>
      <c r="MEY62" s="958">
        <f t="shared" ref="MEY62" si="4469">IF(MEW62-MEY60&lt;=0,0,MEW62-MEY60)</f>
        <v>0</v>
      </c>
      <c r="MFA62" s="958">
        <f t="shared" ref="MFA62" si="4470">IF(MEY62-MFA60&lt;=0,0,MEY62-MFA60)</f>
        <v>0</v>
      </c>
      <c r="MFC62" s="958">
        <f t="shared" ref="MFC62" si="4471">IF(MFA62-MFC60&lt;=0,0,MFA62-MFC60)</f>
        <v>0</v>
      </c>
      <c r="MFE62" s="958">
        <f t="shared" ref="MFE62" si="4472">IF(MFC62-MFE60&lt;=0,0,MFC62-MFE60)</f>
        <v>0</v>
      </c>
      <c r="MFG62" s="958">
        <f t="shared" ref="MFG62" si="4473">IF(MFE62-MFG60&lt;=0,0,MFE62-MFG60)</f>
        <v>0</v>
      </c>
      <c r="MFI62" s="958">
        <f t="shared" ref="MFI62" si="4474">IF(MFG62-MFI60&lt;=0,0,MFG62-MFI60)</f>
        <v>0</v>
      </c>
      <c r="MFK62" s="958">
        <f t="shared" ref="MFK62" si="4475">IF(MFI62-MFK60&lt;=0,0,MFI62-MFK60)</f>
        <v>0</v>
      </c>
      <c r="MFM62" s="958">
        <f t="shared" ref="MFM62" si="4476">IF(MFK62-MFM60&lt;=0,0,MFK62-MFM60)</f>
        <v>0</v>
      </c>
      <c r="MFO62" s="958">
        <f t="shared" ref="MFO62" si="4477">IF(MFM62-MFO60&lt;=0,0,MFM62-MFO60)</f>
        <v>0</v>
      </c>
      <c r="MFQ62" s="958">
        <f t="shared" ref="MFQ62" si="4478">IF(MFO62-MFQ60&lt;=0,0,MFO62-MFQ60)</f>
        <v>0</v>
      </c>
      <c r="MFS62" s="958">
        <f t="shared" ref="MFS62" si="4479">IF(MFQ62-MFS60&lt;=0,0,MFQ62-MFS60)</f>
        <v>0</v>
      </c>
      <c r="MFU62" s="958">
        <f t="shared" ref="MFU62" si="4480">IF(MFS62-MFU60&lt;=0,0,MFS62-MFU60)</f>
        <v>0</v>
      </c>
      <c r="MFW62" s="958">
        <f t="shared" ref="MFW62" si="4481">IF(MFU62-MFW60&lt;=0,0,MFU62-MFW60)</f>
        <v>0</v>
      </c>
      <c r="MFY62" s="958">
        <f t="shared" ref="MFY62" si="4482">IF(MFW62-MFY60&lt;=0,0,MFW62-MFY60)</f>
        <v>0</v>
      </c>
      <c r="MGA62" s="958">
        <f t="shared" ref="MGA62" si="4483">IF(MFY62-MGA60&lt;=0,0,MFY62-MGA60)</f>
        <v>0</v>
      </c>
      <c r="MGC62" s="958">
        <f t="shared" ref="MGC62" si="4484">IF(MGA62-MGC60&lt;=0,0,MGA62-MGC60)</f>
        <v>0</v>
      </c>
      <c r="MGE62" s="958">
        <f t="shared" ref="MGE62" si="4485">IF(MGC62-MGE60&lt;=0,0,MGC62-MGE60)</f>
        <v>0</v>
      </c>
      <c r="MGG62" s="958">
        <f t="shared" ref="MGG62" si="4486">IF(MGE62-MGG60&lt;=0,0,MGE62-MGG60)</f>
        <v>0</v>
      </c>
      <c r="MGI62" s="958">
        <f t="shared" ref="MGI62" si="4487">IF(MGG62-MGI60&lt;=0,0,MGG62-MGI60)</f>
        <v>0</v>
      </c>
      <c r="MGK62" s="958">
        <f t="shared" ref="MGK62" si="4488">IF(MGI62-MGK60&lt;=0,0,MGI62-MGK60)</f>
        <v>0</v>
      </c>
      <c r="MGM62" s="958">
        <f t="shared" ref="MGM62" si="4489">IF(MGK62-MGM60&lt;=0,0,MGK62-MGM60)</f>
        <v>0</v>
      </c>
      <c r="MGO62" s="958">
        <f t="shared" ref="MGO62" si="4490">IF(MGM62-MGO60&lt;=0,0,MGM62-MGO60)</f>
        <v>0</v>
      </c>
      <c r="MGQ62" s="958">
        <f t="shared" ref="MGQ62" si="4491">IF(MGO62-MGQ60&lt;=0,0,MGO62-MGQ60)</f>
        <v>0</v>
      </c>
      <c r="MGS62" s="958">
        <f t="shared" ref="MGS62" si="4492">IF(MGQ62-MGS60&lt;=0,0,MGQ62-MGS60)</f>
        <v>0</v>
      </c>
      <c r="MGU62" s="958">
        <f t="shared" ref="MGU62" si="4493">IF(MGS62-MGU60&lt;=0,0,MGS62-MGU60)</f>
        <v>0</v>
      </c>
      <c r="MGW62" s="958">
        <f t="shared" ref="MGW62" si="4494">IF(MGU62-MGW60&lt;=0,0,MGU62-MGW60)</f>
        <v>0</v>
      </c>
      <c r="MGY62" s="958">
        <f t="shared" ref="MGY62" si="4495">IF(MGW62-MGY60&lt;=0,0,MGW62-MGY60)</f>
        <v>0</v>
      </c>
      <c r="MHA62" s="958">
        <f t="shared" ref="MHA62" si="4496">IF(MGY62-MHA60&lt;=0,0,MGY62-MHA60)</f>
        <v>0</v>
      </c>
      <c r="MHC62" s="958">
        <f t="shared" ref="MHC62" si="4497">IF(MHA62-MHC60&lt;=0,0,MHA62-MHC60)</f>
        <v>0</v>
      </c>
      <c r="MHE62" s="958">
        <f t="shared" ref="MHE62" si="4498">IF(MHC62-MHE60&lt;=0,0,MHC62-MHE60)</f>
        <v>0</v>
      </c>
      <c r="MHG62" s="958">
        <f t="shared" ref="MHG62" si="4499">IF(MHE62-MHG60&lt;=0,0,MHE62-MHG60)</f>
        <v>0</v>
      </c>
      <c r="MHI62" s="958">
        <f t="shared" ref="MHI62" si="4500">IF(MHG62-MHI60&lt;=0,0,MHG62-MHI60)</f>
        <v>0</v>
      </c>
      <c r="MHK62" s="958">
        <f t="shared" ref="MHK62" si="4501">IF(MHI62-MHK60&lt;=0,0,MHI62-MHK60)</f>
        <v>0</v>
      </c>
      <c r="MHM62" s="958">
        <f t="shared" ref="MHM62" si="4502">IF(MHK62-MHM60&lt;=0,0,MHK62-MHM60)</f>
        <v>0</v>
      </c>
      <c r="MHO62" s="958">
        <f t="shared" ref="MHO62" si="4503">IF(MHM62-MHO60&lt;=0,0,MHM62-MHO60)</f>
        <v>0</v>
      </c>
      <c r="MHQ62" s="958">
        <f t="shared" ref="MHQ62" si="4504">IF(MHO62-MHQ60&lt;=0,0,MHO62-MHQ60)</f>
        <v>0</v>
      </c>
      <c r="MHS62" s="958">
        <f t="shared" ref="MHS62" si="4505">IF(MHQ62-MHS60&lt;=0,0,MHQ62-MHS60)</f>
        <v>0</v>
      </c>
      <c r="MHU62" s="958">
        <f t="shared" ref="MHU62" si="4506">IF(MHS62-MHU60&lt;=0,0,MHS62-MHU60)</f>
        <v>0</v>
      </c>
      <c r="MHW62" s="958">
        <f t="shared" ref="MHW62" si="4507">IF(MHU62-MHW60&lt;=0,0,MHU62-MHW60)</f>
        <v>0</v>
      </c>
      <c r="MHY62" s="958">
        <f t="shared" ref="MHY62" si="4508">IF(MHW62-MHY60&lt;=0,0,MHW62-MHY60)</f>
        <v>0</v>
      </c>
      <c r="MIA62" s="958">
        <f t="shared" ref="MIA62" si="4509">IF(MHY62-MIA60&lt;=0,0,MHY62-MIA60)</f>
        <v>0</v>
      </c>
      <c r="MIC62" s="958">
        <f t="shared" ref="MIC62" si="4510">IF(MIA62-MIC60&lt;=0,0,MIA62-MIC60)</f>
        <v>0</v>
      </c>
      <c r="MIE62" s="958">
        <f t="shared" ref="MIE62" si="4511">IF(MIC62-MIE60&lt;=0,0,MIC62-MIE60)</f>
        <v>0</v>
      </c>
      <c r="MIG62" s="958">
        <f t="shared" ref="MIG62" si="4512">IF(MIE62-MIG60&lt;=0,0,MIE62-MIG60)</f>
        <v>0</v>
      </c>
      <c r="MII62" s="958">
        <f t="shared" ref="MII62" si="4513">IF(MIG62-MII60&lt;=0,0,MIG62-MII60)</f>
        <v>0</v>
      </c>
      <c r="MIK62" s="958">
        <f t="shared" ref="MIK62" si="4514">IF(MII62-MIK60&lt;=0,0,MII62-MIK60)</f>
        <v>0</v>
      </c>
      <c r="MIM62" s="958">
        <f t="shared" ref="MIM62" si="4515">IF(MIK62-MIM60&lt;=0,0,MIK62-MIM60)</f>
        <v>0</v>
      </c>
      <c r="MIO62" s="958">
        <f t="shared" ref="MIO62" si="4516">IF(MIM62-MIO60&lt;=0,0,MIM62-MIO60)</f>
        <v>0</v>
      </c>
      <c r="MIQ62" s="958">
        <f t="shared" ref="MIQ62" si="4517">IF(MIO62-MIQ60&lt;=0,0,MIO62-MIQ60)</f>
        <v>0</v>
      </c>
      <c r="MIS62" s="958">
        <f t="shared" ref="MIS62" si="4518">IF(MIQ62-MIS60&lt;=0,0,MIQ62-MIS60)</f>
        <v>0</v>
      </c>
      <c r="MIU62" s="958">
        <f t="shared" ref="MIU62" si="4519">IF(MIS62-MIU60&lt;=0,0,MIS62-MIU60)</f>
        <v>0</v>
      </c>
      <c r="MIW62" s="958">
        <f t="shared" ref="MIW62" si="4520">IF(MIU62-MIW60&lt;=0,0,MIU62-MIW60)</f>
        <v>0</v>
      </c>
      <c r="MIY62" s="958">
        <f t="shared" ref="MIY62" si="4521">IF(MIW62-MIY60&lt;=0,0,MIW62-MIY60)</f>
        <v>0</v>
      </c>
      <c r="MJA62" s="958">
        <f t="shared" ref="MJA62" si="4522">IF(MIY62-MJA60&lt;=0,0,MIY62-MJA60)</f>
        <v>0</v>
      </c>
      <c r="MJC62" s="958">
        <f t="shared" ref="MJC62" si="4523">IF(MJA62-MJC60&lt;=0,0,MJA62-MJC60)</f>
        <v>0</v>
      </c>
      <c r="MJE62" s="958">
        <f t="shared" ref="MJE62" si="4524">IF(MJC62-MJE60&lt;=0,0,MJC62-MJE60)</f>
        <v>0</v>
      </c>
      <c r="MJG62" s="958">
        <f t="shared" ref="MJG62" si="4525">IF(MJE62-MJG60&lt;=0,0,MJE62-MJG60)</f>
        <v>0</v>
      </c>
      <c r="MJI62" s="958">
        <f t="shared" ref="MJI62" si="4526">IF(MJG62-MJI60&lt;=0,0,MJG62-MJI60)</f>
        <v>0</v>
      </c>
      <c r="MJK62" s="958">
        <f t="shared" ref="MJK62" si="4527">IF(MJI62-MJK60&lt;=0,0,MJI62-MJK60)</f>
        <v>0</v>
      </c>
      <c r="MJM62" s="958">
        <f t="shared" ref="MJM62" si="4528">IF(MJK62-MJM60&lt;=0,0,MJK62-MJM60)</f>
        <v>0</v>
      </c>
      <c r="MJO62" s="958">
        <f t="shared" ref="MJO62" si="4529">IF(MJM62-MJO60&lt;=0,0,MJM62-MJO60)</f>
        <v>0</v>
      </c>
      <c r="MJQ62" s="958">
        <f t="shared" ref="MJQ62" si="4530">IF(MJO62-MJQ60&lt;=0,0,MJO62-MJQ60)</f>
        <v>0</v>
      </c>
      <c r="MJS62" s="958">
        <f t="shared" ref="MJS62" si="4531">IF(MJQ62-MJS60&lt;=0,0,MJQ62-MJS60)</f>
        <v>0</v>
      </c>
      <c r="MJU62" s="958">
        <f t="shared" ref="MJU62" si="4532">IF(MJS62-MJU60&lt;=0,0,MJS62-MJU60)</f>
        <v>0</v>
      </c>
      <c r="MJW62" s="958">
        <f t="shared" ref="MJW62" si="4533">IF(MJU62-MJW60&lt;=0,0,MJU62-MJW60)</f>
        <v>0</v>
      </c>
      <c r="MJY62" s="958">
        <f t="shared" ref="MJY62" si="4534">IF(MJW62-MJY60&lt;=0,0,MJW62-MJY60)</f>
        <v>0</v>
      </c>
      <c r="MKA62" s="958">
        <f t="shared" ref="MKA62" si="4535">IF(MJY62-MKA60&lt;=0,0,MJY62-MKA60)</f>
        <v>0</v>
      </c>
      <c r="MKC62" s="958">
        <f t="shared" ref="MKC62" si="4536">IF(MKA62-MKC60&lt;=0,0,MKA62-MKC60)</f>
        <v>0</v>
      </c>
      <c r="MKE62" s="958">
        <f t="shared" ref="MKE62" si="4537">IF(MKC62-MKE60&lt;=0,0,MKC62-MKE60)</f>
        <v>0</v>
      </c>
      <c r="MKG62" s="958">
        <f t="shared" ref="MKG62" si="4538">IF(MKE62-MKG60&lt;=0,0,MKE62-MKG60)</f>
        <v>0</v>
      </c>
      <c r="MKI62" s="958">
        <f t="shared" ref="MKI62" si="4539">IF(MKG62-MKI60&lt;=0,0,MKG62-MKI60)</f>
        <v>0</v>
      </c>
      <c r="MKK62" s="958">
        <f t="shared" ref="MKK62" si="4540">IF(MKI62-MKK60&lt;=0,0,MKI62-MKK60)</f>
        <v>0</v>
      </c>
      <c r="MKM62" s="958">
        <f t="shared" ref="MKM62" si="4541">IF(MKK62-MKM60&lt;=0,0,MKK62-MKM60)</f>
        <v>0</v>
      </c>
      <c r="MKO62" s="958">
        <f t="shared" ref="MKO62" si="4542">IF(MKM62-MKO60&lt;=0,0,MKM62-MKO60)</f>
        <v>0</v>
      </c>
      <c r="MKQ62" s="958">
        <f t="shared" ref="MKQ62" si="4543">IF(MKO62-MKQ60&lt;=0,0,MKO62-MKQ60)</f>
        <v>0</v>
      </c>
      <c r="MKS62" s="958">
        <f t="shared" ref="MKS62" si="4544">IF(MKQ62-MKS60&lt;=0,0,MKQ62-MKS60)</f>
        <v>0</v>
      </c>
      <c r="MKU62" s="958">
        <f t="shared" ref="MKU62" si="4545">IF(MKS62-MKU60&lt;=0,0,MKS62-MKU60)</f>
        <v>0</v>
      </c>
      <c r="MKW62" s="958">
        <f t="shared" ref="MKW62" si="4546">IF(MKU62-MKW60&lt;=0,0,MKU62-MKW60)</f>
        <v>0</v>
      </c>
      <c r="MKY62" s="958">
        <f t="shared" ref="MKY62" si="4547">IF(MKW62-MKY60&lt;=0,0,MKW62-MKY60)</f>
        <v>0</v>
      </c>
      <c r="MLA62" s="958">
        <f t="shared" ref="MLA62" si="4548">IF(MKY62-MLA60&lt;=0,0,MKY62-MLA60)</f>
        <v>0</v>
      </c>
      <c r="MLC62" s="958">
        <f t="shared" ref="MLC62" si="4549">IF(MLA62-MLC60&lt;=0,0,MLA62-MLC60)</f>
        <v>0</v>
      </c>
      <c r="MLE62" s="958">
        <f t="shared" ref="MLE62" si="4550">IF(MLC62-MLE60&lt;=0,0,MLC62-MLE60)</f>
        <v>0</v>
      </c>
      <c r="MLG62" s="958">
        <f t="shared" ref="MLG62" si="4551">IF(MLE62-MLG60&lt;=0,0,MLE62-MLG60)</f>
        <v>0</v>
      </c>
      <c r="MLI62" s="958">
        <f t="shared" ref="MLI62" si="4552">IF(MLG62-MLI60&lt;=0,0,MLG62-MLI60)</f>
        <v>0</v>
      </c>
      <c r="MLK62" s="958">
        <f t="shared" ref="MLK62" si="4553">IF(MLI62-MLK60&lt;=0,0,MLI62-MLK60)</f>
        <v>0</v>
      </c>
      <c r="MLM62" s="958">
        <f t="shared" ref="MLM62" si="4554">IF(MLK62-MLM60&lt;=0,0,MLK62-MLM60)</f>
        <v>0</v>
      </c>
      <c r="MLO62" s="958">
        <f t="shared" ref="MLO62" si="4555">IF(MLM62-MLO60&lt;=0,0,MLM62-MLO60)</f>
        <v>0</v>
      </c>
      <c r="MLQ62" s="958">
        <f t="shared" ref="MLQ62" si="4556">IF(MLO62-MLQ60&lt;=0,0,MLO62-MLQ60)</f>
        <v>0</v>
      </c>
      <c r="MLS62" s="958">
        <f t="shared" ref="MLS62" si="4557">IF(MLQ62-MLS60&lt;=0,0,MLQ62-MLS60)</f>
        <v>0</v>
      </c>
      <c r="MLU62" s="958">
        <f t="shared" ref="MLU62" si="4558">IF(MLS62-MLU60&lt;=0,0,MLS62-MLU60)</f>
        <v>0</v>
      </c>
      <c r="MLW62" s="958">
        <f t="shared" ref="MLW62" si="4559">IF(MLU62-MLW60&lt;=0,0,MLU62-MLW60)</f>
        <v>0</v>
      </c>
      <c r="MLY62" s="958">
        <f t="shared" ref="MLY62" si="4560">IF(MLW62-MLY60&lt;=0,0,MLW62-MLY60)</f>
        <v>0</v>
      </c>
      <c r="MMA62" s="958">
        <f t="shared" ref="MMA62" si="4561">IF(MLY62-MMA60&lt;=0,0,MLY62-MMA60)</f>
        <v>0</v>
      </c>
      <c r="MMC62" s="958">
        <f t="shared" ref="MMC62" si="4562">IF(MMA62-MMC60&lt;=0,0,MMA62-MMC60)</f>
        <v>0</v>
      </c>
      <c r="MME62" s="958">
        <f t="shared" ref="MME62" si="4563">IF(MMC62-MME60&lt;=0,0,MMC62-MME60)</f>
        <v>0</v>
      </c>
      <c r="MMG62" s="958">
        <f t="shared" ref="MMG62" si="4564">IF(MME62-MMG60&lt;=0,0,MME62-MMG60)</f>
        <v>0</v>
      </c>
      <c r="MMI62" s="958">
        <f t="shared" ref="MMI62" si="4565">IF(MMG62-MMI60&lt;=0,0,MMG62-MMI60)</f>
        <v>0</v>
      </c>
      <c r="MMK62" s="958">
        <f t="shared" ref="MMK62" si="4566">IF(MMI62-MMK60&lt;=0,0,MMI62-MMK60)</f>
        <v>0</v>
      </c>
      <c r="MMM62" s="958">
        <f t="shared" ref="MMM62" si="4567">IF(MMK62-MMM60&lt;=0,0,MMK62-MMM60)</f>
        <v>0</v>
      </c>
      <c r="MMO62" s="958">
        <f t="shared" ref="MMO62" si="4568">IF(MMM62-MMO60&lt;=0,0,MMM62-MMO60)</f>
        <v>0</v>
      </c>
      <c r="MMQ62" s="958">
        <f t="shared" ref="MMQ62" si="4569">IF(MMO62-MMQ60&lt;=0,0,MMO62-MMQ60)</f>
        <v>0</v>
      </c>
      <c r="MMS62" s="958">
        <f t="shared" ref="MMS62" si="4570">IF(MMQ62-MMS60&lt;=0,0,MMQ62-MMS60)</f>
        <v>0</v>
      </c>
      <c r="MMU62" s="958">
        <f t="shared" ref="MMU62" si="4571">IF(MMS62-MMU60&lt;=0,0,MMS62-MMU60)</f>
        <v>0</v>
      </c>
      <c r="MMW62" s="958">
        <f t="shared" ref="MMW62" si="4572">IF(MMU62-MMW60&lt;=0,0,MMU62-MMW60)</f>
        <v>0</v>
      </c>
      <c r="MMY62" s="958">
        <f t="shared" ref="MMY62" si="4573">IF(MMW62-MMY60&lt;=0,0,MMW62-MMY60)</f>
        <v>0</v>
      </c>
      <c r="MNA62" s="958">
        <f t="shared" ref="MNA62" si="4574">IF(MMY62-MNA60&lt;=0,0,MMY62-MNA60)</f>
        <v>0</v>
      </c>
      <c r="MNC62" s="958">
        <f t="shared" ref="MNC62" si="4575">IF(MNA62-MNC60&lt;=0,0,MNA62-MNC60)</f>
        <v>0</v>
      </c>
      <c r="MNE62" s="958">
        <f t="shared" ref="MNE62" si="4576">IF(MNC62-MNE60&lt;=0,0,MNC62-MNE60)</f>
        <v>0</v>
      </c>
      <c r="MNG62" s="958">
        <f t="shared" ref="MNG62" si="4577">IF(MNE62-MNG60&lt;=0,0,MNE62-MNG60)</f>
        <v>0</v>
      </c>
      <c r="MNI62" s="958">
        <f t="shared" ref="MNI62" si="4578">IF(MNG62-MNI60&lt;=0,0,MNG62-MNI60)</f>
        <v>0</v>
      </c>
      <c r="MNK62" s="958">
        <f t="shared" ref="MNK62" si="4579">IF(MNI62-MNK60&lt;=0,0,MNI62-MNK60)</f>
        <v>0</v>
      </c>
      <c r="MNM62" s="958">
        <f t="shared" ref="MNM62" si="4580">IF(MNK62-MNM60&lt;=0,0,MNK62-MNM60)</f>
        <v>0</v>
      </c>
      <c r="MNO62" s="958">
        <f t="shared" ref="MNO62" si="4581">IF(MNM62-MNO60&lt;=0,0,MNM62-MNO60)</f>
        <v>0</v>
      </c>
      <c r="MNQ62" s="958">
        <f t="shared" ref="MNQ62" si="4582">IF(MNO62-MNQ60&lt;=0,0,MNO62-MNQ60)</f>
        <v>0</v>
      </c>
      <c r="MNS62" s="958">
        <f t="shared" ref="MNS62" si="4583">IF(MNQ62-MNS60&lt;=0,0,MNQ62-MNS60)</f>
        <v>0</v>
      </c>
      <c r="MNU62" s="958">
        <f t="shared" ref="MNU62" si="4584">IF(MNS62-MNU60&lt;=0,0,MNS62-MNU60)</f>
        <v>0</v>
      </c>
      <c r="MNW62" s="958">
        <f t="shared" ref="MNW62" si="4585">IF(MNU62-MNW60&lt;=0,0,MNU62-MNW60)</f>
        <v>0</v>
      </c>
      <c r="MNY62" s="958">
        <f t="shared" ref="MNY62" si="4586">IF(MNW62-MNY60&lt;=0,0,MNW62-MNY60)</f>
        <v>0</v>
      </c>
      <c r="MOA62" s="958">
        <f t="shared" ref="MOA62" si="4587">IF(MNY62-MOA60&lt;=0,0,MNY62-MOA60)</f>
        <v>0</v>
      </c>
      <c r="MOC62" s="958">
        <f t="shared" ref="MOC62" si="4588">IF(MOA62-MOC60&lt;=0,0,MOA62-MOC60)</f>
        <v>0</v>
      </c>
      <c r="MOE62" s="958">
        <f t="shared" ref="MOE62" si="4589">IF(MOC62-MOE60&lt;=0,0,MOC62-MOE60)</f>
        <v>0</v>
      </c>
      <c r="MOG62" s="958">
        <f t="shared" ref="MOG62" si="4590">IF(MOE62-MOG60&lt;=0,0,MOE62-MOG60)</f>
        <v>0</v>
      </c>
      <c r="MOI62" s="958">
        <f t="shared" ref="MOI62" si="4591">IF(MOG62-MOI60&lt;=0,0,MOG62-MOI60)</f>
        <v>0</v>
      </c>
      <c r="MOK62" s="958">
        <f t="shared" ref="MOK62" si="4592">IF(MOI62-MOK60&lt;=0,0,MOI62-MOK60)</f>
        <v>0</v>
      </c>
      <c r="MOM62" s="958">
        <f t="shared" ref="MOM62" si="4593">IF(MOK62-MOM60&lt;=0,0,MOK62-MOM60)</f>
        <v>0</v>
      </c>
      <c r="MOO62" s="958">
        <f t="shared" ref="MOO62" si="4594">IF(MOM62-MOO60&lt;=0,0,MOM62-MOO60)</f>
        <v>0</v>
      </c>
      <c r="MOQ62" s="958">
        <f t="shared" ref="MOQ62" si="4595">IF(MOO62-MOQ60&lt;=0,0,MOO62-MOQ60)</f>
        <v>0</v>
      </c>
      <c r="MOS62" s="958">
        <f t="shared" ref="MOS62" si="4596">IF(MOQ62-MOS60&lt;=0,0,MOQ62-MOS60)</f>
        <v>0</v>
      </c>
      <c r="MOU62" s="958">
        <f t="shared" ref="MOU62" si="4597">IF(MOS62-MOU60&lt;=0,0,MOS62-MOU60)</f>
        <v>0</v>
      </c>
      <c r="MOW62" s="958">
        <f t="shared" ref="MOW62" si="4598">IF(MOU62-MOW60&lt;=0,0,MOU62-MOW60)</f>
        <v>0</v>
      </c>
      <c r="MOY62" s="958">
        <f t="shared" ref="MOY62" si="4599">IF(MOW62-MOY60&lt;=0,0,MOW62-MOY60)</f>
        <v>0</v>
      </c>
      <c r="MPA62" s="958">
        <f t="shared" ref="MPA62" si="4600">IF(MOY62-MPA60&lt;=0,0,MOY62-MPA60)</f>
        <v>0</v>
      </c>
      <c r="MPC62" s="958">
        <f t="shared" ref="MPC62" si="4601">IF(MPA62-MPC60&lt;=0,0,MPA62-MPC60)</f>
        <v>0</v>
      </c>
      <c r="MPE62" s="958">
        <f t="shared" ref="MPE62" si="4602">IF(MPC62-MPE60&lt;=0,0,MPC62-MPE60)</f>
        <v>0</v>
      </c>
      <c r="MPG62" s="958">
        <f t="shared" ref="MPG62" si="4603">IF(MPE62-MPG60&lt;=0,0,MPE62-MPG60)</f>
        <v>0</v>
      </c>
      <c r="MPI62" s="958">
        <f t="shared" ref="MPI62" si="4604">IF(MPG62-MPI60&lt;=0,0,MPG62-MPI60)</f>
        <v>0</v>
      </c>
      <c r="MPK62" s="958">
        <f t="shared" ref="MPK62" si="4605">IF(MPI62-MPK60&lt;=0,0,MPI62-MPK60)</f>
        <v>0</v>
      </c>
      <c r="MPM62" s="958">
        <f t="shared" ref="MPM62" si="4606">IF(MPK62-MPM60&lt;=0,0,MPK62-MPM60)</f>
        <v>0</v>
      </c>
      <c r="MPO62" s="958">
        <f t="shared" ref="MPO62" si="4607">IF(MPM62-MPO60&lt;=0,0,MPM62-MPO60)</f>
        <v>0</v>
      </c>
      <c r="MPQ62" s="958">
        <f t="shared" ref="MPQ62" si="4608">IF(MPO62-MPQ60&lt;=0,0,MPO62-MPQ60)</f>
        <v>0</v>
      </c>
      <c r="MPS62" s="958">
        <f t="shared" ref="MPS62" si="4609">IF(MPQ62-MPS60&lt;=0,0,MPQ62-MPS60)</f>
        <v>0</v>
      </c>
      <c r="MPU62" s="958">
        <f t="shared" ref="MPU62" si="4610">IF(MPS62-MPU60&lt;=0,0,MPS62-MPU60)</f>
        <v>0</v>
      </c>
      <c r="MPW62" s="958">
        <f t="shared" ref="MPW62" si="4611">IF(MPU62-MPW60&lt;=0,0,MPU62-MPW60)</f>
        <v>0</v>
      </c>
      <c r="MPY62" s="958">
        <f t="shared" ref="MPY62" si="4612">IF(MPW62-MPY60&lt;=0,0,MPW62-MPY60)</f>
        <v>0</v>
      </c>
      <c r="MQA62" s="958">
        <f t="shared" ref="MQA62" si="4613">IF(MPY62-MQA60&lt;=0,0,MPY62-MQA60)</f>
        <v>0</v>
      </c>
      <c r="MQC62" s="958">
        <f t="shared" ref="MQC62" si="4614">IF(MQA62-MQC60&lt;=0,0,MQA62-MQC60)</f>
        <v>0</v>
      </c>
      <c r="MQE62" s="958">
        <f t="shared" ref="MQE62" si="4615">IF(MQC62-MQE60&lt;=0,0,MQC62-MQE60)</f>
        <v>0</v>
      </c>
      <c r="MQG62" s="958">
        <f t="shared" ref="MQG62" si="4616">IF(MQE62-MQG60&lt;=0,0,MQE62-MQG60)</f>
        <v>0</v>
      </c>
      <c r="MQI62" s="958">
        <f t="shared" ref="MQI62" si="4617">IF(MQG62-MQI60&lt;=0,0,MQG62-MQI60)</f>
        <v>0</v>
      </c>
      <c r="MQK62" s="958">
        <f t="shared" ref="MQK62" si="4618">IF(MQI62-MQK60&lt;=0,0,MQI62-MQK60)</f>
        <v>0</v>
      </c>
      <c r="MQM62" s="958">
        <f t="shared" ref="MQM62" si="4619">IF(MQK62-MQM60&lt;=0,0,MQK62-MQM60)</f>
        <v>0</v>
      </c>
      <c r="MQO62" s="958">
        <f t="shared" ref="MQO62" si="4620">IF(MQM62-MQO60&lt;=0,0,MQM62-MQO60)</f>
        <v>0</v>
      </c>
      <c r="MQQ62" s="958">
        <f t="shared" ref="MQQ62" si="4621">IF(MQO62-MQQ60&lt;=0,0,MQO62-MQQ60)</f>
        <v>0</v>
      </c>
      <c r="MQS62" s="958">
        <f t="shared" ref="MQS62" si="4622">IF(MQQ62-MQS60&lt;=0,0,MQQ62-MQS60)</f>
        <v>0</v>
      </c>
      <c r="MQU62" s="958">
        <f t="shared" ref="MQU62" si="4623">IF(MQS62-MQU60&lt;=0,0,MQS62-MQU60)</f>
        <v>0</v>
      </c>
      <c r="MQW62" s="958">
        <f t="shared" ref="MQW62" si="4624">IF(MQU62-MQW60&lt;=0,0,MQU62-MQW60)</f>
        <v>0</v>
      </c>
      <c r="MQY62" s="958">
        <f t="shared" ref="MQY62" si="4625">IF(MQW62-MQY60&lt;=0,0,MQW62-MQY60)</f>
        <v>0</v>
      </c>
      <c r="MRA62" s="958">
        <f t="shared" ref="MRA62" si="4626">IF(MQY62-MRA60&lt;=0,0,MQY62-MRA60)</f>
        <v>0</v>
      </c>
      <c r="MRC62" s="958">
        <f t="shared" ref="MRC62" si="4627">IF(MRA62-MRC60&lt;=0,0,MRA62-MRC60)</f>
        <v>0</v>
      </c>
      <c r="MRE62" s="958">
        <f t="shared" ref="MRE62" si="4628">IF(MRC62-MRE60&lt;=0,0,MRC62-MRE60)</f>
        <v>0</v>
      </c>
      <c r="MRG62" s="958">
        <f t="shared" ref="MRG62" si="4629">IF(MRE62-MRG60&lt;=0,0,MRE62-MRG60)</f>
        <v>0</v>
      </c>
      <c r="MRI62" s="958">
        <f t="shared" ref="MRI62" si="4630">IF(MRG62-MRI60&lt;=0,0,MRG62-MRI60)</f>
        <v>0</v>
      </c>
      <c r="MRK62" s="958">
        <f t="shared" ref="MRK62" si="4631">IF(MRI62-MRK60&lt;=0,0,MRI62-MRK60)</f>
        <v>0</v>
      </c>
      <c r="MRM62" s="958">
        <f t="shared" ref="MRM62" si="4632">IF(MRK62-MRM60&lt;=0,0,MRK62-MRM60)</f>
        <v>0</v>
      </c>
      <c r="MRO62" s="958">
        <f t="shared" ref="MRO62" si="4633">IF(MRM62-MRO60&lt;=0,0,MRM62-MRO60)</f>
        <v>0</v>
      </c>
      <c r="MRQ62" s="958">
        <f t="shared" ref="MRQ62" si="4634">IF(MRO62-MRQ60&lt;=0,0,MRO62-MRQ60)</f>
        <v>0</v>
      </c>
      <c r="MRS62" s="958">
        <f t="shared" ref="MRS62" si="4635">IF(MRQ62-MRS60&lt;=0,0,MRQ62-MRS60)</f>
        <v>0</v>
      </c>
      <c r="MRU62" s="958">
        <f t="shared" ref="MRU62" si="4636">IF(MRS62-MRU60&lt;=0,0,MRS62-MRU60)</f>
        <v>0</v>
      </c>
      <c r="MRW62" s="958">
        <f t="shared" ref="MRW62" si="4637">IF(MRU62-MRW60&lt;=0,0,MRU62-MRW60)</f>
        <v>0</v>
      </c>
      <c r="MRY62" s="958">
        <f t="shared" ref="MRY62" si="4638">IF(MRW62-MRY60&lt;=0,0,MRW62-MRY60)</f>
        <v>0</v>
      </c>
      <c r="MSA62" s="958">
        <f t="shared" ref="MSA62" si="4639">IF(MRY62-MSA60&lt;=0,0,MRY62-MSA60)</f>
        <v>0</v>
      </c>
      <c r="MSC62" s="958">
        <f t="shared" ref="MSC62" si="4640">IF(MSA62-MSC60&lt;=0,0,MSA62-MSC60)</f>
        <v>0</v>
      </c>
      <c r="MSE62" s="958">
        <f t="shared" ref="MSE62" si="4641">IF(MSC62-MSE60&lt;=0,0,MSC62-MSE60)</f>
        <v>0</v>
      </c>
      <c r="MSG62" s="958">
        <f t="shared" ref="MSG62" si="4642">IF(MSE62-MSG60&lt;=0,0,MSE62-MSG60)</f>
        <v>0</v>
      </c>
      <c r="MSI62" s="958">
        <f t="shared" ref="MSI62" si="4643">IF(MSG62-MSI60&lt;=0,0,MSG62-MSI60)</f>
        <v>0</v>
      </c>
      <c r="MSK62" s="958">
        <f t="shared" ref="MSK62" si="4644">IF(MSI62-MSK60&lt;=0,0,MSI62-MSK60)</f>
        <v>0</v>
      </c>
      <c r="MSM62" s="958">
        <f t="shared" ref="MSM62" si="4645">IF(MSK62-MSM60&lt;=0,0,MSK62-MSM60)</f>
        <v>0</v>
      </c>
      <c r="MSO62" s="958">
        <f t="shared" ref="MSO62" si="4646">IF(MSM62-MSO60&lt;=0,0,MSM62-MSO60)</f>
        <v>0</v>
      </c>
      <c r="MSQ62" s="958">
        <f t="shared" ref="MSQ62" si="4647">IF(MSO62-MSQ60&lt;=0,0,MSO62-MSQ60)</f>
        <v>0</v>
      </c>
      <c r="MSS62" s="958">
        <f t="shared" ref="MSS62" si="4648">IF(MSQ62-MSS60&lt;=0,0,MSQ62-MSS60)</f>
        <v>0</v>
      </c>
      <c r="MSU62" s="958">
        <f t="shared" ref="MSU62" si="4649">IF(MSS62-MSU60&lt;=0,0,MSS62-MSU60)</f>
        <v>0</v>
      </c>
      <c r="MSW62" s="958">
        <f t="shared" ref="MSW62" si="4650">IF(MSU62-MSW60&lt;=0,0,MSU62-MSW60)</f>
        <v>0</v>
      </c>
      <c r="MSY62" s="958">
        <f t="shared" ref="MSY62" si="4651">IF(MSW62-MSY60&lt;=0,0,MSW62-MSY60)</f>
        <v>0</v>
      </c>
      <c r="MTA62" s="958">
        <f t="shared" ref="MTA62" si="4652">IF(MSY62-MTA60&lt;=0,0,MSY62-MTA60)</f>
        <v>0</v>
      </c>
      <c r="MTC62" s="958">
        <f t="shared" ref="MTC62" si="4653">IF(MTA62-MTC60&lt;=0,0,MTA62-MTC60)</f>
        <v>0</v>
      </c>
      <c r="MTE62" s="958">
        <f t="shared" ref="MTE62" si="4654">IF(MTC62-MTE60&lt;=0,0,MTC62-MTE60)</f>
        <v>0</v>
      </c>
      <c r="MTG62" s="958">
        <f t="shared" ref="MTG62" si="4655">IF(MTE62-MTG60&lt;=0,0,MTE62-MTG60)</f>
        <v>0</v>
      </c>
      <c r="MTI62" s="958">
        <f t="shared" ref="MTI62" si="4656">IF(MTG62-MTI60&lt;=0,0,MTG62-MTI60)</f>
        <v>0</v>
      </c>
      <c r="MTK62" s="958">
        <f t="shared" ref="MTK62" si="4657">IF(MTI62-MTK60&lt;=0,0,MTI62-MTK60)</f>
        <v>0</v>
      </c>
      <c r="MTM62" s="958">
        <f t="shared" ref="MTM62" si="4658">IF(MTK62-MTM60&lt;=0,0,MTK62-MTM60)</f>
        <v>0</v>
      </c>
      <c r="MTO62" s="958">
        <f t="shared" ref="MTO62" si="4659">IF(MTM62-MTO60&lt;=0,0,MTM62-MTO60)</f>
        <v>0</v>
      </c>
      <c r="MTQ62" s="958">
        <f t="shared" ref="MTQ62" si="4660">IF(MTO62-MTQ60&lt;=0,0,MTO62-MTQ60)</f>
        <v>0</v>
      </c>
      <c r="MTS62" s="958">
        <f t="shared" ref="MTS62" si="4661">IF(MTQ62-MTS60&lt;=0,0,MTQ62-MTS60)</f>
        <v>0</v>
      </c>
      <c r="MTU62" s="958">
        <f t="shared" ref="MTU62" si="4662">IF(MTS62-MTU60&lt;=0,0,MTS62-MTU60)</f>
        <v>0</v>
      </c>
      <c r="MTW62" s="958">
        <f t="shared" ref="MTW62" si="4663">IF(MTU62-MTW60&lt;=0,0,MTU62-MTW60)</f>
        <v>0</v>
      </c>
      <c r="MTY62" s="958">
        <f t="shared" ref="MTY62" si="4664">IF(MTW62-MTY60&lt;=0,0,MTW62-MTY60)</f>
        <v>0</v>
      </c>
      <c r="MUA62" s="958">
        <f t="shared" ref="MUA62" si="4665">IF(MTY62-MUA60&lt;=0,0,MTY62-MUA60)</f>
        <v>0</v>
      </c>
      <c r="MUC62" s="958">
        <f t="shared" ref="MUC62" si="4666">IF(MUA62-MUC60&lt;=0,0,MUA62-MUC60)</f>
        <v>0</v>
      </c>
      <c r="MUE62" s="958">
        <f t="shared" ref="MUE62" si="4667">IF(MUC62-MUE60&lt;=0,0,MUC62-MUE60)</f>
        <v>0</v>
      </c>
      <c r="MUG62" s="958">
        <f t="shared" ref="MUG62" si="4668">IF(MUE62-MUG60&lt;=0,0,MUE62-MUG60)</f>
        <v>0</v>
      </c>
      <c r="MUI62" s="958">
        <f t="shared" ref="MUI62" si="4669">IF(MUG62-MUI60&lt;=0,0,MUG62-MUI60)</f>
        <v>0</v>
      </c>
      <c r="MUK62" s="958">
        <f t="shared" ref="MUK62" si="4670">IF(MUI62-MUK60&lt;=0,0,MUI62-MUK60)</f>
        <v>0</v>
      </c>
      <c r="MUM62" s="958">
        <f t="shared" ref="MUM62" si="4671">IF(MUK62-MUM60&lt;=0,0,MUK62-MUM60)</f>
        <v>0</v>
      </c>
      <c r="MUO62" s="958">
        <f t="shared" ref="MUO62" si="4672">IF(MUM62-MUO60&lt;=0,0,MUM62-MUO60)</f>
        <v>0</v>
      </c>
      <c r="MUQ62" s="958">
        <f t="shared" ref="MUQ62" si="4673">IF(MUO62-MUQ60&lt;=0,0,MUO62-MUQ60)</f>
        <v>0</v>
      </c>
      <c r="MUS62" s="958">
        <f t="shared" ref="MUS62" si="4674">IF(MUQ62-MUS60&lt;=0,0,MUQ62-MUS60)</f>
        <v>0</v>
      </c>
      <c r="MUU62" s="958">
        <f t="shared" ref="MUU62" si="4675">IF(MUS62-MUU60&lt;=0,0,MUS62-MUU60)</f>
        <v>0</v>
      </c>
      <c r="MUW62" s="958">
        <f t="shared" ref="MUW62" si="4676">IF(MUU62-MUW60&lt;=0,0,MUU62-MUW60)</f>
        <v>0</v>
      </c>
      <c r="MUY62" s="958">
        <f t="shared" ref="MUY62" si="4677">IF(MUW62-MUY60&lt;=0,0,MUW62-MUY60)</f>
        <v>0</v>
      </c>
      <c r="MVA62" s="958">
        <f t="shared" ref="MVA62" si="4678">IF(MUY62-MVA60&lt;=0,0,MUY62-MVA60)</f>
        <v>0</v>
      </c>
      <c r="MVC62" s="958">
        <f t="shared" ref="MVC62" si="4679">IF(MVA62-MVC60&lt;=0,0,MVA62-MVC60)</f>
        <v>0</v>
      </c>
      <c r="MVE62" s="958">
        <f t="shared" ref="MVE62" si="4680">IF(MVC62-MVE60&lt;=0,0,MVC62-MVE60)</f>
        <v>0</v>
      </c>
      <c r="MVG62" s="958">
        <f t="shared" ref="MVG62" si="4681">IF(MVE62-MVG60&lt;=0,0,MVE62-MVG60)</f>
        <v>0</v>
      </c>
      <c r="MVI62" s="958">
        <f t="shared" ref="MVI62" si="4682">IF(MVG62-MVI60&lt;=0,0,MVG62-MVI60)</f>
        <v>0</v>
      </c>
      <c r="MVK62" s="958">
        <f t="shared" ref="MVK62" si="4683">IF(MVI62-MVK60&lt;=0,0,MVI62-MVK60)</f>
        <v>0</v>
      </c>
      <c r="MVM62" s="958">
        <f t="shared" ref="MVM62" si="4684">IF(MVK62-MVM60&lt;=0,0,MVK62-MVM60)</f>
        <v>0</v>
      </c>
      <c r="MVO62" s="958">
        <f t="shared" ref="MVO62" si="4685">IF(MVM62-MVO60&lt;=0,0,MVM62-MVO60)</f>
        <v>0</v>
      </c>
      <c r="MVQ62" s="958">
        <f t="shared" ref="MVQ62" si="4686">IF(MVO62-MVQ60&lt;=0,0,MVO62-MVQ60)</f>
        <v>0</v>
      </c>
      <c r="MVS62" s="958">
        <f t="shared" ref="MVS62" si="4687">IF(MVQ62-MVS60&lt;=0,0,MVQ62-MVS60)</f>
        <v>0</v>
      </c>
      <c r="MVU62" s="958">
        <f t="shared" ref="MVU62" si="4688">IF(MVS62-MVU60&lt;=0,0,MVS62-MVU60)</f>
        <v>0</v>
      </c>
      <c r="MVW62" s="958">
        <f t="shared" ref="MVW62" si="4689">IF(MVU62-MVW60&lt;=0,0,MVU62-MVW60)</f>
        <v>0</v>
      </c>
      <c r="MVY62" s="958">
        <f t="shared" ref="MVY62" si="4690">IF(MVW62-MVY60&lt;=0,0,MVW62-MVY60)</f>
        <v>0</v>
      </c>
      <c r="MWA62" s="958">
        <f t="shared" ref="MWA62" si="4691">IF(MVY62-MWA60&lt;=0,0,MVY62-MWA60)</f>
        <v>0</v>
      </c>
      <c r="MWC62" s="958">
        <f t="shared" ref="MWC62" si="4692">IF(MWA62-MWC60&lt;=0,0,MWA62-MWC60)</f>
        <v>0</v>
      </c>
      <c r="MWE62" s="958">
        <f t="shared" ref="MWE62" si="4693">IF(MWC62-MWE60&lt;=0,0,MWC62-MWE60)</f>
        <v>0</v>
      </c>
      <c r="MWG62" s="958">
        <f t="shared" ref="MWG62" si="4694">IF(MWE62-MWG60&lt;=0,0,MWE62-MWG60)</f>
        <v>0</v>
      </c>
      <c r="MWI62" s="958">
        <f t="shared" ref="MWI62" si="4695">IF(MWG62-MWI60&lt;=0,0,MWG62-MWI60)</f>
        <v>0</v>
      </c>
      <c r="MWK62" s="958">
        <f t="shared" ref="MWK62" si="4696">IF(MWI62-MWK60&lt;=0,0,MWI62-MWK60)</f>
        <v>0</v>
      </c>
      <c r="MWM62" s="958">
        <f t="shared" ref="MWM62" si="4697">IF(MWK62-MWM60&lt;=0,0,MWK62-MWM60)</f>
        <v>0</v>
      </c>
      <c r="MWO62" s="958">
        <f t="shared" ref="MWO62" si="4698">IF(MWM62-MWO60&lt;=0,0,MWM62-MWO60)</f>
        <v>0</v>
      </c>
      <c r="MWQ62" s="958">
        <f t="shared" ref="MWQ62" si="4699">IF(MWO62-MWQ60&lt;=0,0,MWO62-MWQ60)</f>
        <v>0</v>
      </c>
      <c r="MWS62" s="958">
        <f t="shared" ref="MWS62" si="4700">IF(MWQ62-MWS60&lt;=0,0,MWQ62-MWS60)</f>
        <v>0</v>
      </c>
      <c r="MWU62" s="958">
        <f t="shared" ref="MWU62" si="4701">IF(MWS62-MWU60&lt;=0,0,MWS62-MWU60)</f>
        <v>0</v>
      </c>
      <c r="MWW62" s="958">
        <f t="shared" ref="MWW62" si="4702">IF(MWU62-MWW60&lt;=0,0,MWU62-MWW60)</f>
        <v>0</v>
      </c>
      <c r="MWY62" s="958">
        <f t="shared" ref="MWY62" si="4703">IF(MWW62-MWY60&lt;=0,0,MWW62-MWY60)</f>
        <v>0</v>
      </c>
      <c r="MXA62" s="958">
        <f t="shared" ref="MXA62" si="4704">IF(MWY62-MXA60&lt;=0,0,MWY62-MXA60)</f>
        <v>0</v>
      </c>
      <c r="MXC62" s="958">
        <f t="shared" ref="MXC62" si="4705">IF(MXA62-MXC60&lt;=0,0,MXA62-MXC60)</f>
        <v>0</v>
      </c>
      <c r="MXE62" s="958">
        <f t="shared" ref="MXE62" si="4706">IF(MXC62-MXE60&lt;=0,0,MXC62-MXE60)</f>
        <v>0</v>
      </c>
      <c r="MXG62" s="958">
        <f t="shared" ref="MXG62" si="4707">IF(MXE62-MXG60&lt;=0,0,MXE62-MXG60)</f>
        <v>0</v>
      </c>
      <c r="MXI62" s="958">
        <f t="shared" ref="MXI62" si="4708">IF(MXG62-MXI60&lt;=0,0,MXG62-MXI60)</f>
        <v>0</v>
      </c>
      <c r="MXK62" s="958">
        <f t="shared" ref="MXK62" si="4709">IF(MXI62-MXK60&lt;=0,0,MXI62-MXK60)</f>
        <v>0</v>
      </c>
      <c r="MXM62" s="958">
        <f t="shared" ref="MXM62" si="4710">IF(MXK62-MXM60&lt;=0,0,MXK62-MXM60)</f>
        <v>0</v>
      </c>
      <c r="MXO62" s="958">
        <f t="shared" ref="MXO62" si="4711">IF(MXM62-MXO60&lt;=0,0,MXM62-MXO60)</f>
        <v>0</v>
      </c>
      <c r="MXQ62" s="958">
        <f t="shared" ref="MXQ62" si="4712">IF(MXO62-MXQ60&lt;=0,0,MXO62-MXQ60)</f>
        <v>0</v>
      </c>
      <c r="MXS62" s="958">
        <f t="shared" ref="MXS62" si="4713">IF(MXQ62-MXS60&lt;=0,0,MXQ62-MXS60)</f>
        <v>0</v>
      </c>
      <c r="MXU62" s="958">
        <f t="shared" ref="MXU62" si="4714">IF(MXS62-MXU60&lt;=0,0,MXS62-MXU60)</f>
        <v>0</v>
      </c>
      <c r="MXW62" s="958">
        <f t="shared" ref="MXW62" si="4715">IF(MXU62-MXW60&lt;=0,0,MXU62-MXW60)</f>
        <v>0</v>
      </c>
      <c r="MXY62" s="958">
        <f t="shared" ref="MXY62" si="4716">IF(MXW62-MXY60&lt;=0,0,MXW62-MXY60)</f>
        <v>0</v>
      </c>
      <c r="MYA62" s="958">
        <f t="shared" ref="MYA62" si="4717">IF(MXY62-MYA60&lt;=0,0,MXY62-MYA60)</f>
        <v>0</v>
      </c>
      <c r="MYC62" s="958">
        <f t="shared" ref="MYC62" si="4718">IF(MYA62-MYC60&lt;=0,0,MYA62-MYC60)</f>
        <v>0</v>
      </c>
      <c r="MYE62" s="958">
        <f t="shared" ref="MYE62" si="4719">IF(MYC62-MYE60&lt;=0,0,MYC62-MYE60)</f>
        <v>0</v>
      </c>
      <c r="MYG62" s="958">
        <f t="shared" ref="MYG62" si="4720">IF(MYE62-MYG60&lt;=0,0,MYE62-MYG60)</f>
        <v>0</v>
      </c>
      <c r="MYI62" s="958">
        <f t="shared" ref="MYI62" si="4721">IF(MYG62-MYI60&lt;=0,0,MYG62-MYI60)</f>
        <v>0</v>
      </c>
      <c r="MYK62" s="958">
        <f t="shared" ref="MYK62" si="4722">IF(MYI62-MYK60&lt;=0,0,MYI62-MYK60)</f>
        <v>0</v>
      </c>
      <c r="MYM62" s="958">
        <f t="shared" ref="MYM62" si="4723">IF(MYK62-MYM60&lt;=0,0,MYK62-MYM60)</f>
        <v>0</v>
      </c>
      <c r="MYO62" s="958">
        <f t="shared" ref="MYO62" si="4724">IF(MYM62-MYO60&lt;=0,0,MYM62-MYO60)</f>
        <v>0</v>
      </c>
      <c r="MYQ62" s="958">
        <f t="shared" ref="MYQ62" si="4725">IF(MYO62-MYQ60&lt;=0,0,MYO62-MYQ60)</f>
        <v>0</v>
      </c>
      <c r="MYS62" s="958">
        <f t="shared" ref="MYS62" si="4726">IF(MYQ62-MYS60&lt;=0,0,MYQ62-MYS60)</f>
        <v>0</v>
      </c>
      <c r="MYU62" s="958">
        <f t="shared" ref="MYU62" si="4727">IF(MYS62-MYU60&lt;=0,0,MYS62-MYU60)</f>
        <v>0</v>
      </c>
      <c r="MYW62" s="958">
        <f t="shared" ref="MYW62" si="4728">IF(MYU62-MYW60&lt;=0,0,MYU62-MYW60)</f>
        <v>0</v>
      </c>
      <c r="MYY62" s="958">
        <f t="shared" ref="MYY62" si="4729">IF(MYW62-MYY60&lt;=0,0,MYW62-MYY60)</f>
        <v>0</v>
      </c>
      <c r="MZA62" s="958">
        <f t="shared" ref="MZA62" si="4730">IF(MYY62-MZA60&lt;=0,0,MYY62-MZA60)</f>
        <v>0</v>
      </c>
      <c r="MZC62" s="958">
        <f t="shared" ref="MZC62" si="4731">IF(MZA62-MZC60&lt;=0,0,MZA62-MZC60)</f>
        <v>0</v>
      </c>
      <c r="MZE62" s="958">
        <f t="shared" ref="MZE62" si="4732">IF(MZC62-MZE60&lt;=0,0,MZC62-MZE60)</f>
        <v>0</v>
      </c>
      <c r="MZG62" s="958">
        <f t="shared" ref="MZG62" si="4733">IF(MZE62-MZG60&lt;=0,0,MZE62-MZG60)</f>
        <v>0</v>
      </c>
      <c r="MZI62" s="958">
        <f t="shared" ref="MZI62" si="4734">IF(MZG62-MZI60&lt;=0,0,MZG62-MZI60)</f>
        <v>0</v>
      </c>
      <c r="MZK62" s="958">
        <f t="shared" ref="MZK62" si="4735">IF(MZI62-MZK60&lt;=0,0,MZI62-MZK60)</f>
        <v>0</v>
      </c>
      <c r="MZM62" s="958">
        <f t="shared" ref="MZM62" si="4736">IF(MZK62-MZM60&lt;=0,0,MZK62-MZM60)</f>
        <v>0</v>
      </c>
      <c r="MZO62" s="958">
        <f t="shared" ref="MZO62" si="4737">IF(MZM62-MZO60&lt;=0,0,MZM62-MZO60)</f>
        <v>0</v>
      </c>
      <c r="MZQ62" s="958">
        <f t="shared" ref="MZQ62" si="4738">IF(MZO62-MZQ60&lt;=0,0,MZO62-MZQ60)</f>
        <v>0</v>
      </c>
      <c r="MZS62" s="958">
        <f t="shared" ref="MZS62" si="4739">IF(MZQ62-MZS60&lt;=0,0,MZQ62-MZS60)</f>
        <v>0</v>
      </c>
      <c r="MZU62" s="958">
        <f t="shared" ref="MZU62" si="4740">IF(MZS62-MZU60&lt;=0,0,MZS62-MZU60)</f>
        <v>0</v>
      </c>
      <c r="MZW62" s="958">
        <f t="shared" ref="MZW62" si="4741">IF(MZU62-MZW60&lt;=0,0,MZU62-MZW60)</f>
        <v>0</v>
      </c>
      <c r="MZY62" s="958">
        <f t="shared" ref="MZY62" si="4742">IF(MZW62-MZY60&lt;=0,0,MZW62-MZY60)</f>
        <v>0</v>
      </c>
      <c r="NAA62" s="958">
        <f t="shared" ref="NAA62" si="4743">IF(MZY62-NAA60&lt;=0,0,MZY62-NAA60)</f>
        <v>0</v>
      </c>
      <c r="NAC62" s="958">
        <f t="shared" ref="NAC62" si="4744">IF(NAA62-NAC60&lt;=0,0,NAA62-NAC60)</f>
        <v>0</v>
      </c>
      <c r="NAE62" s="958">
        <f t="shared" ref="NAE62" si="4745">IF(NAC62-NAE60&lt;=0,0,NAC62-NAE60)</f>
        <v>0</v>
      </c>
      <c r="NAG62" s="958">
        <f t="shared" ref="NAG62" si="4746">IF(NAE62-NAG60&lt;=0,0,NAE62-NAG60)</f>
        <v>0</v>
      </c>
      <c r="NAI62" s="958">
        <f t="shared" ref="NAI62" si="4747">IF(NAG62-NAI60&lt;=0,0,NAG62-NAI60)</f>
        <v>0</v>
      </c>
      <c r="NAK62" s="958">
        <f t="shared" ref="NAK62" si="4748">IF(NAI62-NAK60&lt;=0,0,NAI62-NAK60)</f>
        <v>0</v>
      </c>
      <c r="NAM62" s="958">
        <f t="shared" ref="NAM62" si="4749">IF(NAK62-NAM60&lt;=0,0,NAK62-NAM60)</f>
        <v>0</v>
      </c>
      <c r="NAO62" s="958">
        <f t="shared" ref="NAO62" si="4750">IF(NAM62-NAO60&lt;=0,0,NAM62-NAO60)</f>
        <v>0</v>
      </c>
      <c r="NAQ62" s="958">
        <f t="shared" ref="NAQ62" si="4751">IF(NAO62-NAQ60&lt;=0,0,NAO62-NAQ60)</f>
        <v>0</v>
      </c>
      <c r="NAS62" s="958">
        <f t="shared" ref="NAS62" si="4752">IF(NAQ62-NAS60&lt;=0,0,NAQ62-NAS60)</f>
        <v>0</v>
      </c>
      <c r="NAU62" s="958">
        <f t="shared" ref="NAU62" si="4753">IF(NAS62-NAU60&lt;=0,0,NAS62-NAU60)</f>
        <v>0</v>
      </c>
      <c r="NAW62" s="958">
        <f t="shared" ref="NAW62" si="4754">IF(NAU62-NAW60&lt;=0,0,NAU62-NAW60)</f>
        <v>0</v>
      </c>
      <c r="NAY62" s="958">
        <f t="shared" ref="NAY62" si="4755">IF(NAW62-NAY60&lt;=0,0,NAW62-NAY60)</f>
        <v>0</v>
      </c>
      <c r="NBA62" s="958">
        <f t="shared" ref="NBA62" si="4756">IF(NAY62-NBA60&lt;=0,0,NAY62-NBA60)</f>
        <v>0</v>
      </c>
      <c r="NBC62" s="958">
        <f t="shared" ref="NBC62" si="4757">IF(NBA62-NBC60&lt;=0,0,NBA62-NBC60)</f>
        <v>0</v>
      </c>
      <c r="NBE62" s="958">
        <f t="shared" ref="NBE62" si="4758">IF(NBC62-NBE60&lt;=0,0,NBC62-NBE60)</f>
        <v>0</v>
      </c>
      <c r="NBG62" s="958">
        <f t="shared" ref="NBG62" si="4759">IF(NBE62-NBG60&lt;=0,0,NBE62-NBG60)</f>
        <v>0</v>
      </c>
      <c r="NBI62" s="958">
        <f t="shared" ref="NBI62" si="4760">IF(NBG62-NBI60&lt;=0,0,NBG62-NBI60)</f>
        <v>0</v>
      </c>
      <c r="NBK62" s="958">
        <f t="shared" ref="NBK62" si="4761">IF(NBI62-NBK60&lt;=0,0,NBI62-NBK60)</f>
        <v>0</v>
      </c>
      <c r="NBM62" s="958">
        <f t="shared" ref="NBM62" si="4762">IF(NBK62-NBM60&lt;=0,0,NBK62-NBM60)</f>
        <v>0</v>
      </c>
      <c r="NBO62" s="958">
        <f t="shared" ref="NBO62" si="4763">IF(NBM62-NBO60&lt;=0,0,NBM62-NBO60)</f>
        <v>0</v>
      </c>
      <c r="NBQ62" s="958">
        <f t="shared" ref="NBQ62" si="4764">IF(NBO62-NBQ60&lt;=0,0,NBO62-NBQ60)</f>
        <v>0</v>
      </c>
      <c r="NBS62" s="958">
        <f t="shared" ref="NBS62" si="4765">IF(NBQ62-NBS60&lt;=0,0,NBQ62-NBS60)</f>
        <v>0</v>
      </c>
      <c r="NBU62" s="958">
        <f t="shared" ref="NBU62" si="4766">IF(NBS62-NBU60&lt;=0,0,NBS62-NBU60)</f>
        <v>0</v>
      </c>
      <c r="NBW62" s="958">
        <f t="shared" ref="NBW62" si="4767">IF(NBU62-NBW60&lt;=0,0,NBU62-NBW60)</f>
        <v>0</v>
      </c>
      <c r="NBY62" s="958">
        <f t="shared" ref="NBY62" si="4768">IF(NBW62-NBY60&lt;=0,0,NBW62-NBY60)</f>
        <v>0</v>
      </c>
      <c r="NCA62" s="958">
        <f t="shared" ref="NCA62" si="4769">IF(NBY62-NCA60&lt;=0,0,NBY62-NCA60)</f>
        <v>0</v>
      </c>
      <c r="NCC62" s="958">
        <f t="shared" ref="NCC62" si="4770">IF(NCA62-NCC60&lt;=0,0,NCA62-NCC60)</f>
        <v>0</v>
      </c>
      <c r="NCE62" s="958">
        <f t="shared" ref="NCE62" si="4771">IF(NCC62-NCE60&lt;=0,0,NCC62-NCE60)</f>
        <v>0</v>
      </c>
      <c r="NCG62" s="958">
        <f t="shared" ref="NCG62" si="4772">IF(NCE62-NCG60&lt;=0,0,NCE62-NCG60)</f>
        <v>0</v>
      </c>
      <c r="NCI62" s="958">
        <f t="shared" ref="NCI62" si="4773">IF(NCG62-NCI60&lt;=0,0,NCG62-NCI60)</f>
        <v>0</v>
      </c>
      <c r="NCK62" s="958">
        <f t="shared" ref="NCK62" si="4774">IF(NCI62-NCK60&lt;=0,0,NCI62-NCK60)</f>
        <v>0</v>
      </c>
      <c r="NCM62" s="958">
        <f t="shared" ref="NCM62" si="4775">IF(NCK62-NCM60&lt;=0,0,NCK62-NCM60)</f>
        <v>0</v>
      </c>
      <c r="NCO62" s="958">
        <f t="shared" ref="NCO62" si="4776">IF(NCM62-NCO60&lt;=0,0,NCM62-NCO60)</f>
        <v>0</v>
      </c>
      <c r="NCQ62" s="958">
        <f t="shared" ref="NCQ62" si="4777">IF(NCO62-NCQ60&lt;=0,0,NCO62-NCQ60)</f>
        <v>0</v>
      </c>
      <c r="NCS62" s="958">
        <f t="shared" ref="NCS62" si="4778">IF(NCQ62-NCS60&lt;=0,0,NCQ62-NCS60)</f>
        <v>0</v>
      </c>
      <c r="NCU62" s="958">
        <f t="shared" ref="NCU62" si="4779">IF(NCS62-NCU60&lt;=0,0,NCS62-NCU60)</f>
        <v>0</v>
      </c>
      <c r="NCW62" s="958">
        <f t="shared" ref="NCW62" si="4780">IF(NCU62-NCW60&lt;=0,0,NCU62-NCW60)</f>
        <v>0</v>
      </c>
      <c r="NCY62" s="958">
        <f t="shared" ref="NCY62" si="4781">IF(NCW62-NCY60&lt;=0,0,NCW62-NCY60)</f>
        <v>0</v>
      </c>
      <c r="NDA62" s="958">
        <f t="shared" ref="NDA62" si="4782">IF(NCY62-NDA60&lt;=0,0,NCY62-NDA60)</f>
        <v>0</v>
      </c>
      <c r="NDC62" s="958">
        <f t="shared" ref="NDC62" si="4783">IF(NDA62-NDC60&lt;=0,0,NDA62-NDC60)</f>
        <v>0</v>
      </c>
      <c r="NDE62" s="958">
        <f t="shared" ref="NDE62" si="4784">IF(NDC62-NDE60&lt;=0,0,NDC62-NDE60)</f>
        <v>0</v>
      </c>
      <c r="NDG62" s="958">
        <f t="shared" ref="NDG62" si="4785">IF(NDE62-NDG60&lt;=0,0,NDE62-NDG60)</f>
        <v>0</v>
      </c>
      <c r="NDI62" s="958">
        <f t="shared" ref="NDI62" si="4786">IF(NDG62-NDI60&lt;=0,0,NDG62-NDI60)</f>
        <v>0</v>
      </c>
      <c r="NDK62" s="958">
        <f t="shared" ref="NDK62" si="4787">IF(NDI62-NDK60&lt;=0,0,NDI62-NDK60)</f>
        <v>0</v>
      </c>
      <c r="NDM62" s="958">
        <f t="shared" ref="NDM62" si="4788">IF(NDK62-NDM60&lt;=0,0,NDK62-NDM60)</f>
        <v>0</v>
      </c>
      <c r="NDO62" s="958">
        <f t="shared" ref="NDO62" si="4789">IF(NDM62-NDO60&lt;=0,0,NDM62-NDO60)</f>
        <v>0</v>
      </c>
      <c r="NDQ62" s="958">
        <f t="shared" ref="NDQ62" si="4790">IF(NDO62-NDQ60&lt;=0,0,NDO62-NDQ60)</f>
        <v>0</v>
      </c>
      <c r="NDS62" s="958">
        <f t="shared" ref="NDS62" si="4791">IF(NDQ62-NDS60&lt;=0,0,NDQ62-NDS60)</f>
        <v>0</v>
      </c>
      <c r="NDU62" s="958">
        <f t="shared" ref="NDU62" si="4792">IF(NDS62-NDU60&lt;=0,0,NDS62-NDU60)</f>
        <v>0</v>
      </c>
      <c r="NDW62" s="958">
        <f t="shared" ref="NDW62" si="4793">IF(NDU62-NDW60&lt;=0,0,NDU62-NDW60)</f>
        <v>0</v>
      </c>
      <c r="NDY62" s="958">
        <f t="shared" ref="NDY62" si="4794">IF(NDW62-NDY60&lt;=0,0,NDW62-NDY60)</f>
        <v>0</v>
      </c>
      <c r="NEA62" s="958">
        <f t="shared" ref="NEA62" si="4795">IF(NDY62-NEA60&lt;=0,0,NDY62-NEA60)</f>
        <v>0</v>
      </c>
      <c r="NEC62" s="958">
        <f t="shared" ref="NEC62" si="4796">IF(NEA62-NEC60&lt;=0,0,NEA62-NEC60)</f>
        <v>0</v>
      </c>
      <c r="NEE62" s="958">
        <f t="shared" ref="NEE62" si="4797">IF(NEC62-NEE60&lt;=0,0,NEC62-NEE60)</f>
        <v>0</v>
      </c>
      <c r="NEG62" s="958">
        <f t="shared" ref="NEG62" si="4798">IF(NEE62-NEG60&lt;=0,0,NEE62-NEG60)</f>
        <v>0</v>
      </c>
      <c r="NEI62" s="958">
        <f t="shared" ref="NEI62" si="4799">IF(NEG62-NEI60&lt;=0,0,NEG62-NEI60)</f>
        <v>0</v>
      </c>
      <c r="NEK62" s="958">
        <f t="shared" ref="NEK62" si="4800">IF(NEI62-NEK60&lt;=0,0,NEI62-NEK60)</f>
        <v>0</v>
      </c>
      <c r="NEM62" s="958">
        <f t="shared" ref="NEM62" si="4801">IF(NEK62-NEM60&lt;=0,0,NEK62-NEM60)</f>
        <v>0</v>
      </c>
      <c r="NEO62" s="958">
        <f t="shared" ref="NEO62" si="4802">IF(NEM62-NEO60&lt;=0,0,NEM62-NEO60)</f>
        <v>0</v>
      </c>
      <c r="NEQ62" s="958">
        <f t="shared" ref="NEQ62" si="4803">IF(NEO62-NEQ60&lt;=0,0,NEO62-NEQ60)</f>
        <v>0</v>
      </c>
      <c r="NES62" s="958">
        <f t="shared" ref="NES62" si="4804">IF(NEQ62-NES60&lt;=0,0,NEQ62-NES60)</f>
        <v>0</v>
      </c>
      <c r="NEU62" s="958">
        <f t="shared" ref="NEU62" si="4805">IF(NES62-NEU60&lt;=0,0,NES62-NEU60)</f>
        <v>0</v>
      </c>
      <c r="NEW62" s="958">
        <f t="shared" ref="NEW62" si="4806">IF(NEU62-NEW60&lt;=0,0,NEU62-NEW60)</f>
        <v>0</v>
      </c>
      <c r="NEY62" s="958">
        <f t="shared" ref="NEY62" si="4807">IF(NEW62-NEY60&lt;=0,0,NEW62-NEY60)</f>
        <v>0</v>
      </c>
      <c r="NFA62" s="958">
        <f t="shared" ref="NFA62" si="4808">IF(NEY62-NFA60&lt;=0,0,NEY62-NFA60)</f>
        <v>0</v>
      </c>
      <c r="NFC62" s="958">
        <f t="shared" ref="NFC62" si="4809">IF(NFA62-NFC60&lt;=0,0,NFA62-NFC60)</f>
        <v>0</v>
      </c>
      <c r="NFE62" s="958">
        <f t="shared" ref="NFE62" si="4810">IF(NFC62-NFE60&lt;=0,0,NFC62-NFE60)</f>
        <v>0</v>
      </c>
      <c r="NFG62" s="958">
        <f t="shared" ref="NFG62" si="4811">IF(NFE62-NFG60&lt;=0,0,NFE62-NFG60)</f>
        <v>0</v>
      </c>
      <c r="NFI62" s="958">
        <f t="shared" ref="NFI62" si="4812">IF(NFG62-NFI60&lt;=0,0,NFG62-NFI60)</f>
        <v>0</v>
      </c>
      <c r="NFK62" s="958">
        <f t="shared" ref="NFK62" si="4813">IF(NFI62-NFK60&lt;=0,0,NFI62-NFK60)</f>
        <v>0</v>
      </c>
      <c r="NFM62" s="958">
        <f t="shared" ref="NFM62" si="4814">IF(NFK62-NFM60&lt;=0,0,NFK62-NFM60)</f>
        <v>0</v>
      </c>
      <c r="NFO62" s="958">
        <f t="shared" ref="NFO62" si="4815">IF(NFM62-NFO60&lt;=0,0,NFM62-NFO60)</f>
        <v>0</v>
      </c>
      <c r="NFQ62" s="958">
        <f t="shared" ref="NFQ62" si="4816">IF(NFO62-NFQ60&lt;=0,0,NFO62-NFQ60)</f>
        <v>0</v>
      </c>
      <c r="NFS62" s="958">
        <f t="shared" ref="NFS62" si="4817">IF(NFQ62-NFS60&lt;=0,0,NFQ62-NFS60)</f>
        <v>0</v>
      </c>
      <c r="NFU62" s="958">
        <f t="shared" ref="NFU62" si="4818">IF(NFS62-NFU60&lt;=0,0,NFS62-NFU60)</f>
        <v>0</v>
      </c>
      <c r="NFW62" s="958">
        <f t="shared" ref="NFW62" si="4819">IF(NFU62-NFW60&lt;=0,0,NFU62-NFW60)</f>
        <v>0</v>
      </c>
      <c r="NFY62" s="958">
        <f t="shared" ref="NFY62" si="4820">IF(NFW62-NFY60&lt;=0,0,NFW62-NFY60)</f>
        <v>0</v>
      </c>
      <c r="NGA62" s="958">
        <f t="shared" ref="NGA62" si="4821">IF(NFY62-NGA60&lt;=0,0,NFY62-NGA60)</f>
        <v>0</v>
      </c>
      <c r="NGC62" s="958">
        <f t="shared" ref="NGC62" si="4822">IF(NGA62-NGC60&lt;=0,0,NGA62-NGC60)</f>
        <v>0</v>
      </c>
      <c r="NGE62" s="958">
        <f t="shared" ref="NGE62" si="4823">IF(NGC62-NGE60&lt;=0,0,NGC62-NGE60)</f>
        <v>0</v>
      </c>
      <c r="NGG62" s="958">
        <f t="shared" ref="NGG62" si="4824">IF(NGE62-NGG60&lt;=0,0,NGE62-NGG60)</f>
        <v>0</v>
      </c>
      <c r="NGI62" s="958">
        <f t="shared" ref="NGI62" si="4825">IF(NGG62-NGI60&lt;=0,0,NGG62-NGI60)</f>
        <v>0</v>
      </c>
      <c r="NGK62" s="958">
        <f t="shared" ref="NGK62" si="4826">IF(NGI62-NGK60&lt;=0,0,NGI62-NGK60)</f>
        <v>0</v>
      </c>
      <c r="NGM62" s="958">
        <f t="shared" ref="NGM62" si="4827">IF(NGK62-NGM60&lt;=0,0,NGK62-NGM60)</f>
        <v>0</v>
      </c>
      <c r="NGO62" s="958">
        <f t="shared" ref="NGO62" si="4828">IF(NGM62-NGO60&lt;=0,0,NGM62-NGO60)</f>
        <v>0</v>
      </c>
      <c r="NGQ62" s="958">
        <f t="shared" ref="NGQ62" si="4829">IF(NGO62-NGQ60&lt;=0,0,NGO62-NGQ60)</f>
        <v>0</v>
      </c>
      <c r="NGS62" s="958">
        <f t="shared" ref="NGS62" si="4830">IF(NGQ62-NGS60&lt;=0,0,NGQ62-NGS60)</f>
        <v>0</v>
      </c>
      <c r="NGU62" s="958">
        <f t="shared" ref="NGU62" si="4831">IF(NGS62-NGU60&lt;=0,0,NGS62-NGU60)</f>
        <v>0</v>
      </c>
      <c r="NGW62" s="958">
        <f t="shared" ref="NGW62" si="4832">IF(NGU62-NGW60&lt;=0,0,NGU62-NGW60)</f>
        <v>0</v>
      </c>
      <c r="NGY62" s="958">
        <f t="shared" ref="NGY62" si="4833">IF(NGW62-NGY60&lt;=0,0,NGW62-NGY60)</f>
        <v>0</v>
      </c>
      <c r="NHA62" s="958">
        <f t="shared" ref="NHA62" si="4834">IF(NGY62-NHA60&lt;=0,0,NGY62-NHA60)</f>
        <v>0</v>
      </c>
      <c r="NHC62" s="958">
        <f t="shared" ref="NHC62" si="4835">IF(NHA62-NHC60&lt;=0,0,NHA62-NHC60)</f>
        <v>0</v>
      </c>
      <c r="NHE62" s="958">
        <f t="shared" ref="NHE62" si="4836">IF(NHC62-NHE60&lt;=0,0,NHC62-NHE60)</f>
        <v>0</v>
      </c>
      <c r="NHG62" s="958">
        <f t="shared" ref="NHG62" si="4837">IF(NHE62-NHG60&lt;=0,0,NHE62-NHG60)</f>
        <v>0</v>
      </c>
      <c r="NHI62" s="958">
        <f t="shared" ref="NHI62" si="4838">IF(NHG62-NHI60&lt;=0,0,NHG62-NHI60)</f>
        <v>0</v>
      </c>
      <c r="NHK62" s="958">
        <f t="shared" ref="NHK62" si="4839">IF(NHI62-NHK60&lt;=0,0,NHI62-NHK60)</f>
        <v>0</v>
      </c>
      <c r="NHM62" s="958">
        <f t="shared" ref="NHM62" si="4840">IF(NHK62-NHM60&lt;=0,0,NHK62-NHM60)</f>
        <v>0</v>
      </c>
      <c r="NHO62" s="958">
        <f t="shared" ref="NHO62" si="4841">IF(NHM62-NHO60&lt;=0,0,NHM62-NHO60)</f>
        <v>0</v>
      </c>
      <c r="NHQ62" s="958">
        <f t="shared" ref="NHQ62" si="4842">IF(NHO62-NHQ60&lt;=0,0,NHO62-NHQ60)</f>
        <v>0</v>
      </c>
      <c r="NHS62" s="958">
        <f t="shared" ref="NHS62" si="4843">IF(NHQ62-NHS60&lt;=0,0,NHQ62-NHS60)</f>
        <v>0</v>
      </c>
      <c r="NHU62" s="958">
        <f t="shared" ref="NHU62" si="4844">IF(NHS62-NHU60&lt;=0,0,NHS62-NHU60)</f>
        <v>0</v>
      </c>
      <c r="NHW62" s="958">
        <f t="shared" ref="NHW62" si="4845">IF(NHU62-NHW60&lt;=0,0,NHU62-NHW60)</f>
        <v>0</v>
      </c>
      <c r="NHY62" s="958">
        <f t="shared" ref="NHY62" si="4846">IF(NHW62-NHY60&lt;=0,0,NHW62-NHY60)</f>
        <v>0</v>
      </c>
      <c r="NIA62" s="958">
        <f t="shared" ref="NIA62" si="4847">IF(NHY62-NIA60&lt;=0,0,NHY62-NIA60)</f>
        <v>0</v>
      </c>
      <c r="NIC62" s="958">
        <f t="shared" ref="NIC62" si="4848">IF(NIA62-NIC60&lt;=0,0,NIA62-NIC60)</f>
        <v>0</v>
      </c>
      <c r="NIE62" s="958">
        <f t="shared" ref="NIE62" si="4849">IF(NIC62-NIE60&lt;=0,0,NIC62-NIE60)</f>
        <v>0</v>
      </c>
      <c r="NIG62" s="958">
        <f t="shared" ref="NIG62" si="4850">IF(NIE62-NIG60&lt;=0,0,NIE62-NIG60)</f>
        <v>0</v>
      </c>
      <c r="NII62" s="958">
        <f t="shared" ref="NII62" si="4851">IF(NIG62-NII60&lt;=0,0,NIG62-NII60)</f>
        <v>0</v>
      </c>
      <c r="NIK62" s="958">
        <f t="shared" ref="NIK62" si="4852">IF(NII62-NIK60&lt;=0,0,NII62-NIK60)</f>
        <v>0</v>
      </c>
      <c r="NIM62" s="958">
        <f t="shared" ref="NIM62" si="4853">IF(NIK62-NIM60&lt;=0,0,NIK62-NIM60)</f>
        <v>0</v>
      </c>
      <c r="NIO62" s="958">
        <f t="shared" ref="NIO62" si="4854">IF(NIM62-NIO60&lt;=0,0,NIM62-NIO60)</f>
        <v>0</v>
      </c>
      <c r="NIQ62" s="958">
        <f t="shared" ref="NIQ62" si="4855">IF(NIO62-NIQ60&lt;=0,0,NIO62-NIQ60)</f>
        <v>0</v>
      </c>
      <c r="NIS62" s="958">
        <f t="shared" ref="NIS62" si="4856">IF(NIQ62-NIS60&lt;=0,0,NIQ62-NIS60)</f>
        <v>0</v>
      </c>
      <c r="NIU62" s="958">
        <f t="shared" ref="NIU62" si="4857">IF(NIS62-NIU60&lt;=0,0,NIS62-NIU60)</f>
        <v>0</v>
      </c>
      <c r="NIW62" s="958">
        <f t="shared" ref="NIW62" si="4858">IF(NIU62-NIW60&lt;=0,0,NIU62-NIW60)</f>
        <v>0</v>
      </c>
      <c r="NIY62" s="958">
        <f t="shared" ref="NIY62" si="4859">IF(NIW62-NIY60&lt;=0,0,NIW62-NIY60)</f>
        <v>0</v>
      </c>
      <c r="NJA62" s="958">
        <f t="shared" ref="NJA62" si="4860">IF(NIY62-NJA60&lt;=0,0,NIY62-NJA60)</f>
        <v>0</v>
      </c>
      <c r="NJC62" s="958">
        <f t="shared" ref="NJC62" si="4861">IF(NJA62-NJC60&lt;=0,0,NJA62-NJC60)</f>
        <v>0</v>
      </c>
      <c r="NJE62" s="958">
        <f t="shared" ref="NJE62" si="4862">IF(NJC62-NJE60&lt;=0,0,NJC62-NJE60)</f>
        <v>0</v>
      </c>
      <c r="NJG62" s="958">
        <f t="shared" ref="NJG62" si="4863">IF(NJE62-NJG60&lt;=0,0,NJE62-NJG60)</f>
        <v>0</v>
      </c>
      <c r="NJI62" s="958">
        <f t="shared" ref="NJI62" si="4864">IF(NJG62-NJI60&lt;=0,0,NJG62-NJI60)</f>
        <v>0</v>
      </c>
      <c r="NJK62" s="958">
        <f t="shared" ref="NJK62" si="4865">IF(NJI62-NJK60&lt;=0,0,NJI62-NJK60)</f>
        <v>0</v>
      </c>
      <c r="NJM62" s="958">
        <f t="shared" ref="NJM62" si="4866">IF(NJK62-NJM60&lt;=0,0,NJK62-NJM60)</f>
        <v>0</v>
      </c>
      <c r="NJO62" s="958">
        <f t="shared" ref="NJO62" si="4867">IF(NJM62-NJO60&lt;=0,0,NJM62-NJO60)</f>
        <v>0</v>
      </c>
      <c r="NJQ62" s="958">
        <f t="shared" ref="NJQ62" si="4868">IF(NJO62-NJQ60&lt;=0,0,NJO62-NJQ60)</f>
        <v>0</v>
      </c>
      <c r="NJS62" s="958">
        <f t="shared" ref="NJS62" si="4869">IF(NJQ62-NJS60&lt;=0,0,NJQ62-NJS60)</f>
        <v>0</v>
      </c>
      <c r="NJU62" s="958">
        <f t="shared" ref="NJU62" si="4870">IF(NJS62-NJU60&lt;=0,0,NJS62-NJU60)</f>
        <v>0</v>
      </c>
      <c r="NJW62" s="958">
        <f t="shared" ref="NJW62" si="4871">IF(NJU62-NJW60&lt;=0,0,NJU62-NJW60)</f>
        <v>0</v>
      </c>
      <c r="NJY62" s="958">
        <f t="shared" ref="NJY62" si="4872">IF(NJW62-NJY60&lt;=0,0,NJW62-NJY60)</f>
        <v>0</v>
      </c>
      <c r="NKA62" s="958">
        <f t="shared" ref="NKA62" si="4873">IF(NJY62-NKA60&lt;=0,0,NJY62-NKA60)</f>
        <v>0</v>
      </c>
      <c r="NKC62" s="958">
        <f t="shared" ref="NKC62" si="4874">IF(NKA62-NKC60&lt;=0,0,NKA62-NKC60)</f>
        <v>0</v>
      </c>
      <c r="NKE62" s="958">
        <f t="shared" ref="NKE62" si="4875">IF(NKC62-NKE60&lt;=0,0,NKC62-NKE60)</f>
        <v>0</v>
      </c>
      <c r="NKG62" s="958">
        <f t="shared" ref="NKG62" si="4876">IF(NKE62-NKG60&lt;=0,0,NKE62-NKG60)</f>
        <v>0</v>
      </c>
      <c r="NKI62" s="958">
        <f t="shared" ref="NKI62" si="4877">IF(NKG62-NKI60&lt;=0,0,NKG62-NKI60)</f>
        <v>0</v>
      </c>
      <c r="NKK62" s="958">
        <f t="shared" ref="NKK62" si="4878">IF(NKI62-NKK60&lt;=0,0,NKI62-NKK60)</f>
        <v>0</v>
      </c>
      <c r="NKM62" s="958">
        <f t="shared" ref="NKM62" si="4879">IF(NKK62-NKM60&lt;=0,0,NKK62-NKM60)</f>
        <v>0</v>
      </c>
      <c r="NKO62" s="958">
        <f t="shared" ref="NKO62" si="4880">IF(NKM62-NKO60&lt;=0,0,NKM62-NKO60)</f>
        <v>0</v>
      </c>
      <c r="NKQ62" s="958">
        <f t="shared" ref="NKQ62" si="4881">IF(NKO62-NKQ60&lt;=0,0,NKO62-NKQ60)</f>
        <v>0</v>
      </c>
      <c r="NKS62" s="958">
        <f t="shared" ref="NKS62" si="4882">IF(NKQ62-NKS60&lt;=0,0,NKQ62-NKS60)</f>
        <v>0</v>
      </c>
      <c r="NKU62" s="958">
        <f t="shared" ref="NKU62" si="4883">IF(NKS62-NKU60&lt;=0,0,NKS62-NKU60)</f>
        <v>0</v>
      </c>
      <c r="NKW62" s="958">
        <f t="shared" ref="NKW62" si="4884">IF(NKU62-NKW60&lt;=0,0,NKU62-NKW60)</f>
        <v>0</v>
      </c>
      <c r="NKY62" s="958">
        <f t="shared" ref="NKY62" si="4885">IF(NKW62-NKY60&lt;=0,0,NKW62-NKY60)</f>
        <v>0</v>
      </c>
      <c r="NLA62" s="958">
        <f t="shared" ref="NLA62" si="4886">IF(NKY62-NLA60&lt;=0,0,NKY62-NLA60)</f>
        <v>0</v>
      </c>
      <c r="NLC62" s="958">
        <f t="shared" ref="NLC62" si="4887">IF(NLA62-NLC60&lt;=0,0,NLA62-NLC60)</f>
        <v>0</v>
      </c>
      <c r="NLE62" s="958">
        <f t="shared" ref="NLE62" si="4888">IF(NLC62-NLE60&lt;=0,0,NLC62-NLE60)</f>
        <v>0</v>
      </c>
      <c r="NLG62" s="958">
        <f t="shared" ref="NLG62" si="4889">IF(NLE62-NLG60&lt;=0,0,NLE62-NLG60)</f>
        <v>0</v>
      </c>
      <c r="NLI62" s="958">
        <f t="shared" ref="NLI62" si="4890">IF(NLG62-NLI60&lt;=0,0,NLG62-NLI60)</f>
        <v>0</v>
      </c>
      <c r="NLK62" s="958">
        <f t="shared" ref="NLK62" si="4891">IF(NLI62-NLK60&lt;=0,0,NLI62-NLK60)</f>
        <v>0</v>
      </c>
      <c r="NLM62" s="958">
        <f t="shared" ref="NLM62" si="4892">IF(NLK62-NLM60&lt;=0,0,NLK62-NLM60)</f>
        <v>0</v>
      </c>
      <c r="NLO62" s="958">
        <f t="shared" ref="NLO62" si="4893">IF(NLM62-NLO60&lt;=0,0,NLM62-NLO60)</f>
        <v>0</v>
      </c>
      <c r="NLQ62" s="958">
        <f t="shared" ref="NLQ62" si="4894">IF(NLO62-NLQ60&lt;=0,0,NLO62-NLQ60)</f>
        <v>0</v>
      </c>
      <c r="NLS62" s="958">
        <f t="shared" ref="NLS62" si="4895">IF(NLQ62-NLS60&lt;=0,0,NLQ62-NLS60)</f>
        <v>0</v>
      </c>
      <c r="NLU62" s="958">
        <f t="shared" ref="NLU62" si="4896">IF(NLS62-NLU60&lt;=0,0,NLS62-NLU60)</f>
        <v>0</v>
      </c>
      <c r="NLW62" s="958">
        <f t="shared" ref="NLW62" si="4897">IF(NLU62-NLW60&lt;=0,0,NLU62-NLW60)</f>
        <v>0</v>
      </c>
      <c r="NLY62" s="958">
        <f t="shared" ref="NLY62" si="4898">IF(NLW62-NLY60&lt;=0,0,NLW62-NLY60)</f>
        <v>0</v>
      </c>
      <c r="NMA62" s="958">
        <f t="shared" ref="NMA62" si="4899">IF(NLY62-NMA60&lt;=0,0,NLY62-NMA60)</f>
        <v>0</v>
      </c>
      <c r="NMC62" s="958">
        <f t="shared" ref="NMC62" si="4900">IF(NMA62-NMC60&lt;=0,0,NMA62-NMC60)</f>
        <v>0</v>
      </c>
      <c r="NME62" s="958">
        <f t="shared" ref="NME62" si="4901">IF(NMC62-NME60&lt;=0,0,NMC62-NME60)</f>
        <v>0</v>
      </c>
      <c r="NMG62" s="958">
        <f t="shared" ref="NMG62" si="4902">IF(NME62-NMG60&lt;=0,0,NME62-NMG60)</f>
        <v>0</v>
      </c>
      <c r="NMI62" s="958">
        <f t="shared" ref="NMI62" si="4903">IF(NMG62-NMI60&lt;=0,0,NMG62-NMI60)</f>
        <v>0</v>
      </c>
      <c r="NMK62" s="958">
        <f t="shared" ref="NMK62" si="4904">IF(NMI62-NMK60&lt;=0,0,NMI62-NMK60)</f>
        <v>0</v>
      </c>
      <c r="NMM62" s="958">
        <f t="shared" ref="NMM62" si="4905">IF(NMK62-NMM60&lt;=0,0,NMK62-NMM60)</f>
        <v>0</v>
      </c>
      <c r="NMO62" s="958">
        <f t="shared" ref="NMO62" si="4906">IF(NMM62-NMO60&lt;=0,0,NMM62-NMO60)</f>
        <v>0</v>
      </c>
      <c r="NMQ62" s="958">
        <f t="shared" ref="NMQ62" si="4907">IF(NMO62-NMQ60&lt;=0,0,NMO62-NMQ60)</f>
        <v>0</v>
      </c>
      <c r="NMS62" s="958">
        <f t="shared" ref="NMS62" si="4908">IF(NMQ62-NMS60&lt;=0,0,NMQ62-NMS60)</f>
        <v>0</v>
      </c>
      <c r="NMU62" s="958">
        <f t="shared" ref="NMU62" si="4909">IF(NMS62-NMU60&lt;=0,0,NMS62-NMU60)</f>
        <v>0</v>
      </c>
      <c r="NMW62" s="958">
        <f t="shared" ref="NMW62" si="4910">IF(NMU62-NMW60&lt;=0,0,NMU62-NMW60)</f>
        <v>0</v>
      </c>
      <c r="NMY62" s="958">
        <f t="shared" ref="NMY62" si="4911">IF(NMW62-NMY60&lt;=0,0,NMW62-NMY60)</f>
        <v>0</v>
      </c>
      <c r="NNA62" s="958">
        <f t="shared" ref="NNA62" si="4912">IF(NMY62-NNA60&lt;=0,0,NMY62-NNA60)</f>
        <v>0</v>
      </c>
      <c r="NNC62" s="958">
        <f t="shared" ref="NNC62" si="4913">IF(NNA62-NNC60&lt;=0,0,NNA62-NNC60)</f>
        <v>0</v>
      </c>
      <c r="NNE62" s="958">
        <f t="shared" ref="NNE62" si="4914">IF(NNC62-NNE60&lt;=0,0,NNC62-NNE60)</f>
        <v>0</v>
      </c>
      <c r="NNG62" s="958">
        <f t="shared" ref="NNG62" si="4915">IF(NNE62-NNG60&lt;=0,0,NNE62-NNG60)</f>
        <v>0</v>
      </c>
      <c r="NNI62" s="958">
        <f t="shared" ref="NNI62" si="4916">IF(NNG62-NNI60&lt;=0,0,NNG62-NNI60)</f>
        <v>0</v>
      </c>
      <c r="NNK62" s="958">
        <f t="shared" ref="NNK62" si="4917">IF(NNI62-NNK60&lt;=0,0,NNI62-NNK60)</f>
        <v>0</v>
      </c>
      <c r="NNM62" s="958">
        <f t="shared" ref="NNM62" si="4918">IF(NNK62-NNM60&lt;=0,0,NNK62-NNM60)</f>
        <v>0</v>
      </c>
      <c r="NNO62" s="958">
        <f t="shared" ref="NNO62" si="4919">IF(NNM62-NNO60&lt;=0,0,NNM62-NNO60)</f>
        <v>0</v>
      </c>
      <c r="NNQ62" s="958">
        <f t="shared" ref="NNQ62" si="4920">IF(NNO62-NNQ60&lt;=0,0,NNO62-NNQ60)</f>
        <v>0</v>
      </c>
      <c r="NNS62" s="958">
        <f t="shared" ref="NNS62" si="4921">IF(NNQ62-NNS60&lt;=0,0,NNQ62-NNS60)</f>
        <v>0</v>
      </c>
      <c r="NNU62" s="958">
        <f t="shared" ref="NNU62" si="4922">IF(NNS62-NNU60&lt;=0,0,NNS62-NNU60)</f>
        <v>0</v>
      </c>
      <c r="NNW62" s="958">
        <f t="shared" ref="NNW62" si="4923">IF(NNU62-NNW60&lt;=0,0,NNU62-NNW60)</f>
        <v>0</v>
      </c>
      <c r="NNY62" s="958">
        <f t="shared" ref="NNY62" si="4924">IF(NNW62-NNY60&lt;=0,0,NNW62-NNY60)</f>
        <v>0</v>
      </c>
      <c r="NOA62" s="958">
        <f t="shared" ref="NOA62" si="4925">IF(NNY62-NOA60&lt;=0,0,NNY62-NOA60)</f>
        <v>0</v>
      </c>
      <c r="NOC62" s="958">
        <f t="shared" ref="NOC62" si="4926">IF(NOA62-NOC60&lt;=0,0,NOA62-NOC60)</f>
        <v>0</v>
      </c>
      <c r="NOE62" s="958">
        <f t="shared" ref="NOE62" si="4927">IF(NOC62-NOE60&lt;=0,0,NOC62-NOE60)</f>
        <v>0</v>
      </c>
      <c r="NOG62" s="958">
        <f t="shared" ref="NOG62" si="4928">IF(NOE62-NOG60&lt;=0,0,NOE62-NOG60)</f>
        <v>0</v>
      </c>
      <c r="NOI62" s="958">
        <f t="shared" ref="NOI62" si="4929">IF(NOG62-NOI60&lt;=0,0,NOG62-NOI60)</f>
        <v>0</v>
      </c>
      <c r="NOK62" s="958">
        <f t="shared" ref="NOK62" si="4930">IF(NOI62-NOK60&lt;=0,0,NOI62-NOK60)</f>
        <v>0</v>
      </c>
      <c r="NOM62" s="958">
        <f t="shared" ref="NOM62" si="4931">IF(NOK62-NOM60&lt;=0,0,NOK62-NOM60)</f>
        <v>0</v>
      </c>
      <c r="NOO62" s="958">
        <f t="shared" ref="NOO62" si="4932">IF(NOM62-NOO60&lt;=0,0,NOM62-NOO60)</f>
        <v>0</v>
      </c>
      <c r="NOQ62" s="958">
        <f t="shared" ref="NOQ62" si="4933">IF(NOO62-NOQ60&lt;=0,0,NOO62-NOQ60)</f>
        <v>0</v>
      </c>
      <c r="NOS62" s="958">
        <f t="shared" ref="NOS62" si="4934">IF(NOQ62-NOS60&lt;=0,0,NOQ62-NOS60)</f>
        <v>0</v>
      </c>
      <c r="NOU62" s="958">
        <f t="shared" ref="NOU62" si="4935">IF(NOS62-NOU60&lt;=0,0,NOS62-NOU60)</f>
        <v>0</v>
      </c>
      <c r="NOW62" s="958">
        <f t="shared" ref="NOW62" si="4936">IF(NOU62-NOW60&lt;=0,0,NOU62-NOW60)</f>
        <v>0</v>
      </c>
      <c r="NOY62" s="958">
        <f t="shared" ref="NOY62" si="4937">IF(NOW62-NOY60&lt;=0,0,NOW62-NOY60)</f>
        <v>0</v>
      </c>
      <c r="NPA62" s="958">
        <f t="shared" ref="NPA62" si="4938">IF(NOY62-NPA60&lt;=0,0,NOY62-NPA60)</f>
        <v>0</v>
      </c>
      <c r="NPC62" s="958">
        <f t="shared" ref="NPC62" si="4939">IF(NPA62-NPC60&lt;=0,0,NPA62-NPC60)</f>
        <v>0</v>
      </c>
      <c r="NPE62" s="958">
        <f t="shared" ref="NPE62" si="4940">IF(NPC62-NPE60&lt;=0,0,NPC62-NPE60)</f>
        <v>0</v>
      </c>
      <c r="NPG62" s="958">
        <f t="shared" ref="NPG62" si="4941">IF(NPE62-NPG60&lt;=0,0,NPE62-NPG60)</f>
        <v>0</v>
      </c>
      <c r="NPI62" s="958">
        <f t="shared" ref="NPI62" si="4942">IF(NPG62-NPI60&lt;=0,0,NPG62-NPI60)</f>
        <v>0</v>
      </c>
      <c r="NPK62" s="958">
        <f t="shared" ref="NPK62" si="4943">IF(NPI62-NPK60&lt;=0,0,NPI62-NPK60)</f>
        <v>0</v>
      </c>
      <c r="NPM62" s="958">
        <f t="shared" ref="NPM62" si="4944">IF(NPK62-NPM60&lt;=0,0,NPK62-NPM60)</f>
        <v>0</v>
      </c>
      <c r="NPO62" s="958">
        <f t="shared" ref="NPO62" si="4945">IF(NPM62-NPO60&lt;=0,0,NPM62-NPO60)</f>
        <v>0</v>
      </c>
      <c r="NPQ62" s="958">
        <f t="shared" ref="NPQ62" si="4946">IF(NPO62-NPQ60&lt;=0,0,NPO62-NPQ60)</f>
        <v>0</v>
      </c>
      <c r="NPS62" s="958">
        <f t="shared" ref="NPS62" si="4947">IF(NPQ62-NPS60&lt;=0,0,NPQ62-NPS60)</f>
        <v>0</v>
      </c>
      <c r="NPU62" s="958">
        <f t="shared" ref="NPU62" si="4948">IF(NPS62-NPU60&lt;=0,0,NPS62-NPU60)</f>
        <v>0</v>
      </c>
      <c r="NPW62" s="958">
        <f t="shared" ref="NPW62" si="4949">IF(NPU62-NPW60&lt;=0,0,NPU62-NPW60)</f>
        <v>0</v>
      </c>
      <c r="NPY62" s="958">
        <f t="shared" ref="NPY62" si="4950">IF(NPW62-NPY60&lt;=0,0,NPW62-NPY60)</f>
        <v>0</v>
      </c>
      <c r="NQA62" s="958">
        <f t="shared" ref="NQA62" si="4951">IF(NPY62-NQA60&lt;=0,0,NPY62-NQA60)</f>
        <v>0</v>
      </c>
      <c r="NQC62" s="958">
        <f t="shared" ref="NQC62" si="4952">IF(NQA62-NQC60&lt;=0,0,NQA62-NQC60)</f>
        <v>0</v>
      </c>
      <c r="NQE62" s="958">
        <f t="shared" ref="NQE62" si="4953">IF(NQC62-NQE60&lt;=0,0,NQC62-NQE60)</f>
        <v>0</v>
      </c>
      <c r="NQG62" s="958">
        <f t="shared" ref="NQG62" si="4954">IF(NQE62-NQG60&lt;=0,0,NQE62-NQG60)</f>
        <v>0</v>
      </c>
      <c r="NQI62" s="958">
        <f t="shared" ref="NQI62" si="4955">IF(NQG62-NQI60&lt;=0,0,NQG62-NQI60)</f>
        <v>0</v>
      </c>
      <c r="NQK62" s="958">
        <f t="shared" ref="NQK62" si="4956">IF(NQI62-NQK60&lt;=0,0,NQI62-NQK60)</f>
        <v>0</v>
      </c>
      <c r="NQM62" s="958">
        <f t="shared" ref="NQM62" si="4957">IF(NQK62-NQM60&lt;=0,0,NQK62-NQM60)</f>
        <v>0</v>
      </c>
      <c r="NQO62" s="958">
        <f t="shared" ref="NQO62" si="4958">IF(NQM62-NQO60&lt;=0,0,NQM62-NQO60)</f>
        <v>0</v>
      </c>
      <c r="NQQ62" s="958">
        <f t="shared" ref="NQQ62" si="4959">IF(NQO62-NQQ60&lt;=0,0,NQO62-NQQ60)</f>
        <v>0</v>
      </c>
      <c r="NQS62" s="958">
        <f t="shared" ref="NQS62" si="4960">IF(NQQ62-NQS60&lt;=0,0,NQQ62-NQS60)</f>
        <v>0</v>
      </c>
      <c r="NQU62" s="958">
        <f t="shared" ref="NQU62" si="4961">IF(NQS62-NQU60&lt;=0,0,NQS62-NQU60)</f>
        <v>0</v>
      </c>
      <c r="NQW62" s="958">
        <f t="shared" ref="NQW62" si="4962">IF(NQU62-NQW60&lt;=0,0,NQU62-NQW60)</f>
        <v>0</v>
      </c>
      <c r="NQY62" s="958">
        <f t="shared" ref="NQY62" si="4963">IF(NQW62-NQY60&lt;=0,0,NQW62-NQY60)</f>
        <v>0</v>
      </c>
      <c r="NRA62" s="958">
        <f t="shared" ref="NRA62" si="4964">IF(NQY62-NRA60&lt;=0,0,NQY62-NRA60)</f>
        <v>0</v>
      </c>
      <c r="NRC62" s="958">
        <f t="shared" ref="NRC62" si="4965">IF(NRA62-NRC60&lt;=0,0,NRA62-NRC60)</f>
        <v>0</v>
      </c>
      <c r="NRE62" s="958">
        <f t="shared" ref="NRE62" si="4966">IF(NRC62-NRE60&lt;=0,0,NRC62-NRE60)</f>
        <v>0</v>
      </c>
      <c r="NRG62" s="958">
        <f t="shared" ref="NRG62" si="4967">IF(NRE62-NRG60&lt;=0,0,NRE62-NRG60)</f>
        <v>0</v>
      </c>
      <c r="NRI62" s="958">
        <f t="shared" ref="NRI62" si="4968">IF(NRG62-NRI60&lt;=0,0,NRG62-NRI60)</f>
        <v>0</v>
      </c>
      <c r="NRK62" s="958">
        <f t="shared" ref="NRK62" si="4969">IF(NRI62-NRK60&lt;=0,0,NRI62-NRK60)</f>
        <v>0</v>
      </c>
      <c r="NRM62" s="958">
        <f t="shared" ref="NRM62" si="4970">IF(NRK62-NRM60&lt;=0,0,NRK62-NRM60)</f>
        <v>0</v>
      </c>
      <c r="NRO62" s="958">
        <f t="shared" ref="NRO62" si="4971">IF(NRM62-NRO60&lt;=0,0,NRM62-NRO60)</f>
        <v>0</v>
      </c>
      <c r="NRQ62" s="958">
        <f t="shared" ref="NRQ62" si="4972">IF(NRO62-NRQ60&lt;=0,0,NRO62-NRQ60)</f>
        <v>0</v>
      </c>
      <c r="NRS62" s="958">
        <f t="shared" ref="NRS62" si="4973">IF(NRQ62-NRS60&lt;=0,0,NRQ62-NRS60)</f>
        <v>0</v>
      </c>
      <c r="NRU62" s="958">
        <f t="shared" ref="NRU62" si="4974">IF(NRS62-NRU60&lt;=0,0,NRS62-NRU60)</f>
        <v>0</v>
      </c>
      <c r="NRW62" s="958">
        <f t="shared" ref="NRW62" si="4975">IF(NRU62-NRW60&lt;=0,0,NRU62-NRW60)</f>
        <v>0</v>
      </c>
      <c r="NRY62" s="958">
        <f t="shared" ref="NRY62" si="4976">IF(NRW62-NRY60&lt;=0,0,NRW62-NRY60)</f>
        <v>0</v>
      </c>
      <c r="NSA62" s="958">
        <f t="shared" ref="NSA62" si="4977">IF(NRY62-NSA60&lt;=0,0,NRY62-NSA60)</f>
        <v>0</v>
      </c>
      <c r="NSC62" s="958">
        <f t="shared" ref="NSC62" si="4978">IF(NSA62-NSC60&lt;=0,0,NSA62-NSC60)</f>
        <v>0</v>
      </c>
      <c r="NSE62" s="958">
        <f t="shared" ref="NSE62" si="4979">IF(NSC62-NSE60&lt;=0,0,NSC62-NSE60)</f>
        <v>0</v>
      </c>
      <c r="NSG62" s="958">
        <f t="shared" ref="NSG62" si="4980">IF(NSE62-NSG60&lt;=0,0,NSE62-NSG60)</f>
        <v>0</v>
      </c>
      <c r="NSI62" s="958">
        <f t="shared" ref="NSI62" si="4981">IF(NSG62-NSI60&lt;=0,0,NSG62-NSI60)</f>
        <v>0</v>
      </c>
      <c r="NSK62" s="958">
        <f t="shared" ref="NSK62" si="4982">IF(NSI62-NSK60&lt;=0,0,NSI62-NSK60)</f>
        <v>0</v>
      </c>
      <c r="NSM62" s="958">
        <f t="shared" ref="NSM62" si="4983">IF(NSK62-NSM60&lt;=0,0,NSK62-NSM60)</f>
        <v>0</v>
      </c>
      <c r="NSO62" s="958">
        <f t="shared" ref="NSO62" si="4984">IF(NSM62-NSO60&lt;=0,0,NSM62-NSO60)</f>
        <v>0</v>
      </c>
      <c r="NSQ62" s="958">
        <f t="shared" ref="NSQ62" si="4985">IF(NSO62-NSQ60&lt;=0,0,NSO62-NSQ60)</f>
        <v>0</v>
      </c>
      <c r="NSS62" s="958">
        <f t="shared" ref="NSS62" si="4986">IF(NSQ62-NSS60&lt;=0,0,NSQ62-NSS60)</f>
        <v>0</v>
      </c>
      <c r="NSU62" s="958">
        <f t="shared" ref="NSU62" si="4987">IF(NSS62-NSU60&lt;=0,0,NSS62-NSU60)</f>
        <v>0</v>
      </c>
      <c r="NSW62" s="958">
        <f t="shared" ref="NSW62" si="4988">IF(NSU62-NSW60&lt;=0,0,NSU62-NSW60)</f>
        <v>0</v>
      </c>
      <c r="NSY62" s="958">
        <f t="shared" ref="NSY62" si="4989">IF(NSW62-NSY60&lt;=0,0,NSW62-NSY60)</f>
        <v>0</v>
      </c>
      <c r="NTA62" s="958">
        <f t="shared" ref="NTA62" si="4990">IF(NSY62-NTA60&lt;=0,0,NSY62-NTA60)</f>
        <v>0</v>
      </c>
      <c r="NTC62" s="958">
        <f t="shared" ref="NTC62" si="4991">IF(NTA62-NTC60&lt;=0,0,NTA62-NTC60)</f>
        <v>0</v>
      </c>
      <c r="NTE62" s="958">
        <f t="shared" ref="NTE62" si="4992">IF(NTC62-NTE60&lt;=0,0,NTC62-NTE60)</f>
        <v>0</v>
      </c>
      <c r="NTG62" s="958">
        <f t="shared" ref="NTG62" si="4993">IF(NTE62-NTG60&lt;=0,0,NTE62-NTG60)</f>
        <v>0</v>
      </c>
      <c r="NTI62" s="958">
        <f t="shared" ref="NTI62" si="4994">IF(NTG62-NTI60&lt;=0,0,NTG62-NTI60)</f>
        <v>0</v>
      </c>
      <c r="NTK62" s="958">
        <f t="shared" ref="NTK62" si="4995">IF(NTI62-NTK60&lt;=0,0,NTI62-NTK60)</f>
        <v>0</v>
      </c>
      <c r="NTM62" s="958">
        <f t="shared" ref="NTM62" si="4996">IF(NTK62-NTM60&lt;=0,0,NTK62-NTM60)</f>
        <v>0</v>
      </c>
      <c r="NTO62" s="958">
        <f t="shared" ref="NTO62" si="4997">IF(NTM62-NTO60&lt;=0,0,NTM62-NTO60)</f>
        <v>0</v>
      </c>
      <c r="NTQ62" s="958">
        <f t="shared" ref="NTQ62" si="4998">IF(NTO62-NTQ60&lt;=0,0,NTO62-NTQ60)</f>
        <v>0</v>
      </c>
      <c r="NTS62" s="958">
        <f t="shared" ref="NTS62" si="4999">IF(NTQ62-NTS60&lt;=0,0,NTQ62-NTS60)</f>
        <v>0</v>
      </c>
      <c r="NTU62" s="958">
        <f t="shared" ref="NTU62" si="5000">IF(NTS62-NTU60&lt;=0,0,NTS62-NTU60)</f>
        <v>0</v>
      </c>
      <c r="NTW62" s="958">
        <f t="shared" ref="NTW62" si="5001">IF(NTU62-NTW60&lt;=0,0,NTU62-NTW60)</f>
        <v>0</v>
      </c>
      <c r="NTY62" s="958">
        <f t="shared" ref="NTY62" si="5002">IF(NTW62-NTY60&lt;=0,0,NTW62-NTY60)</f>
        <v>0</v>
      </c>
      <c r="NUA62" s="958">
        <f t="shared" ref="NUA62" si="5003">IF(NTY62-NUA60&lt;=0,0,NTY62-NUA60)</f>
        <v>0</v>
      </c>
      <c r="NUC62" s="958">
        <f t="shared" ref="NUC62" si="5004">IF(NUA62-NUC60&lt;=0,0,NUA62-NUC60)</f>
        <v>0</v>
      </c>
      <c r="NUE62" s="958">
        <f t="shared" ref="NUE62" si="5005">IF(NUC62-NUE60&lt;=0,0,NUC62-NUE60)</f>
        <v>0</v>
      </c>
      <c r="NUG62" s="958">
        <f t="shared" ref="NUG62" si="5006">IF(NUE62-NUG60&lt;=0,0,NUE62-NUG60)</f>
        <v>0</v>
      </c>
      <c r="NUI62" s="958">
        <f t="shared" ref="NUI62" si="5007">IF(NUG62-NUI60&lt;=0,0,NUG62-NUI60)</f>
        <v>0</v>
      </c>
      <c r="NUK62" s="958">
        <f t="shared" ref="NUK62" si="5008">IF(NUI62-NUK60&lt;=0,0,NUI62-NUK60)</f>
        <v>0</v>
      </c>
      <c r="NUM62" s="958">
        <f t="shared" ref="NUM62" si="5009">IF(NUK62-NUM60&lt;=0,0,NUK62-NUM60)</f>
        <v>0</v>
      </c>
      <c r="NUO62" s="958">
        <f t="shared" ref="NUO62" si="5010">IF(NUM62-NUO60&lt;=0,0,NUM62-NUO60)</f>
        <v>0</v>
      </c>
      <c r="NUQ62" s="958">
        <f t="shared" ref="NUQ62" si="5011">IF(NUO62-NUQ60&lt;=0,0,NUO62-NUQ60)</f>
        <v>0</v>
      </c>
      <c r="NUS62" s="958">
        <f t="shared" ref="NUS62" si="5012">IF(NUQ62-NUS60&lt;=0,0,NUQ62-NUS60)</f>
        <v>0</v>
      </c>
      <c r="NUU62" s="958">
        <f t="shared" ref="NUU62" si="5013">IF(NUS62-NUU60&lt;=0,0,NUS62-NUU60)</f>
        <v>0</v>
      </c>
      <c r="NUW62" s="958">
        <f t="shared" ref="NUW62" si="5014">IF(NUU62-NUW60&lt;=0,0,NUU62-NUW60)</f>
        <v>0</v>
      </c>
      <c r="NUY62" s="958">
        <f t="shared" ref="NUY62" si="5015">IF(NUW62-NUY60&lt;=0,0,NUW62-NUY60)</f>
        <v>0</v>
      </c>
      <c r="NVA62" s="958">
        <f t="shared" ref="NVA62" si="5016">IF(NUY62-NVA60&lt;=0,0,NUY62-NVA60)</f>
        <v>0</v>
      </c>
      <c r="NVC62" s="958">
        <f t="shared" ref="NVC62" si="5017">IF(NVA62-NVC60&lt;=0,0,NVA62-NVC60)</f>
        <v>0</v>
      </c>
      <c r="NVE62" s="958">
        <f t="shared" ref="NVE62" si="5018">IF(NVC62-NVE60&lt;=0,0,NVC62-NVE60)</f>
        <v>0</v>
      </c>
      <c r="NVG62" s="958">
        <f t="shared" ref="NVG62" si="5019">IF(NVE62-NVG60&lt;=0,0,NVE62-NVG60)</f>
        <v>0</v>
      </c>
      <c r="NVI62" s="958">
        <f t="shared" ref="NVI62" si="5020">IF(NVG62-NVI60&lt;=0,0,NVG62-NVI60)</f>
        <v>0</v>
      </c>
      <c r="NVK62" s="958">
        <f t="shared" ref="NVK62" si="5021">IF(NVI62-NVK60&lt;=0,0,NVI62-NVK60)</f>
        <v>0</v>
      </c>
      <c r="NVM62" s="958">
        <f t="shared" ref="NVM62" si="5022">IF(NVK62-NVM60&lt;=0,0,NVK62-NVM60)</f>
        <v>0</v>
      </c>
      <c r="NVO62" s="958">
        <f t="shared" ref="NVO62" si="5023">IF(NVM62-NVO60&lt;=0,0,NVM62-NVO60)</f>
        <v>0</v>
      </c>
      <c r="NVQ62" s="958">
        <f t="shared" ref="NVQ62" si="5024">IF(NVO62-NVQ60&lt;=0,0,NVO62-NVQ60)</f>
        <v>0</v>
      </c>
      <c r="NVS62" s="958">
        <f t="shared" ref="NVS62" si="5025">IF(NVQ62-NVS60&lt;=0,0,NVQ62-NVS60)</f>
        <v>0</v>
      </c>
      <c r="NVU62" s="958">
        <f t="shared" ref="NVU62" si="5026">IF(NVS62-NVU60&lt;=0,0,NVS62-NVU60)</f>
        <v>0</v>
      </c>
      <c r="NVW62" s="958">
        <f t="shared" ref="NVW62" si="5027">IF(NVU62-NVW60&lt;=0,0,NVU62-NVW60)</f>
        <v>0</v>
      </c>
      <c r="NVY62" s="958">
        <f t="shared" ref="NVY62" si="5028">IF(NVW62-NVY60&lt;=0,0,NVW62-NVY60)</f>
        <v>0</v>
      </c>
      <c r="NWA62" s="958">
        <f t="shared" ref="NWA62" si="5029">IF(NVY62-NWA60&lt;=0,0,NVY62-NWA60)</f>
        <v>0</v>
      </c>
      <c r="NWC62" s="958">
        <f t="shared" ref="NWC62" si="5030">IF(NWA62-NWC60&lt;=0,0,NWA62-NWC60)</f>
        <v>0</v>
      </c>
      <c r="NWE62" s="958">
        <f t="shared" ref="NWE62" si="5031">IF(NWC62-NWE60&lt;=0,0,NWC62-NWE60)</f>
        <v>0</v>
      </c>
      <c r="NWG62" s="958">
        <f t="shared" ref="NWG62" si="5032">IF(NWE62-NWG60&lt;=0,0,NWE62-NWG60)</f>
        <v>0</v>
      </c>
      <c r="NWI62" s="958">
        <f t="shared" ref="NWI62" si="5033">IF(NWG62-NWI60&lt;=0,0,NWG62-NWI60)</f>
        <v>0</v>
      </c>
      <c r="NWK62" s="958">
        <f t="shared" ref="NWK62" si="5034">IF(NWI62-NWK60&lt;=0,0,NWI62-NWK60)</f>
        <v>0</v>
      </c>
      <c r="NWM62" s="958">
        <f t="shared" ref="NWM62" si="5035">IF(NWK62-NWM60&lt;=0,0,NWK62-NWM60)</f>
        <v>0</v>
      </c>
      <c r="NWO62" s="958">
        <f t="shared" ref="NWO62" si="5036">IF(NWM62-NWO60&lt;=0,0,NWM62-NWO60)</f>
        <v>0</v>
      </c>
      <c r="NWQ62" s="958">
        <f t="shared" ref="NWQ62" si="5037">IF(NWO62-NWQ60&lt;=0,0,NWO62-NWQ60)</f>
        <v>0</v>
      </c>
      <c r="NWS62" s="958">
        <f t="shared" ref="NWS62" si="5038">IF(NWQ62-NWS60&lt;=0,0,NWQ62-NWS60)</f>
        <v>0</v>
      </c>
      <c r="NWU62" s="958">
        <f t="shared" ref="NWU62" si="5039">IF(NWS62-NWU60&lt;=0,0,NWS62-NWU60)</f>
        <v>0</v>
      </c>
      <c r="NWW62" s="958">
        <f t="shared" ref="NWW62" si="5040">IF(NWU62-NWW60&lt;=0,0,NWU62-NWW60)</f>
        <v>0</v>
      </c>
      <c r="NWY62" s="958">
        <f t="shared" ref="NWY62" si="5041">IF(NWW62-NWY60&lt;=0,0,NWW62-NWY60)</f>
        <v>0</v>
      </c>
      <c r="NXA62" s="958">
        <f t="shared" ref="NXA62" si="5042">IF(NWY62-NXA60&lt;=0,0,NWY62-NXA60)</f>
        <v>0</v>
      </c>
      <c r="NXC62" s="958">
        <f t="shared" ref="NXC62" si="5043">IF(NXA62-NXC60&lt;=0,0,NXA62-NXC60)</f>
        <v>0</v>
      </c>
      <c r="NXE62" s="958">
        <f t="shared" ref="NXE62" si="5044">IF(NXC62-NXE60&lt;=0,0,NXC62-NXE60)</f>
        <v>0</v>
      </c>
      <c r="NXG62" s="958">
        <f t="shared" ref="NXG62" si="5045">IF(NXE62-NXG60&lt;=0,0,NXE62-NXG60)</f>
        <v>0</v>
      </c>
      <c r="NXI62" s="958">
        <f t="shared" ref="NXI62" si="5046">IF(NXG62-NXI60&lt;=0,0,NXG62-NXI60)</f>
        <v>0</v>
      </c>
      <c r="NXK62" s="958">
        <f t="shared" ref="NXK62" si="5047">IF(NXI62-NXK60&lt;=0,0,NXI62-NXK60)</f>
        <v>0</v>
      </c>
      <c r="NXM62" s="958">
        <f t="shared" ref="NXM62" si="5048">IF(NXK62-NXM60&lt;=0,0,NXK62-NXM60)</f>
        <v>0</v>
      </c>
      <c r="NXO62" s="958">
        <f t="shared" ref="NXO62" si="5049">IF(NXM62-NXO60&lt;=0,0,NXM62-NXO60)</f>
        <v>0</v>
      </c>
      <c r="NXQ62" s="958">
        <f t="shared" ref="NXQ62" si="5050">IF(NXO62-NXQ60&lt;=0,0,NXO62-NXQ60)</f>
        <v>0</v>
      </c>
      <c r="NXS62" s="958">
        <f t="shared" ref="NXS62" si="5051">IF(NXQ62-NXS60&lt;=0,0,NXQ62-NXS60)</f>
        <v>0</v>
      </c>
      <c r="NXU62" s="958">
        <f t="shared" ref="NXU62" si="5052">IF(NXS62-NXU60&lt;=0,0,NXS62-NXU60)</f>
        <v>0</v>
      </c>
      <c r="NXW62" s="958">
        <f t="shared" ref="NXW62" si="5053">IF(NXU62-NXW60&lt;=0,0,NXU62-NXW60)</f>
        <v>0</v>
      </c>
      <c r="NXY62" s="958">
        <f t="shared" ref="NXY62" si="5054">IF(NXW62-NXY60&lt;=0,0,NXW62-NXY60)</f>
        <v>0</v>
      </c>
      <c r="NYA62" s="958">
        <f t="shared" ref="NYA62" si="5055">IF(NXY62-NYA60&lt;=0,0,NXY62-NYA60)</f>
        <v>0</v>
      </c>
      <c r="NYC62" s="958">
        <f t="shared" ref="NYC62" si="5056">IF(NYA62-NYC60&lt;=0,0,NYA62-NYC60)</f>
        <v>0</v>
      </c>
      <c r="NYE62" s="958">
        <f t="shared" ref="NYE62" si="5057">IF(NYC62-NYE60&lt;=0,0,NYC62-NYE60)</f>
        <v>0</v>
      </c>
      <c r="NYG62" s="958">
        <f t="shared" ref="NYG62" si="5058">IF(NYE62-NYG60&lt;=0,0,NYE62-NYG60)</f>
        <v>0</v>
      </c>
      <c r="NYI62" s="958">
        <f t="shared" ref="NYI62" si="5059">IF(NYG62-NYI60&lt;=0,0,NYG62-NYI60)</f>
        <v>0</v>
      </c>
      <c r="NYK62" s="958">
        <f t="shared" ref="NYK62" si="5060">IF(NYI62-NYK60&lt;=0,0,NYI62-NYK60)</f>
        <v>0</v>
      </c>
      <c r="NYM62" s="958">
        <f t="shared" ref="NYM62" si="5061">IF(NYK62-NYM60&lt;=0,0,NYK62-NYM60)</f>
        <v>0</v>
      </c>
      <c r="NYO62" s="958">
        <f t="shared" ref="NYO62" si="5062">IF(NYM62-NYO60&lt;=0,0,NYM62-NYO60)</f>
        <v>0</v>
      </c>
      <c r="NYQ62" s="958">
        <f t="shared" ref="NYQ62" si="5063">IF(NYO62-NYQ60&lt;=0,0,NYO62-NYQ60)</f>
        <v>0</v>
      </c>
      <c r="NYS62" s="958">
        <f t="shared" ref="NYS62" si="5064">IF(NYQ62-NYS60&lt;=0,0,NYQ62-NYS60)</f>
        <v>0</v>
      </c>
      <c r="NYU62" s="958">
        <f t="shared" ref="NYU62" si="5065">IF(NYS62-NYU60&lt;=0,0,NYS62-NYU60)</f>
        <v>0</v>
      </c>
      <c r="NYW62" s="958">
        <f t="shared" ref="NYW62" si="5066">IF(NYU62-NYW60&lt;=0,0,NYU62-NYW60)</f>
        <v>0</v>
      </c>
      <c r="NYY62" s="958">
        <f t="shared" ref="NYY62" si="5067">IF(NYW62-NYY60&lt;=0,0,NYW62-NYY60)</f>
        <v>0</v>
      </c>
      <c r="NZA62" s="958">
        <f t="shared" ref="NZA62" si="5068">IF(NYY62-NZA60&lt;=0,0,NYY62-NZA60)</f>
        <v>0</v>
      </c>
      <c r="NZC62" s="958">
        <f t="shared" ref="NZC62" si="5069">IF(NZA62-NZC60&lt;=0,0,NZA62-NZC60)</f>
        <v>0</v>
      </c>
      <c r="NZE62" s="958">
        <f t="shared" ref="NZE62" si="5070">IF(NZC62-NZE60&lt;=0,0,NZC62-NZE60)</f>
        <v>0</v>
      </c>
      <c r="NZG62" s="958">
        <f t="shared" ref="NZG62" si="5071">IF(NZE62-NZG60&lt;=0,0,NZE62-NZG60)</f>
        <v>0</v>
      </c>
      <c r="NZI62" s="958">
        <f t="shared" ref="NZI62" si="5072">IF(NZG62-NZI60&lt;=0,0,NZG62-NZI60)</f>
        <v>0</v>
      </c>
      <c r="NZK62" s="958">
        <f t="shared" ref="NZK62" si="5073">IF(NZI62-NZK60&lt;=0,0,NZI62-NZK60)</f>
        <v>0</v>
      </c>
      <c r="NZM62" s="958">
        <f t="shared" ref="NZM62" si="5074">IF(NZK62-NZM60&lt;=0,0,NZK62-NZM60)</f>
        <v>0</v>
      </c>
      <c r="NZO62" s="958">
        <f t="shared" ref="NZO62" si="5075">IF(NZM62-NZO60&lt;=0,0,NZM62-NZO60)</f>
        <v>0</v>
      </c>
      <c r="NZQ62" s="958">
        <f t="shared" ref="NZQ62" si="5076">IF(NZO62-NZQ60&lt;=0,0,NZO62-NZQ60)</f>
        <v>0</v>
      </c>
      <c r="NZS62" s="958">
        <f t="shared" ref="NZS62" si="5077">IF(NZQ62-NZS60&lt;=0,0,NZQ62-NZS60)</f>
        <v>0</v>
      </c>
      <c r="NZU62" s="958">
        <f t="shared" ref="NZU62" si="5078">IF(NZS62-NZU60&lt;=0,0,NZS62-NZU60)</f>
        <v>0</v>
      </c>
      <c r="NZW62" s="958">
        <f t="shared" ref="NZW62" si="5079">IF(NZU62-NZW60&lt;=0,0,NZU62-NZW60)</f>
        <v>0</v>
      </c>
      <c r="NZY62" s="958">
        <f t="shared" ref="NZY62" si="5080">IF(NZW62-NZY60&lt;=0,0,NZW62-NZY60)</f>
        <v>0</v>
      </c>
      <c r="OAA62" s="958">
        <f t="shared" ref="OAA62" si="5081">IF(NZY62-OAA60&lt;=0,0,NZY62-OAA60)</f>
        <v>0</v>
      </c>
      <c r="OAC62" s="958">
        <f t="shared" ref="OAC62" si="5082">IF(OAA62-OAC60&lt;=0,0,OAA62-OAC60)</f>
        <v>0</v>
      </c>
      <c r="OAE62" s="958">
        <f t="shared" ref="OAE62" si="5083">IF(OAC62-OAE60&lt;=0,0,OAC62-OAE60)</f>
        <v>0</v>
      </c>
      <c r="OAG62" s="958">
        <f t="shared" ref="OAG62" si="5084">IF(OAE62-OAG60&lt;=0,0,OAE62-OAG60)</f>
        <v>0</v>
      </c>
      <c r="OAI62" s="958">
        <f t="shared" ref="OAI62" si="5085">IF(OAG62-OAI60&lt;=0,0,OAG62-OAI60)</f>
        <v>0</v>
      </c>
      <c r="OAK62" s="958">
        <f t="shared" ref="OAK62" si="5086">IF(OAI62-OAK60&lt;=0,0,OAI62-OAK60)</f>
        <v>0</v>
      </c>
      <c r="OAM62" s="958">
        <f t="shared" ref="OAM62" si="5087">IF(OAK62-OAM60&lt;=0,0,OAK62-OAM60)</f>
        <v>0</v>
      </c>
      <c r="OAO62" s="958">
        <f t="shared" ref="OAO62" si="5088">IF(OAM62-OAO60&lt;=0,0,OAM62-OAO60)</f>
        <v>0</v>
      </c>
      <c r="OAQ62" s="958">
        <f t="shared" ref="OAQ62" si="5089">IF(OAO62-OAQ60&lt;=0,0,OAO62-OAQ60)</f>
        <v>0</v>
      </c>
      <c r="OAS62" s="958">
        <f t="shared" ref="OAS62" si="5090">IF(OAQ62-OAS60&lt;=0,0,OAQ62-OAS60)</f>
        <v>0</v>
      </c>
      <c r="OAU62" s="958">
        <f t="shared" ref="OAU62" si="5091">IF(OAS62-OAU60&lt;=0,0,OAS62-OAU60)</f>
        <v>0</v>
      </c>
      <c r="OAW62" s="958">
        <f t="shared" ref="OAW62" si="5092">IF(OAU62-OAW60&lt;=0,0,OAU62-OAW60)</f>
        <v>0</v>
      </c>
      <c r="OAY62" s="958">
        <f t="shared" ref="OAY62" si="5093">IF(OAW62-OAY60&lt;=0,0,OAW62-OAY60)</f>
        <v>0</v>
      </c>
      <c r="OBA62" s="958">
        <f t="shared" ref="OBA62" si="5094">IF(OAY62-OBA60&lt;=0,0,OAY62-OBA60)</f>
        <v>0</v>
      </c>
      <c r="OBC62" s="958">
        <f t="shared" ref="OBC62" si="5095">IF(OBA62-OBC60&lt;=0,0,OBA62-OBC60)</f>
        <v>0</v>
      </c>
      <c r="OBE62" s="958">
        <f t="shared" ref="OBE62" si="5096">IF(OBC62-OBE60&lt;=0,0,OBC62-OBE60)</f>
        <v>0</v>
      </c>
      <c r="OBG62" s="958">
        <f t="shared" ref="OBG62" si="5097">IF(OBE62-OBG60&lt;=0,0,OBE62-OBG60)</f>
        <v>0</v>
      </c>
      <c r="OBI62" s="958">
        <f t="shared" ref="OBI62" si="5098">IF(OBG62-OBI60&lt;=0,0,OBG62-OBI60)</f>
        <v>0</v>
      </c>
      <c r="OBK62" s="958">
        <f t="shared" ref="OBK62" si="5099">IF(OBI62-OBK60&lt;=0,0,OBI62-OBK60)</f>
        <v>0</v>
      </c>
      <c r="OBM62" s="958">
        <f t="shared" ref="OBM62" si="5100">IF(OBK62-OBM60&lt;=0,0,OBK62-OBM60)</f>
        <v>0</v>
      </c>
      <c r="OBO62" s="958">
        <f t="shared" ref="OBO62" si="5101">IF(OBM62-OBO60&lt;=0,0,OBM62-OBO60)</f>
        <v>0</v>
      </c>
      <c r="OBQ62" s="958">
        <f t="shared" ref="OBQ62" si="5102">IF(OBO62-OBQ60&lt;=0,0,OBO62-OBQ60)</f>
        <v>0</v>
      </c>
      <c r="OBS62" s="958">
        <f t="shared" ref="OBS62" si="5103">IF(OBQ62-OBS60&lt;=0,0,OBQ62-OBS60)</f>
        <v>0</v>
      </c>
      <c r="OBU62" s="958">
        <f t="shared" ref="OBU62" si="5104">IF(OBS62-OBU60&lt;=0,0,OBS62-OBU60)</f>
        <v>0</v>
      </c>
      <c r="OBW62" s="958">
        <f t="shared" ref="OBW62" si="5105">IF(OBU62-OBW60&lt;=0,0,OBU62-OBW60)</f>
        <v>0</v>
      </c>
      <c r="OBY62" s="958">
        <f t="shared" ref="OBY62" si="5106">IF(OBW62-OBY60&lt;=0,0,OBW62-OBY60)</f>
        <v>0</v>
      </c>
      <c r="OCA62" s="958">
        <f t="shared" ref="OCA62" si="5107">IF(OBY62-OCA60&lt;=0,0,OBY62-OCA60)</f>
        <v>0</v>
      </c>
      <c r="OCC62" s="958">
        <f t="shared" ref="OCC62" si="5108">IF(OCA62-OCC60&lt;=0,0,OCA62-OCC60)</f>
        <v>0</v>
      </c>
      <c r="OCE62" s="958">
        <f t="shared" ref="OCE62" si="5109">IF(OCC62-OCE60&lt;=0,0,OCC62-OCE60)</f>
        <v>0</v>
      </c>
      <c r="OCG62" s="958">
        <f t="shared" ref="OCG62" si="5110">IF(OCE62-OCG60&lt;=0,0,OCE62-OCG60)</f>
        <v>0</v>
      </c>
      <c r="OCI62" s="958">
        <f t="shared" ref="OCI62" si="5111">IF(OCG62-OCI60&lt;=0,0,OCG62-OCI60)</f>
        <v>0</v>
      </c>
      <c r="OCK62" s="958">
        <f t="shared" ref="OCK62" si="5112">IF(OCI62-OCK60&lt;=0,0,OCI62-OCK60)</f>
        <v>0</v>
      </c>
      <c r="OCM62" s="958">
        <f t="shared" ref="OCM62" si="5113">IF(OCK62-OCM60&lt;=0,0,OCK62-OCM60)</f>
        <v>0</v>
      </c>
      <c r="OCO62" s="958">
        <f t="shared" ref="OCO62" si="5114">IF(OCM62-OCO60&lt;=0,0,OCM62-OCO60)</f>
        <v>0</v>
      </c>
      <c r="OCQ62" s="958">
        <f t="shared" ref="OCQ62" si="5115">IF(OCO62-OCQ60&lt;=0,0,OCO62-OCQ60)</f>
        <v>0</v>
      </c>
      <c r="OCS62" s="958">
        <f t="shared" ref="OCS62" si="5116">IF(OCQ62-OCS60&lt;=0,0,OCQ62-OCS60)</f>
        <v>0</v>
      </c>
      <c r="OCU62" s="958">
        <f t="shared" ref="OCU62" si="5117">IF(OCS62-OCU60&lt;=0,0,OCS62-OCU60)</f>
        <v>0</v>
      </c>
      <c r="OCW62" s="958">
        <f t="shared" ref="OCW62" si="5118">IF(OCU62-OCW60&lt;=0,0,OCU62-OCW60)</f>
        <v>0</v>
      </c>
      <c r="OCY62" s="958">
        <f t="shared" ref="OCY62" si="5119">IF(OCW62-OCY60&lt;=0,0,OCW62-OCY60)</f>
        <v>0</v>
      </c>
      <c r="ODA62" s="958">
        <f t="shared" ref="ODA62" si="5120">IF(OCY62-ODA60&lt;=0,0,OCY62-ODA60)</f>
        <v>0</v>
      </c>
      <c r="ODC62" s="958">
        <f t="shared" ref="ODC62" si="5121">IF(ODA62-ODC60&lt;=0,0,ODA62-ODC60)</f>
        <v>0</v>
      </c>
      <c r="ODE62" s="958">
        <f t="shared" ref="ODE62" si="5122">IF(ODC62-ODE60&lt;=0,0,ODC62-ODE60)</f>
        <v>0</v>
      </c>
      <c r="ODG62" s="958">
        <f t="shared" ref="ODG62" si="5123">IF(ODE62-ODG60&lt;=0,0,ODE62-ODG60)</f>
        <v>0</v>
      </c>
      <c r="ODI62" s="958">
        <f t="shared" ref="ODI62" si="5124">IF(ODG62-ODI60&lt;=0,0,ODG62-ODI60)</f>
        <v>0</v>
      </c>
      <c r="ODK62" s="958">
        <f t="shared" ref="ODK62" si="5125">IF(ODI62-ODK60&lt;=0,0,ODI62-ODK60)</f>
        <v>0</v>
      </c>
      <c r="ODM62" s="958">
        <f t="shared" ref="ODM62" si="5126">IF(ODK62-ODM60&lt;=0,0,ODK62-ODM60)</f>
        <v>0</v>
      </c>
      <c r="ODO62" s="958">
        <f t="shared" ref="ODO62" si="5127">IF(ODM62-ODO60&lt;=0,0,ODM62-ODO60)</f>
        <v>0</v>
      </c>
      <c r="ODQ62" s="958">
        <f t="shared" ref="ODQ62" si="5128">IF(ODO62-ODQ60&lt;=0,0,ODO62-ODQ60)</f>
        <v>0</v>
      </c>
      <c r="ODS62" s="958">
        <f t="shared" ref="ODS62" si="5129">IF(ODQ62-ODS60&lt;=0,0,ODQ62-ODS60)</f>
        <v>0</v>
      </c>
      <c r="ODU62" s="958">
        <f t="shared" ref="ODU62" si="5130">IF(ODS62-ODU60&lt;=0,0,ODS62-ODU60)</f>
        <v>0</v>
      </c>
      <c r="ODW62" s="958">
        <f t="shared" ref="ODW62" si="5131">IF(ODU62-ODW60&lt;=0,0,ODU62-ODW60)</f>
        <v>0</v>
      </c>
      <c r="ODY62" s="958">
        <f t="shared" ref="ODY62" si="5132">IF(ODW62-ODY60&lt;=0,0,ODW62-ODY60)</f>
        <v>0</v>
      </c>
      <c r="OEA62" s="958">
        <f t="shared" ref="OEA62" si="5133">IF(ODY62-OEA60&lt;=0,0,ODY62-OEA60)</f>
        <v>0</v>
      </c>
      <c r="OEC62" s="958">
        <f t="shared" ref="OEC62" si="5134">IF(OEA62-OEC60&lt;=0,0,OEA62-OEC60)</f>
        <v>0</v>
      </c>
      <c r="OEE62" s="958">
        <f t="shared" ref="OEE62" si="5135">IF(OEC62-OEE60&lt;=0,0,OEC62-OEE60)</f>
        <v>0</v>
      </c>
      <c r="OEG62" s="958">
        <f t="shared" ref="OEG62" si="5136">IF(OEE62-OEG60&lt;=0,0,OEE62-OEG60)</f>
        <v>0</v>
      </c>
      <c r="OEI62" s="958">
        <f t="shared" ref="OEI62" si="5137">IF(OEG62-OEI60&lt;=0,0,OEG62-OEI60)</f>
        <v>0</v>
      </c>
      <c r="OEK62" s="958">
        <f t="shared" ref="OEK62" si="5138">IF(OEI62-OEK60&lt;=0,0,OEI62-OEK60)</f>
        <v>0</v>
      </c>
      <c r="OEM62" s="958">
        <f t="shared" ref="OEM62" si="5139">IF(OEK62-OEM60&lt;=0,0,OEK62-OEM60)</f>
        <v>0</v>
      </c>
      <c r="OEO62" s="958">
        <f t="shared" ref="OEO62" si="5140">IF(OEM62-OEO60&lt;=0,0,OEM62-OEO60)</f>
        <v>0</v>
      </c>
      <c r="OEQ62" s="958">
        <f t="shared" ref="OEQ62" si="5141">IF(OEO62-OEQ60&lt;=0,0,OEO62-OEQ60)</f>
        <v>0</v>
      </c>
      <c r="OES62" s="958">
        <f t="shared" ref="OES62" si="5142">IF(OEQ62-OES60&lt;=0,0,OEQ62-OES60)</f>
        <v>0</v>
      </c>
      <c r="OEU62" s="958">
        <f t="shared" ref="OEU62" si="5143">IF(OES62-OEU60&lt;=0,0,OES62-OEU60)</f>
        <v>0</v>
      </c>
      <c r="OEW62" s="958">
        <f t="shared" ref="OEW62" si="5144">IF(OEU62-OEW60&lt;=0,0,OEU62-OEW60)</f>
        <v>0</v>
      </c>
      <c r="OEY62" s="958">
        <f t="shared" ref="OEY62" si="5145">IF(OEW62-OEY60&lt;=0,0,OEW62-OEY60)</f>
        <v>0</v>
      </c>
      <c r="OFA62" s="958">
        <f t="shared" ref="OFA62" si="5146">IF(OEY62-OFA60&lt;=0,0,OEY62-OFA60)</f>
        <v>0</v>
      </c>
      <c r="OFC62" s="958">
        <f t="shared" ref="OFC62" si="5147">IF(OFA62-OFC60&lt;=0,0,OFA62-OFC60)</f>
        <v>0</v>
      </c>
      <c r="OFE62" s="958">
        <f t="shared" ref="OFE62" si="5148">IF(OFC62-OFE60&lt;=0,0,OFC62-OFE60)</f>
        <v>0</v>
      </c>
      <c r="OFG62" s="958">
        <f t="shared" ref="OFG62" si="5149">IF(OFE62-OFG60&lt;=0,0,OFE62-OFG60)</f>
        <v>0</v>
      </c>
      <c r="OFI62" s="958">
        <f t="shared" ref="OFI62" si="5150">IF(OFG62-OFI60&lt;=0,0,OFG62-OFI60)</f>
        <v>0</v>
      </c>
      <c r="OFK62" s="958">
        <f t="shared" ref="OFK62" si="5151">IF(OFI62-OFK60&lt;=0,0,OFI62-OFK60)</f>
        <v>0</v>
      </c>
      <c r="OFM62" s="958">
        <f t="shared" ref="OFM62" si="5152">IF(OFK62-OFM60&lt;=0,0,OFK62-OFM60)</f>
        <v>0</v>
      </c>
      <c r="OFO62" s="958">
        <f t="shared" ref="OFO62" si="5153">IF(OFM62-OFO60&lt;=0,0,OFM62-OFO60)</f>
        <v>0</v>
      </c>
      <c r="OFQ62" s="958">
        <f t="shared" ref="OFQ62" si="5154">IF(OFO62-OFQ60&lt;=0,0,OFO62-OFQ60)</f>
        <v>0</v>
      </c>
      <c r="OFS62" s="958">
        <f t="shared" ref="OFS62" si="5155">IF(OFQ62-OFS60&lt;=0,0,OFQ62-OFS60)</f>
        <v>0</v>
      </c>
      <c r="OFU62" s="958">
        <f t="shared" ref="OFU62" si="5156">IF(OFS62-OFU60&lt;=0,0,OFS62-OFU60)</f>
        <v>0</v>
      </c>
      <c r="OFW62" s="958">
        <f t="shared" ref="OFW62" si="5157">IF(OFU62-OFW60&lt;=0,0,OFU62-OFW60)</f>
        <v>0</v>
      </c>
      <c r="OFY62" s="958">
        <f t="shared" ref="OFY62" si="5158">IF(OFW62-OFY60&lt;=0,0,OFW62-OFY60)</f>
        <v>0</v>
      </c>
      <c r="OGA62" s="958">
        <f t="shared" ref="OGA62" si="5159">IF(OFY62-OGA60&lt;=0,0,OFY62-OGA60)</f>
        <v>0</v>
      </c>
      <c r="OGC62" s="958">
        <f t="shared" ref="OGC62" si="5160">IF(OGA62-OGC60&lt;=0,0,OGA62-OGC60)</f>
        <v>0</v>
      </c>
      <c r="OGE62" s="958">
        <f t="shared" ref="OGE62" si="5161">IF(OGC62-OGE60&lt;=0,0,OGC62-OGE60)</f>
        <v>0</v>
      </c>
      <c r="OGG62" s="958">
        <f t="shared" ref="OGG62" si="5162">IF(OGE62-OGG60&lt;=0,0,OGE62-OGG60)</f>
        <v>0</v>
      </c>
      <c r="OGI62" s="958">
        <f t="shared" ref="OGI62" si="5163">IF(OGG62-OGI60&lt;=0,0,OGG62-OGI60)</f>
        <v>0</v>
      </c>
      <c r="OGK62" s="958">
        <f t="shared" ref="OGK62" si="5164">IF(OGI62-OGK60&lt;=0,0,OGI62-OGK60)</f>
        <v>0</v>
      </c>
      <c r="OGM62" s="958">
        <f t="shared" ref="OGM62" si="5165">IF(OGK62-OGM60&lt;=0,0,OGK62-OGM60)</f>
        <v>0</v>
      </c>
      <c r="OGO62" s="958">
        <f t="shared" ref="OGO62" si="5166">IF(OGM62-OGO60&lt;=0,0,OGM62-OGO60)</f>
        <v>0</v>
      </c>
      <c r="OGQ62" s="958">
        <f t="shared" ref="OGQ62" si="5167">IF(OGO62-OGQ60&lt;=0,0,OGO62-OGQ60)</f>
        <v>0</v>
      </c>
      <c r="OGS62" s="958">
        <f t="shared" ref="OGS62" si="5168">IF(OGQ62-OGS60&lt;=0,0,OGQ62-OGS60)</f>
        <v>0</v>
      </c>
      <c r="OGU62" s="958">
        <f t="shared" ref="OGU62" si="5169">IF(OGS62-OGU60&lt;=0,0,OGS62-OGU60)</f>
        <v>0</v>
      </c>
      <c r="OGW62" s="958">
        <f t="shared" ref="OGW62" si="5170">IF(OGU62-OGW60&lt;=0,0,OGU62-OGW60)</f>
        <v>0</v>
      </c>
      <c r="OGY62" s="958">
        <f t="shared" ref="OGY62" si="5171">IF(OGW62-OGY60&lt;=0,0,OGW62-OGY60)</f>
        <v>0</v>
      </c>
      <c r="OHA62" s="958">
        <f t="shared" ref="OHA62" si="5172">IF(OGY62-OHA60&lt;=0,0,OGY62-OHA60)</f>
        <v>0</v>
      </c>
      <c r="OHC62" s="958">
        <f t="shared" ref="OHC62" si="5173">IF(OHA62-OHC60&lt;=0,0,OHA62-OHC60)</f>
        <v>0</v>
      </c>
      <c r="OHE62" s="958">
        <f t="shared" ref="OHE62" si="5174">IF(OHC62-OHE60&lt;=0,0,OHC62-OHE60)</f>
        <v>0</v>
      </c>
      <c r="OHG62" s="958">
        <f t="shared" ref="OHG62" si="5175">IF(OHE62-OHG60&lt;=0,0,OHE62-OHG60)</f>
        <v>0</v>
      </c>
      <c r="OHI62" s="958">
        <f t="shared" ref="OHI62" si="5176">IF(OHG62-OHI60&lt;=0,0,OHG62-OHI60)</f>
        <v>0</v>
      </c>
      <c r="OHK62" s="958">
        <f t="shared" ref="OHK62" si="5177">IF(OHI62-OHK60&lt;=0,0,OHI62-OHK60)</f>
        <v>0</v>
      </c>
      <c r="OHM62" s="958">
        <f t="shared" ref="OHM62" si="5178">IF(OHK62-OHM60&lt;=0,0,OHK62-OHM60)</f>
        <v>0</v>
      </c>
      <c r="OHO62" s="958">
        <f t="shared" ref="OHO62" si="5179">IF(OHM62-OHO60&lt;=0,0,OHM62-OHO60)</f>
        <v>0</v>
      </c>
      <c r="OHQ62" s="958">
        <f t="shared" ref="OHQ62" si="5180">IF(OHO62-OHQ60&lt;=0,0,OHO62-OHQ60)</f>
        <v>0</v>
      </c>
      <c r="OHS62" s="958">
        <f t="shared" ref="OHS62" si="5181">IF(OHQ62-OHS60&lt;=0,0,OHQ62-OHS60)</f>
        <v>0</v>
      </c>
      <c r="OHU62" s="958">
        <f t="shared" ref="OHU62" si="5182">IF(OHS62-OHU60&lt;=0,0,OHS62-OHU60)</f>
        <v>0</v>
      </c>
      <c r="OHW62" s="958">
        <f t="shared" ref="OHW62" si="5183">IF(OHU62-OHW60&lt;=0,0,OHU62-OHW60)</f>
        <v>0</v>
      </c>
      <c r="OHY62" s="958">
        <f t="shared" ref="OHY62" si="5184">IF(OHW62-OHY60&lt;=0,0,OHW62-OHY60)</f>
        <v>0</v>
      </c>
      <c r="OIA62" s="958">
        <f t="shared" ref="OIA62" si="5185">IF(OHY62-OIA60&lt;=0,0,OHY62-OIA60)</f>
        <v>0</v>
      </c>
      <c r="OIC62" s="958">
        <f t="shared" ref="OIC62" si="5186">IF(OIA62-OIC60&lt;=0,0,OIA62-OIC60)</f>
        <v>0</v>
      </c>
      <c r="OIE62" s="958">
        <f t="shared" ref="OIE62" si="5187">IF(OIC62-OIE60&lt;=0,0,OIC62-OIE60)</f>
        <v>0</v>
      </c>
      <c r="OIG62" s="958">
        <f t="shared" ref="OIG62" si="5188">IF(OIE62-OIG60&lt;=0,0,OIE62-OIG60)</f>
        <v>0</v>
      </c>
      <c r="OII62" s="958">
        <f t="shared" ref="OII62" si="5189">IF(OIG62-OII60&lt;=0,0,OIG62-OII60)</f>
        <v>0</v>
      </c>
      <c r="OIK62" s="958">
        <f t="shared" ref="OIK62" si="5190">IF(OII62-OIK60&lt;=0,0,OII62-OIK60)</f>
        <v>0</v>
      </c>
      <c r="OIM62" s="958">
        <f t="shared" ref="OIM62" si="5191">IF(OIK62-OIM60&lt;=0,0,OIK62-OIM60)</f>
        <v>0</v>
      </c>
      <c r="OIO62" s="958">
        <f t="shared" ref="OIO62" si="5192">IF(OIM62-OIO60&lt;=0,0,OIM62-OIO60)</f>
        <v>0</v>
      </c>
      <c r="OIQ62" s="958">
        <f t="shared" ref="OIQ62" si="5193">IF(OIO62-OIQ60&lt;=0,0,OIO62-OIQ60)</f>
        <v>0</v>
      </c>
      <c r="OIS62" s="958">
        <f t="shared" ref="OIS62" si="5194">IF(OIQ62-OIS60&lt;=0,0,OIQ62-OIS60)</f>
        <v>0</v>
      </c>
      <c r="OIU62" s="958">
        <f t="shared" ref="OIU62" si="5195">IF(OIS62-OIU60&lt;=0,0,OIS62-OIU60)</f>
        <v>0</v>
      </c>
      <c r="OIW62" s="958">
        <f t="shared" ref="OIW62" si="5196">IF(OIU62-OIW60&lt;=0,0,OIU62-OIW60)</f>
        <v>0</v>
      </c>
      <c r="OIY62" s="958">
        <f t="shared" ref="OIY62" si="5197">IF(OIW62-OIY60&lt;=0,0,OIW62-OIY60)</f>
        <v>0</v>
      </c>
      <c r="OJA62" s="958">
        <f t="shared" ref="OJA62" si="5198">IF(OIY62-OJA60&lt;=0,0,OIY62-OJA60)</f>
        <v>0</v>
      </c>
      <c r="OJC62" s="958">
        <f t="shared" ref="OJC62" si="5199">IF(OJA62-OJC60&lt;=0,0,OJA62-OJC60)</f>
        <v>0</v>
      </c>
      <c r="OJE62" s="958">
        <f t="shared" ref="OJE62" si="5200">IF(OJC62-OJE60&lt;=0,0,OJC62-OJE60)</f>
        <v>0</v>
      </c>
      <c r="OJG62" s="958">
        <f t="shared" ref="OJG62" si="5201">IF(OJE62-OJG60&lt;=0,0,OJE62-OJG60)</f>
        <v>0</v>
      </c>
      <c r="OJI62" s="958">
        <f t="shared" ref="OJI62" si="5202">IF(OJG62-OJI60&lt;=0,0,OJG62-OJI60)</f>
        <v>0</v>
      </c>
      <c r="OJK62" s="958">
        <f t="shared" ref="OJK62" si="5203">IF(OJI62-OJK60&lt;=0,0,OJI62-OJK60)</f>
        <v>0</v>
      </c>
      <c r="OJM62" s="958">
        <f t="shared" ref="OJM62" si="5204">IF(OJK62-OJM60&lt;=0,0,OJK62-OJM60)</f>
        <v>0</v>
      </c>
      <c r="OJO62" s="958">
        <f t="shared" ref="OJO62" si="5205">IF(OJM62-OJO60&lt;=0,0,OJM62-OJO60)</f>
        <v>0</v>
      </c>
      <c r="OJQ62" s="958">
        <f t="shared" ref="OJQ62" si="5206">IF(OJO62-OJQ60&lt;=0,0,OJO62-OJQ60)</f>
        <v>0</v>
      </c>
      <c r="OJS62" s="958">
        <f t="shared" ref="OJS62" si="5207">IF(OJQ62-OJS60&lt;=0,0,OJQ62-OJS60)</f>
        <v>0</v>
      </c>
      <c r="OJU62" s="958">
        <f t="shared" ref="OJU62" si="5208">IF(OJS62-OJU60&lt;=0,0,OJS62-OJU60)</f>
        <v>0</v>
      </c>
      <c r="OJW62" s="958">
        <f t="shared" ref="OJW62" si="5209">IF(OJU62-OJW60&lt;=0,0,OJU62-OJW60)</f>
        <v>0</v>
      </c>
      <c r="OJY62" s="958">
        <f t="shared" ref="OJY62" si="5210">IF(OJW62-OJY60&lt;=0,0,OJW62-OJY60)</f>
        <v>0</v>
      </c>
      <c r="OKA62" s="958">
        <f t="shared" ref="OKA62" si="5211">IF(OJY62-OKA60&lt;=0,0,OJY62-OKA60)</f>
        <v>0</v>
      </c>
      <c r="OKC62" s="958">
        <f t="shared" ref="OKC62" si="5212">IF(OKA62-OKC60&lt;=0,0,OKA62-OKC60)</f>
        <v>0</v>
      </c>
      <c r="OKE62" s="958">
        <f t="shared" ref="OKE62" si="5213">IF(OKC62-OKE60&lt;=0,0,OKC62-OKE60)</f>
        <v>0</v>
      </c>
      <c r="OKG62" s="958">
        <f t="shared" ref="OKG62" si="5214">IF(OKE62-OKG60&lt;=0,0,OKE62-OKG60)</f>
        <v>0</v>
      </c>
      <c r="OKI62" s="958">
        <f t="shared" ref="OKI62" si="5215">IF(OKG62-OKI60&lt;=0,0,OKG62-OKI60)</f>
        <v>0</v>
      </c>
      <c r="OKK62" s="958">
        <f t="shared" ref="OKK62" si="5216">IF(OKI62-OKK60&lt;=0,0,OKI62-OKK60)</f>
        <v>0</v>
      </c>
      <c r="OKM62" s="958">
        <f t="shared" ref="OKM62" si="5217">IF(OKK62-OKM60&lt;=0,0,OKK62-OKM60)</f>
        <v>0</v>
      </c>
      <c r="OKO62" s="958">
        <f t="shared" ref="OKO62" si="5218">IF(OKM62-OKO60&lt;=0,0,OKM62-OKO60)</f>
        <v>0</v>
      </c>
      <c r="OKQ62" s="958">
        <f t="shared" ref="OKQ62" si="5219">IF(OKO62-OKQ60&lt;=0,0,OKO62-OKQ60)</f>
        <v>0</v>
      </c>
      <c r="OKS62" s="958">
        <f t="shared" ref="OKS62" si="5220">IF(OKQ62-OKS60&lt;=0,0,OKQ62-OKS60)</f>
        <v>0</v>
      </c>
      <c r="OKU62" s="958">
        <f t="shared" ref="OKU62" si="5221">IF(OKS62-OKU60&lt;=0,0,OKS62-OKU60)</f>
        <v>0</v>
      </c>
      <c r="OKW62" s="958">
        <f t="shared" ref="OKW62" si="5222">IF(OKU62-OKW60&lt;=0,0,OKU62-OKW60)</f>
        <v>0</v>
      </c>
      <c r="OKY62" s="958">
        <f t="shared" ref="OKY62" si="5223">IF(OKW62-OKY60&lt;=0,0,OKW62-OKY60)</f>
        <v>0</v>
      </c>
      <c r="OLA62" s="958">
        <f t="shared" ref="OLA62" si="5224">IF(OKY62-OLA60&lt;=0,0,OKY62-OLA60)</f>
        <v>0</v>
      </c>
      <c r="OLC62" s="958">
        <f t="shared" ref="OLC62" si="5225">IF(OLA62-OLC60&lt;=0,0,OLA62-OLC60)</f>
        <v>0</v>
      </c>
      <c r="OLE62" s="958">
        <f t="shared" ref="OLE62" si="5226">IF(OLC62-OLE60&lt;=0,0,OLC62-OLE60)</f>
        <v>0</v>
      </c>
      <c r="OLG62" s="958">
        <f t="shared" ref="OLG62" si="5227">IF(OLE62-OLG60&lt;=0,0,OLE62-OLG60)</f>
        <v>0</v>
      </c>
      <c r="OLI62" s="958">
        <f t="shared" ref="OLI62" si="5228">IF(OLG62-OLI60&lt;=0,0,OLG62-OLI60)</f>
        <v>0</v>
      </c>
      <c r="OLK62" s="958">
        <f t="shared" ref="OLK62" si="5229">IF(OLI62-OLK60&lt;=0,0,OLI62-OLK60)</f>
        <v>0</v>
      </c>
      <c r="OLM62" s="958">
        <f t="shared" ref="OLM62" si="5230">IF(OLK62-OLM60&lt;=0,0,OLK62-OLM60)</f>
        <v>0</v>
      </c>
      <c r="OLO62" s="958">
        <f t="shared" ref="OLO62" si="5231">IF(OLM62-OLO60&lt;=0,0,OLM62-OLO60)</f>
        <v>0</v>
      </c>
      <c r="OLQ62" s="958">
        <f t="shared" ref="OLQ62" si="5232">IF(OLO62-OLQ60&lt;=0,0,OLO62-OLQ60)</f>
        <v>0</v>
      </c>
      <c r="OLS62" s="958">
        <f t="shared" ref="OLS62" si="5233">IF(OLQ62-OLS60&lt;=0,0,OLQ62-OLS60)</f>
        <v>0</v>
      </c>
      <c r="OLU62" s="958">
        <f t="shared" ref="OLU62" si="5234">IF(OLS62-OLU60&lt;=0,0,OLS62-OLU60)</f>
        <v>0</v>
      </c>
      <c r="OLW62" s="958">
        <f t="shared" ref="OLW62" si="5235">IF(OLU62-OLW60&lt;=0,0,OLU62-OLW60)</f>
        <v>0</v>
      </c>
      <c r="OLY62" s="958">
        <f t="shared" ref="OLY62" si="5236">IF(OLW62-OLY60&lt;=0,0,OLW62-OLY60)</f>
        <v>0</v>
      </c>
      <c r="OMA62" s="958">
        <f t="shared" ref="OMA62" si="5237">IF(OLY62-OMA60&lt;=0,0,OLY62-OMA60)</f>
        <v>0</v>
      </c>
      <c r="OMC62" s="958">
        <f t="shared" ref="OMC62" si="5238">IF(OMA62-OMC60&lt;=0,0,OMA62-OMC60)</f>
        <v>0</v>
      </c>
      <c r="OME62" s="958">
        <f t="shared" ref="OME62" si="5239">IF(OMC62-OME60&lt;=0,0,OMC62-OME60)</f>
        <v>0</v>
      </c>
      <c r="OMG62" s="958">
        <f t="shared" ref="OMG62" si="5240">IF(OME62-OMG60&lt;=0,0,OME62-OMG60)</f>
        <v>0</v>
      </c>
      <c r="OMI62" s="958">
        <f t="shared" ref="OMI62" si="5241">IF(OMG62-OMI60&lt;=0,0,OMG62-OMI60)</f>
        <v>0</v>
      </c>
      <c r="OMK62" s="958">
        <f t="shared" ref="OMK62" si="5242">IF(OMI62-OMK60&lt;=0,0,OMI62-OMK60)</f>
        <v>0</v>
      </c>
      <c r="OMM62" s="958">
        <f t="shared" ref="OMM62" si="5243">IF(OMK62-OMM60&lt;=0,0,OMK62-OMM60)</f>
        <v>0</v>
      </c>
      <c r="OMO62" s="958">
        <f t="shared" ref="OMO62" si="5244">IF(OMM62-OMO60&lt;=0,0,OMM62-OMO60)</f>
        <v>0</v>
      </c>
      <c r="OMQ62" s="958">
        <f t="shared" ref="OMQ62" si="5245">IF(OMO62-OMQ60&lt;=0,0,OMO62-OMQ60)</f>
        <v>0</v>
      </c>
      <c r="OMS62" s="958">
        <f t="shared" ref="OMS62" si="5246">IF(OMQ62-OMS60&lt;=0,0,OMQ62-OMS60)</f>
        <v>0</v>
      </c>
      <c r="OMU62" s="958">
        <f t="shared" ref="OMU62" si="5247">IF(OMS62-OMU60&lt;=0,0,OMS62-OMU60)</f>
        <v>0</v>
      </c>
      <c r="OMW62" s="958">
        <f t="shared" ref="OMW62" si="5248">IF(OMU62-OMW60&lt;=0,0,OMU62-OMW60)</f>
        <v>0</v>
      </c>
      <c r="OMY62" s="958">
        <f t="shared" ref="OMY62" si="5249">IF(OMW62-OMY60&lt;=0,0,OMW62-OMY60)</f>
        <v>0</v>
      </c>
      <c r="ONA62" s="958">
        <f t="shared" ref="ONA62" si="5250">IF(OMY62-ONA60&lt;=0,0,OMY62-ONA60)</f>
        <v>0</v>
      </c>
      <c r="ONC62" s="958">
        <f t="shared" ref="ONC62" si="5251">IF(ONA62-ONC60&lt;=0,0,ONA62-ONC60)</f>
        <v>0</v>
      </c>
      <c r="ONE62" s="958">
        <f t="shared" ref="ONE62" si="5252">IF(ONC62-ONE60&lt;=0,0,ONC62-ONE60)</f>
        <v>0</v>
      </c>
      <c r="ONG62" s="958">
        <f t="shared" ref="ONG62" si="5253">IF(ONE62-ONG60&lt;=0,0,ONE62-ONG60)</f>
        <v>0</v>
      </c>
      <c r="ONI62" s="958">
        <f t="shared" ref="ONI62" si="5254">IF(ONG62-ONI60&lt;=0,0,ONG62-ONI60)</f>
        <v>0</v>
      </c>
      <c r="ONK62" s="958">
        <f t="shared" ref="ONK62" si="5255">IF(ONI62-ONK60&lt;=0,0,ONI62-ONK60)</f>
        <v>0</v>
      </c>
      <c r="ONM62" s="958">
        <f t="shared" ref="ONM62" si="5256">IF(ONK62-ONM60&lt;=0,0,ONK62-ONM60)</f>
        <v>0</v>
      </c>
      <c r="ONO62" s="958">
        <f t="shared" ref="ONO62" si="5257">IF(ONM62-ONO60&lt;=0,0,ONM62-ONO60)</f>
        <v>0</v>
      </c>
      <c r="ONQ62" s="958">
        <f t="shared" ref="ONQ62" si="5258">IF(ONO62-ONQ60&lt;=0,0,ONO62-ONQ60)</f>
        <v>0</v>
      </c>
      <c r="ONS62" s="958">
        <f t="shared" ref="ONS62" si="5259">IF(ONQ62-ONS60&lt;=0,0,ONQ62-ONS60)</f>
        <v>0</v>
      </c>
      <c r="ONU62" s="958">
        <f t="shared" ref="ONU62" si="5260">IF(ONS62-ONU60&lt;=0,0,ONS62-ONU60)</f>
        <v>0</v>
      </c>
      <c r="ONW62" s="958">
        <f t="shared" ref="ONW62" si="5261">IF(ONU62-ONW60&lt;=0,0,ONU62-ONW60)</f>
        <v>0</v>
      </c>
      <c r="ONY62" s="958">
        <f t="shared" ref="ONY62" si="5262">IF(ONW62-ONY60&lt;=0,0,ONW62-ONY60)</f>
        <v>0</v>
      </c>
      <c r="OOA62" s="958">
        <f t="shared" ref="OOA62" si="5263">IF(ONY62-OOA60&lt;=0,0,ONY62-OOA60)</f>
        <v>0</v>
      </c>
      <c r="OOC62" s="958">
        <f t="shared" ref="OOC62" si="5264">IF(OOA62-OOC60&lt;=0,0,OOA62-OOC60)</f>
        <v>0</v>
      </c>
      <c r="OOE62" s="958">
        <f t="shared" ref="OOE62" si="5265">IF(OOC62-OOE60&lt;=0,0,OOC62-OOE60)</f>
        <v>0</v>
      </c>
      <c r="OOG62" s="958">
        <f t="shared" ref="OOG62" si="5266">IF(OOE62-OOG60&lt;=0,0,OOE62-OOG60)</f>
        <v>0</v>
      </c>
      <c r="OOI62" s="958">
        <f t="shared" ref="OOI62" si="5267">IF(OOG62-OOI60&lt;=0,0,OOG62-OOI60)</f>
        <v>0</v>
      </c>
      <c r="OOK62" s="958">
        <f t="shared" ref="OOK62" si="5268">IF(OOI62-OOK60&lt;=0,0,OOI62-OOK60)</f>
        <v>0</v>
      </c>
      <c r="OOM62" s="958">
        <f t="shared" ref="OOM62" si="5269">IF(OOK62-OOM60&lt;=0,0,OOK62-OOM60)</f>
        <v>0</v>
      </c>
      <c r="OOO62" s="958">
        <f t="shared" ref="OOO62" si="5270">IF(OOM62-OOO60&lt;=0,0,OOM62-OOO60)</f>
        <v>0</v>
      </c>
      <c r="OOQ62" s="958">
        <f t="shared" ref="OOQ62" si="5271">IF(OOO62-OOQ60&lt;=0,0,OOO62-OOQ60)</f>
        <v>0</v>
      </c>
      <c r="OOS62" s="958">
        <f t="shared" ref="OOS62" si="5272">IF(OOQ62-OOS60&lt;=0,0,OOQ62-OOS60)</f>
        <v>0</v>
      </c>
      <c r="OOU62" s="958">
        <f t="shared" ref="OOU62" si="5273">IF(OOS62-OOU60&lt;=0,0,OOS62-OOU60)</f>
        <v>0</v>
      </c>
      <c r="OOW62" s="958">
        <f t="shared" ref="OOW62" si="5274">IF(OOU62-OOW60&lt;=0,0,OOU62-OOW60)</f>
        <v>0</v>
      </c>
      <c r="OOY62" s="958">
        <f t="shared" ref="OOY62" si="5275">IF(OOW62-OOY60&lt;=0,0,OOW62-OOY60)</f>
        <v>0</v>
      </c>
      <c r="OPA62" s="958">
        <f t="shared" ref="OPA62" si="5276">IF(OOY62-OPA60&lt;=0,0,OOY62-OPA60)</f>
        <v>0</v>
      </c>
      <c r="OPC62" s="958">
        <f t="shared" ref="OPC62" si="5277">IF(OPA62-OPC60&lt;=0,0,OPA62-OPC60)</f>
        <v>0</v>
      </c>
      <c r="OPE62" s="958">
        <f t="shared" ref="OPE62" si="5278">IF(OPC62-OPE60&lt;=0,0,OPC62-OPE60)</f>
        <v>0</v>
      </c>
      <c r="OPG62" s="958">
        <f t="shared" ref="OPG62" si="5279">IF(OPE62-OPG60&lt;=0,0,OPE62-OPG60)</f>
        <v>0</v>
      </c>
      <c r="OPI62" s="958">
        <f t="shared" ref="OPI62" si="5280">IF(OPG62-OPI60&lt;=0,0,OPG62-OPI60)</f>
        <v>0</v>
      </c>
      <c r="OPK62" s="958">
        <f t="shared" ref="OPK62" si="5281">IF(OPI62-OPK60&lt;=0,0,OPI62-OPK60)</f>
        <v>0</v>
      </c>
      <c r="OPM62" s="958">
        <f t="shared" ref="OPM62" si="5282">IF(OPK62-OPM60&lt;=0,0,OPK62-OPM60)</f>
        <v>0</v>
      </c>
      <c r="OPO62" s="958">
        <f t="shared" ref="OPO62" si="5283">IF(OPM62-OPO60&lt;=0,0,OPM62-OPO60)</f>
        <v>0</v>
      </c>
      <c r="OPQ62" s="958">
        <f t="shared" ref="OPQ62" si="5284">IF(OPO62-OPQ60&lt;=0,0,OPO62-OPQ60)</f>
        <v>0</v>
      </c>
      <c r="OPS62" s="958">
        <f t="shared" ref="OPS62" si="5285">IF(OPQ62-OPS60&lt;=0,0,OPQ62-OPS60)</f>
        <v>0</v>
      </c>
      <c r="OPU62" s="958">
        <f t="shared" ref="OPU62" si="5286">IF(OPS62-OPU60&lt;=0,0,OPS62-OPU60)</f>
        <v>0</v>
      </c>
      <c r="OPW62" s="958">
        <f t="shared" ref="OPW62" si="5287">IF(OPU62-OPW60&lt;=0,0,OPU62-OPW60)</f>
        <v>0</v>
      </c>
      <c r="OPY62" s="958">
        <f t="shared" ref="OPY62" si="5288">IF(OPW62-OPY60&lt;=0,0,OPW62-OPY60)</f>
        <v>0</v>
      </c>
      <c r="OQA62" s="958">
        <f t="shared" ref="OQA62" si="5289">IF(OPY62-OQA60&lt;=0,0,OPY62-OQA60)</f>
        <v>0</v>
      </c>
      <c r="OQC62" s="958">
        <f t="shared" ref="OQC62" si="5290">IF(OQA62-OQC60&lt;=0,0,OQA62-OQC60)</f>
        <v>0</v>
      </c>
      <c r="OQE62" s="958">
        <f t="shared" ref="OQE62" si="5291">IF(OQC62-OQE60&lt;=0,0,OQC62-OQE60)</f>
        <v>0</v>
      </c>
      <c r="OQG62" s="958">
        <f t="shared" ref="OQG62" si="5292">IF(OQE62-OQG60&lt;=0,0,OQE62-OQG60)</f>
        <v>0</v>
      </c>
      <c r="OQI62" s="958">
        <f t="shared" ref="OQI62" si="5293">IF(OQG62-OQI60&lt;=0,0,OQG62-OQI60)</f>
        <v>0</v>
      </c>
      <c r="OQK62" s="958">
        <f t="shared" ref="OQK62" si="5294">IF(OQI62-OQK60&lt;=0,0,OQI62-OQK60)</f>
        <v>0</v>
      </c>
      <c r="OQM62" s="958">
        <f t="shared" ref="OQM62" si="5295">IF(OQK62-OQM60&lt;=0,0,OQK62-OQM60)</f>
        <v>0</v>
      </c>
      <c r="OQO62" s="958">
        <f t="shared" ref="OQO62" si="5296">IF(OQM62-OQO60&lt;=0,0,OQM62-OQO60)</f>
        <v>0</v>
      </c>
      <c r="OQQ62" s="958">
        <f t="shared" ref="OQQ62" si="5297">IF(OQO62-OQQ60&lt;=0,0,OQO62-OQQ60)</f>
        <v>0</v>
      </c>
      <c r="OQS62" s="958">
        <f t="shared" ref="OQS62" si="5298">IF(OQQ62-OQS60&lt;=0,0,OQQ62-OQS60)</f>
        <v>0</v>
      </c>
      <c r="OQU62" s="958">
        <f t="shared" ref="OQU62" si="5299">IF(OQS62-OQU60&lt;=0,0,OQS62-OQU60)</f>
        <v>0</v>
      </c>
      <c r="OQW62" s="958">
        <f t="shared" ref="OQW62" si="5300">IF(OQU62-OQW60&lt;=0,0,OQU62-OQW60)</f>
        <v>0</v>
      </c>
      <c r="OQY62" s="958">
        <f t="shared" ref="OQY62" si="5301">IF(OQW62-OQY60&lt;=0,0,OQW62-OQY60)</f>
        <v>0</v>
      </c>
      <c r="ORA62" s="958">
        <f t="shared" ref="ORA62" si="5302">IF(OQY62-ORA60&lt;=0,0,OQY62-ORA60)</f>
        <v>0</v>
      </c>
      <c r="ORC62" s="958">
        <f t="shared" ref="ORC62" si="5303">IF(ORA62-ORC60&lt;=0,0,ORA62-ORC60)</f>
        <v>0</v>
      </c>
      <c r="ORE62" s="958">
        <f t="shared" ref="ORE62" si="5304">IF(ORC62-ORE60&lt;=0,0,ORC62-ORE60)</f>
        <v>0</v>
      </c>
      <c r="ORG62" s="958">
        <f t="shared" ref="ORG62" si="5305">IF(ORE62-ORG60&lt;=0,0,ORE62-ORG60)</f>
        <v>0</v>
      </c>
      <c r="ORI62" s="958">
        <f t="shared" ref="ORI62" si="5306">IF(ORG62-ORI60&lt;=0,0,ORG62-ORI60)</f>
        <v>0</v>
      </c>
      <c r="ORK62" s="958">
        <f t="shared" ref="ORK62" si="5307">IF(ORI62-ORK60&lt;=0,0,ORI62-ORK60)</f>
        <v>0</v>
      </c>
      <c r="ORM62" s="958">
        <f t="shared" ref="ORM62" si="5308">IF(ORK62-ORM60&lt;=0,0,ORK62-ORM60)</f>
        <v>0</v>
      </c>
      <c r="ORO62" s="958">
        <f t="shared" ref="ORO62" si="5309">IF(ORM62-ORO60&lt;=0,0,ORM62-ORO60)</f>
        <v>0</v>
      </c>
      <c r="ORQ62" s="958">
        <f t="shared" ref="ORQ62" si="5310">IF(ORO62-ORQ60&lt;=0,0,ORO62-ORQ60)</f>
        <v>0</v>
      </c>
      <c r="ORS62" s="958">
        <f t="shared" ref="ORS62" si="5311">IF(ORQ62-ORS60&lt;=0,0,ORQ62-ORS60)</f>
        <v>0</v>
      </c>
      <c r="ORU62" s="958">
        <f t="shared" ref="ORU62" si="5312">IF(ORS62-ORU60&lt;=0,0,ORS62-ORU60)</f>
        <v>0</v>
      </c>
      <c r="ORW62" s="958">
        <f t="shared" ref="ORW62" si="5313">IF(ORU62-ORW60&lt;=0,0,ORU62-ORW60)</f>
        <v>0</v>
      </c>
      <c r="ORY62" s="958">
        <f t="shared" ref="ORY62" si="5314">IF(ORW62-ORY60&lt;=0,0,ORW62-ORY60)</f>
        <v>0</v>
      </c>
      <c r="OSA62" s="958">
        <f t="shared" ref="OSA62" si="5315">IF(ORY62-OSA60&lt;=0,0,ORY62-OSA60)</f>
        <v>0</v>
      </c>
      <c r="OSC62" s="958">
        <f t="shared" ref="OSC62" si="5316">IF(OSA62-OSC60&lt;=0,0,OSA62-OSC60)</f>
        <v>0</v>
      </c>
      <c r="OSE62" s="958">
        <f t="shared" ref="OSE62" si="5317">IF(OSC62-OSE60&lt;=0,0,OSC62-OSE60)</f>
        <v>0</v>
      </c>
      <c r="OSG62" s="958">
        <f t="shared" ref="OSG62" si="5318">IF(OSE62-OSG60&lt;=0,0,OSE62-OSG60)</f>
        <v>0</v>
      </c>
      <c r="OSI62" s="958">
        <f t="shared" ref="OSI62" si="5319">IF(OSG62-OSI60&lt;=0,0,OSG62-OSI60)</f>
        <v>0</v>
      </c>
      <c r="OSK62" s="958">
        <f t="shared" ref="OSK62" si="5320">IF(OSI62-OSK60&lt;=0,0,OSI62-OSK60)</f>
        <v>0</v>
      </c>
      <c r="OSM62" s="958">
        <f t="shared" ref="OSM62" si="5321">IF(OSK62-OSM60&lt;=0,0,OSK62-OSM60)</f>
        <v>0</v>
      </c>
      <c r="OSO62" s="958">
        <f t="shared" ref="OSO62" si="5322">IF(OSM62-OSO60&lt;=0,0,OSM62-OSO60)</f>
        <v>0</v>
      </c>
      <c r="OSQ62" s="958">
        <f t="shared" ref="OSQ62" si="5323">IF(OSO62-OSQ60&lt;=0,0,OSO62-OSQ60)</f>
        <v>0</v>
      </c>
      <c r="OSS62" s="958">
        <f t="shared" ref="OSS62" si="5324">IF(OSQ62-OSS60&lt;=0,0,OSQ62-OSS60)</f>
        <v>0</v>
      </c>
      <c r="OSU62" s="958">
        <f t="shared" ref="OSU62" si="5325">IF(OSS62-OSU60&lt;=0,0,OSS62-OSU60)</f>
        <v>0</v>
      </c>
      <c r="OSW62" s="958">
        <f t="shared" ref="OSW62" si="5326">IF(OSU62-OSW60&lt;=0,0,OSU62-OSW60)</f>
        <v>0</v>
      </c>
      <c r="OSY62" s="958">
        <f t="shared" ref="OSY62" si="5327">IF(OSW62-OSY60&lt;=0,0,OSW62-OSY60)</f>
        <v>0</v>
      </c>
      <c r="OTA62" s="958">
        <f t="shared" ref="OTA62" si="5328">IF(OSY62-OTA60&lt;=0,0,OSY62-OTA60)</f>
        <v>0</v>
      </c>
      <c r="OTC62" s="958">
        <f t="shared" ref="OTC62" si="5329">IF(OTA62-OTC60&lt;=0,0,OTA62-OTC60)</f>
        <v>0</v>
      </c>
      <c r="OTE62" s="958">
        <f t="shared" ref="OTE62" si="5330">IF(OTC62-OTE60&lt;=0,0,OTC62-OTE60)</f>
        <v>0</v>
      </c>
      <c r="OTG62" s="958">
        <f t="shared" ref="OTG62" si="5331">IF(OTE62-OTG60&lt;=0,0,OTE62-OTG60)</f>
        <v>0</v>
      </c>
      <c r="OTI62" s="958">
        <f t="shared" ref="OTI62" si="5332">IF(OTG62-OTI60&lt;=0,0,OTG62-OTI60)</f>
        <v>0</v>
      </c>
      <c r="OTK62" s="958">
        <f t="shared" ref="OTK62" si="5333">IF(OTI62-OTK60&lt;=0,0,OTI62-OTK60)</f>
        <v>0</v>
      </c>
      <c r="OTM62" s="958">
        <f t="shared" ref="OTM62" si="5334">IF(OTK62-OTM60&lt;=0,0,OTK62-OTM60)</f>
        <v>0</v>
      </c>
      <c r="OTO62" s="958">
        <f t="shared" ref="OTO62" si="5335">IF(OTM62-OTO60&lt;=0,0,OTM62-OTO60)</f>
        <v>0</v>
      </c>
      <c r="OTQ62" s="958">
        <f t="shared" ref="OTQ62" si="5336">IF(OTO62-OTQ60&lt;=0,0,OTO62-OTQ60)</f>
        <v>0</v>
      </c>
      <c r="OTS62" s="958">
        <f t="shared" ref="OTS62" si="5337">IF(OTQ62-OTS60&lt;=0,0,OTQ62-OTS60)</f>
        <v>0</v>
      </c>
      <c r="OTU62" s="958">
        <f t="shared" ref="OTU62" si="5338">IF(OTS62-OTU60&lt;=0,0,OTS62-OTU60)</f>
        <v>0</v>
      </c>
      <c r="OTW62" s="958">
        <f t="shared" ref="OTW62" si="5339">IF(OTU62-OTW60&lt;=0,0,OTU62-OTW60)</f>
        <v>0</v>
      </c>
      <c r="OTY62" s="958">
        <f t="shared" ref="OTY62" si="5340">IF(OTW62-OTY60&lt;=0,0,OTW62-OTY60)</f>
        <v>0</v>
      </c>
      <c r="OUA62" s="958">
        <f t="shared" ref="OUA62" si="5341">IF(OTY62-OUA60&lt;=0,0,OTY62-OUA60)</f>
        <v>0</v>
      </c>
      <c r="OUC62" s="958">
        <f t="shared" ref="OUC62" si="5342">IF(OUA62-OUC60&lt;=0,0,OUA62-OUC60)</f>
        <v>0</v>
      </c>
      <c r="OUE62" s="958">
        <f t="shared" ref="OUE62" si="5343">IF(OUC62-OUE60&lt;=0,0,OUC62-OUE60)</f>
        <v>0</v>
      </c>
      <c r="OUG62" s="958">
        <f t="shared" ref="OUG62" si="5344">IF(OUE62-OUG60&lt;=0,0,OUE62-OUG60)</f>
        <v>0</v>
      </c>
      <c r="OUI62" s="958">
        <f t="shared" ref="OUI62" si="5345">IF(OUG62-OUI60&lt;=0,0,OUG62-OUI60)</f>
        <v>0</v>
      </c>
      <c r="OUK62" s="958">
        <f t="shared" ref="OUK62" si="5346">IF(OUI62-OUK60&lt;=0,0,OUI62-OUK60)</f>
        <v>0</v>
      </c>
      <c r="OUM62" s="958">
        <f t="shared" ref="OUM62" si="5347">IF(OUK62-OUM60&lt;=0,0,OUK62-OUM60)</f>
        <v>0</v>
      </c>
      <c r="OUO62" s="958">
        <f t="shared" ref="OUO62" si="5348">IF(OUM62-OUO60&lt;=0,0,OUM62-OUO60)</f>
        <v>0</v>
      </c>
      <c r="OUQ62" s="958">
        <f t="shared" ref="OUQ62" si="5349">IF(OUO62-OUQ60&lt;=0,0,OUO62-OUQ60)</f>
        <v>0</v>
      </c>
      <c r="OUS62" s="958">
        <f t="shared" ref="OUS62" si="5350">IF(OUQ62-OUS60&lt;=0,0,OUQ62-OUS60)</f>
        <v>0</v>
      </c>
      <c r="OUU62" s="958">
        <f t="shared" ref="OUU62" si="5351">IF(OUS62-OUU60&lt;=0,0,OUS62-OUU60)</f>
        <v>0</v>
      </c>
      <c r="OUW62" s="958">
        <f t="shared" ref="OUW62" si="5352">IF(OUU62-OUW60&lt;=0,0,OUU62-OUW60)</f>
        <v>0</v>
      </c>
      <c r="OUY62" s="958">
        <f t="shared" ref="OUY62" si="5353">IF(OUW62-OUY60&lt;=0,0,OUW62-OUY60)</f>
        <v>0</v>
      </c>
      <c r="OVA62" s="958">
        <f t="shared" ref="OVA62" si="5354">IF(OUY62-OVA60&lt;=0,0,OUY62-OVA60)</f>
        <v>0</v>
      </c>
      <c r="OVC62" s="958">
        <f t="shared" ref="OVC62" si="5355">IF(OVA62-OVC60&lt;=0,0,OVA62-OVC60)</f>
        <v>0</v>
      </c>
      <c r="OVE62" s="958">
        <f t="shared" ref="OVE62" si="5356">IF(OVC62-OVE60&lt;=0,0,OVC62-OVE60)</f>
        <v>0</v>
      </c>
      <c r="OVG62" s="958">
        <f t="shared" ref="OVG62" si="5357">IF(OVE62-OVG60&lt;=0,0,OVE62-OVG60)</f>
        <v>0</v>
      </c>
      <c r="OVI62" s="958">
        <f t="shared" ref="OVI62" si="5358">IF(OVG62-OVI60&lt;=0,0,OVG62-OVI60)</f>
        <v>0</v>
      </c>
      <c r="OVK62" s="958">
        <f t="shared" ref="OVK62" si="5359">IF(OVI62-OVK60&lt;=0,0,OVI62-OVK60)</f>
        <v>0</v>
      </c>
      <c r="OVM62" s="958">
        <f t="shared" ref="OVM62" si="5360">IF(OVK62-OVM60&lt;=0,0,OVK62-OVM60)</f>
        <v>0</v>
      </c>
      <c r="OVO62" s="958">
        <f t="shared" ref="OVO62" si="5361">IF(OVM62-OVO60&lt;=0,0,OVM62-OVO60)</f>
        <v>0</v>
      </c>
      <c r="OVQ62" s="958">
        <f t="shared" ref="OVQ62" si="5362">IF(OVO62-OVQ60&lt;=0,0,OVO62-OVQ60)</f>
        <v>0</v>
      </c>
      <c r="OVS62" s="958">
        <f t="shared" ref="OVS62" si="5363">IF(OVQ62-OVS60&lt;=0,0,OVQ62-OVS60)</f>
        <v>0</v>
      </c>
      <c r="OVU62" s="958">
        <f t="shared" ref="OVU62" si="5364">IF(OVS62-OVU60&lt;=0,0,OVS62-OVU60)</f>
        <v>0</v>
      </c>
      <c r="OVW62" s="958">
        <f t="shared" ref="OVW62" si="5365">IF(OVU62-OVW60&lt;=0,0,OVU62-OVW60)</f>
        <v>0</v>
      </c>
      <c r="OVY62" s="958">
        <f t="shared" ref="OVY62" si="5366">IF(OVW62-OVY60&lt;=0,0,OVW62-OVY60)</f>
        <v>0</v>
      </c>
      <c r="OWA62" s="958">
        <f t="shared" ref="OWA62" si="5367">IF(OVY62-OWA60&lt;=0,0,OVY62-OWA60)</f>
        <v>0</v>
      </c>
      <c r="OWC62" s="958">
        <f t="shared" ref="OWC62" si="5368">IF(OWA62-OWC60&lt;=0,0,OWA62-OWC60)</f>
        <v>0</v>
      </c>
      <c r="OWE62" s="958">
        <f t="shared" ref="OWE62" si="5369">IF(OWC62-OWE60&lt;=0,0,OWC62-OWE60)</f>
        <v>0</v>
      </c>
      <c r="OWG62" s="958">
        <f t="shared" ref="OWG62" si="5370">IF(OWE62-OWG60&lt;=0,0,OWE62-OWG60)</f>
        <v>0</v>
      </c>
      <c r="OWI62" s="958">
        <f t="shared" ref="OWI62" si="5371">IF(OWG62-OWI60&lt;=0,0,OWG62-OWI60)</f>
        <v>0</v>
      </c>
      <c r="OWK62" s="958">
        <f t="shared" ref="OWK62" si="5372">IF(OWI62-OWK60&lt;=0,0,OWI62-OWK60)</f>
        <v>0</v>
      </c>
      <c r="OWM62" s="958">
        <f t="shared" ref="OWM62" si="5373">IF(OWK62-OWM60&lt;=0,0,OWK62-OWM60)</f>
        <v>0</v>
      </c>
      <c r="OWO62" s="958">
        <f t="shared" ref="OWO62" si="5374">IF(OWM62-OWO60&lt;=0,0,OWM62-OWO60)</f>
        <v>0</v>
      </c>
      <c r="OWQ62" s="958">
        <f t="shared" ref="OWQ62" si="5375">IF(OWO62-OWQ60&lt;=0,0,OWO62-OWQ60)</f>
        <v>0</v>
      </c>
      <c r="OWS62" s="958">
        <f t="shared" ref="OWS62" si="5376">IF(OWQ62-OWS60&lt;=0,0,OWQ62-OWS60)</f>
        <v>0</v>
      </c>
      <c r="OWU62" s="958">
        <f t="shared" ref="OWU62" si="5377">IF(OWS62-OWU60&lt;=0,0,OWS62-OWU60)</f>
        <v>0</v>
      </c>
      <c r="OWW62" s="958">
        <f t="shared" ref="OWW62" si="5378">IF(OWU62-OWW60&lt;=0,0,OWU62-OWW60)</f>
        <v>0</v>
      </c>
      <c r="OWY62" s="958">
        <f t="shared" ref="OWY62" si="5379">IF(OWW62-OWY60&lt;=0,0,OWW62-OWY60)</f>
        <v>0</v>
      </c>
      <c r="OXA62" s="958">
        <f t="shared" ref="OXA62" si="5380">IF(OWY62-OXA60&lt;=0,0,OWY62-OXA60)</f>
        <v>0</v>
      </c>
      <c r="OXC62" s="958">
        <f t="shared" ref="OXC62" si="5381">IF(OXA62-OXC60&lt;=0,0,OXA62-OXC60)</f>
        <v>0</v>
      </c>
      <c r="OXE62" s="958">
        <f t="shared" ref="OXE62" si="5382">IF(OXC62-OXE60&lt;=0,0,OXC62-OXE60)</f>
        <v>0</v>
      </c>
      <c r="OXG62" s="958">
        <f t="shared" ref="OXG62" si="5383">IF(OXE62-OXG60&lt;=0,0,OXE62-OXG60)</f>
        <v>0</v>
      </c>
      <c r="OXI62" s="958">
        <f t="shared" ref="OXI62" si="5384">IF(OXG62-OXI60&lt;=0,0,OXG62-OXI60)</f>
        <v>0</v>
      </c>
      <c r="OXK62" s="958">
        <f t="shared" ref="OXK62" si="5385">IF(OXI62-OXK60&lt;=0,0,OXI62-OXK60)</f>
        <v>0</v>
      </c>
      <c r="OXM62" s="958">
        <f t="shared" ref="OXM62" si="5386">IF(OXK62-OXM60&lt;=0,0,OXK62-OXM60)</f>
        <v>0</v>
      </c>
      <c r="OXO62" s="958">
        <f t="shared" ref="OXO62" si="5387">IF(OXM62-OXO60&lt;=0,0,OXM62-OXO60)</f>
        <v>0</v>
      </c>
      <c r="OXQ62" s="958">
        <f t="shared" ref="OXQ62" si="5388">IF(OXO62-OXQ60&lt;=0,0,OXO62-OXQ60)</f>
        <v>0</v>
      </c>
      <c r="OXS62" s="958">
        <f t="shared" ref="OXS62" si="5389">IF(OXQ62-OXS60&lt;=0,0,OXQ62-OXS60)</f>
        <v>0</v>
      </c>
      <c r="OXU62" s="958">
        <f t="shared" ref="OXU62" si="5390">IF(OXS62-OXU60&lt;=0,0,OXS62-OXU60)</f>
        <v>0</v>
      </c>
      <c r="OXW62" s="958">
        <f t="shared" ref="OXW62" si="5391">IF(OXU62-OXW60&lt;=0,0,OXU62-OXW60)</f>
        <v>0</v>
      </c>
      <c r="OXY62" s="958">
        <f t="shared" ref="OXY62" si="5392">IF(OXW62-OXY60&lt;=0,0,OXW62-OXY60)</f>
        <v>0</v>
      </c>
      <c r="OYA62" s="958">
        <f t="shared" ref="OYA62" si="5393">IF(OXY62-OYA60&lt;=0,0,OXY62-OYA60)</f>
        <v>0</v>
      </c>
      <c r="OYC62" s="958">
        <f t="shared" ref="OYC62" si="5394">IF(OYA62-OYC60&lt;=0,0,OYA62-OYC60)</f>
        <v>0</v>
      </c>
      <c r="OYE62" s="958">
        <f t="shared" ref="OYE62" si="5395">IF(OYC62-OYE60&lt;=0,0,OYC62-OYE60)</f>
        <v>0</v>
      </c>
      <c r="OYG62" s="958">
        <f t="shared" ref="OYG62" si="5396">IF(OYE62-OYG60&lt;=0,0,OYE62-OYG60)</f>
        <v>0</v>
      </c>
      <c r="OYI62" s="958">
        <f t="shared" ref="OYI62" si="5397">IF(OYG62-OYI60&lt;=0,0,OYG62-OYI60)</f>
        <v>0</v>
      </c>
      <c r="OYK62" s="958">
        <f t="shared" ref="OYK62" si="5398">IF(OYI62-OYK60&lt;=0,0,OYI62-OYK60)</f>
        <v>0</v>
      </c>
      <c r="OYM62" s="958">
        <f t="shared" ref="OYM62" si="5399">IF(OYK62-OYM60&lt;=0,0,OYK62-OYM60)</f>
        <v>0</v>
      </c>
      <c r="OYO62" s="958">
        <f t="shared" ref="OYO62" si="5400">IF(OYM62-OYO60&lt;=0,0,OYM62-OYO60)</f>
        <v>0</v>
      </c>
      <c r="OYQ62" s="958">
        <f t="shared" ref="OYQ62" si="5401">IF(OYO62-OYQ60&lt;=0,0,OYO62-OYQ60)</f>
        <v>0</v>
      </c>
      <c r="OYS62" s="958">
        <f t="shared" ref="OYS62" si="5402">IF(OYQ62-OYS60&lt;=0,0,OYQ62-OYS60)</f>
        <v>0</v>
      </c>
      <c r="OYU62" s="958">
        <f t="shared" ref="OYU62" si="5403">IF(OYS62-OYU60&lt;=0,0,OYS62-OYU60)</f>
        <v>0</v>
      </c>
      <c r="OYW62" s="958">
        <f t="shared" ref="OYW62" si="5404">IF(OYU62-OYW60&lt;=0,0,OYU62-OYW60)</f>
        <v>0</v>
      </c>
      <c r="OYY62" s="958">
        <f t="shared" ref="OYY62" si="5405">IF(OYW62-OYY60&lt;=0,0,OYW62-OYY60)</f>
        <v>0</v>
      </c>
      <c r="OZA62" s="958">
        <f t="shared" ref="OZA62" si="5406">IF(OYY62-OZA60&lt;=0,0,OYY62-OZA60)</f>
        <v>0</v>
      </c>
      <c r="OZC62" s="958">
        <f t="shared" ref="OZC62" si="5407">IF(OZA62-OZC60&lt;=0,0,OZA62-OZC60)</f>
        <v>0</v>
      </c>
      <c r="OZE62" s="958">
        <f t="shared" ref="OZE62" si="5408">IF(OZC62-OZE60&lt;=0,0,OZC62-OZE60)</f>
        <v>0</v>
      </c>
      <c r="OZG62" s="958">
        <f t="shared" ref="OZG62" si="5409">IF(OZE62-OZG60&lt;=0,0,OZE62-OZG60)</f>
        <v>0</v>
      </c>
      <c r="OZI62" s="958">
        <f t="shared" ref="OZI62" si="5410">IF(OZG62-OZI60&lt;=0,0,OZG62-OZI60)</f>
        <v>0</v>
      </c>
      <c r="OZK62" s="958">
        <f t="shared" ref="OZK62" si="5411">IF(OZI62-OZK60&lt;=0,0,OZI62-OZK60)</f>
        <v>0</v>
      </c>
      <c r="OZM62" s="958">
        <f t="shared" ref="OZM62" si="5412">IF(OZK62-OZM60&lt;=0,0,OZK62-OZM60)</f>
        <v>0</v>
      </c>
      <c r="OZO62" s="958">
        <f t="shared" ref="OZO62" si="5413">IF(OZM62-OZO60&lt;=0,0,OZM62-OZO60)</f>
        <v>0</v>
      </c>
      <c r="OZQ62" s="958">
        <f t="shared" ref="OZQ62" si="5414">IF(OZO62-OZQ60&lt;=0,0,OZO62-OZQ60)</f>
        <v>0</v>
      </c>
      <c r="OZS62" s="958">
        <f t="shared" ref="OZS62" si="5415">IF(OZQ62-OZS60&lt;=0,0,OZQ62-OZS60)</f>
        <v>0</v>
      </c>
      <c r="OZU62" s="958">
        <f t="shared" ref="OZU62" si="5416">IF(OZS62-OZU60&lt;=0,0,OZS62-OZU60)</f>
        <v>0</v>
      </c>
      <c r="OZW62" s="958">
        <f t="shared" ref="OZW62" si="5417">IF(OZU62-OZW60&lt;=0,0,OZU62-OZW60)</f>
        <v>0</v>
      </c>
      <c r="OZY62" s="958">
        <f t="shared" ref="OZY62" si="5418">IF(OZW62-OZY60&lt;=0,0,OZW62-OZY60)</f>
        <v>0</v>
      </c>
      <c r="PAA62" s="958">
        <f t="shared" ref="PAA62" si="5419">IF(OZY62-PAA60&lt;=0,0,OZY62-PAA60)</f>
        <v>0</v>
      </c>
      <c r="PAC62" s="958">
        <f t="shared" ref="PAC62" si="5420">IF(PAA62-PAC60&lt;=0,0,PAA62-PAC60)</f>
        <v>0</v>
      </c>
      <c r="PAE62" s="958">
        <f t="shared" ref="PAE62" si="5421">IF(PAC62-PAE60&lt;=0,0,PAC62-PAE60)</f>
        <v>0</v>
      </c>
      <c r="PAG62" s="958">
        <f t="shared" ref="PAG62" si="5422">IF(PAE62-PAG60&lt;=0,0,PAE62-PAG60)</f>
        <v>0</v>
      </c>
      <c r="PAI62" s="958">
        <f t="shared" ref="PAI62" si="5423">IF(PAG62-PAI60&lt;=0,0,PAG62-PAI60)</f>
        <v>0</v>
      </c>
      <c r="PAK62" s="958">
        <f t="shared" ref="PAK62" si="5424">IF(PAI62-PAK60&lt;=0,0,PAI62-PAK60)</f>
        <v>0</v>
      </c>
      <c r="PAM62" s="958">
        <f t="shared" ref="PAM62" si="5425">IF(PAK62-PAM60&lt;=0,0,PAK62-PAM60)</f>
        <v>0</v>
      </c>
      <c r="PAO62" s="958">
        <f t="shared" ref="PAO62" si="5426">IF(PAM62-PAO60&lt;=0,0,PAM62-PAO60)</f>
        <v>0</v>
      </c>
      <c r="PAQ62" s="958">
        <f t="shared" ref="PAQ62" si="5427">IF(PAO62-PAQ60&lt;=0,0,PAO62-PAQ60)</f>
        <v>0</v>
      </c>
      <c r="PAS62" s="958">
        <f t="shared" ref="PAS62" si="5428">IF(PAQ62-PAS60&lt;=0,0,PAQ62-PAS60)</f>
        <v>0</v>
      </c>
      <c r="PAU62" s="958">
        <f t="shared" ref="PAU62" si="5429">IF(PAS62-PAU60&lt;=0,0,PAS62-PAU60)</f>
        <v>0</v>
      </c>
      <c r="PAW62" s="958">
        <f t="shared" ref="PAW62" si="5430">IF(PAU62-PAW60&lt;=0,0,PAU62-PAW60)</f>
        <v>0</v>
      </c>
      <c r="PAY62" s="958">
        <f t="shared" ref="PAY62" si="5431">IF(PAW62-PAY60&lt;=0,0,PAW62-PAY60)</f>
        <v>0</v>
      </c>
      <c r="PBA62" s="958">
        <f t="shared" ref="PBA62" si="5432">IF(PAY62-PBA60&lt;=0,0,PAY62-PBA60)</f>
        <v>0</v>
      </c>
      <c r="PBC62" s="958">
        <f t="shared" ref="PBC62" si="5433">IF(PBA62-PBC60&lt;=0,0,PBA62-PBC60)</f>
        <v>0</v>
      </c>
      <c r="PBE62" s="958">
        <f t="shared" ref="PBE62" si="5434">IF(PBC62-PBE60&lt;=0,0,PBC62-PBE60)</f>
        <v>0</v>
      </c>
      <c r="PBG62" s="958">
        <f t="shared" ref="PBG62" si="5435">IF(PBE62-PBG60&lt;=0,0,PBE62-PBG60)</f>
        <v>0</v>
      </c>
      <c r="PBI62" s="958">
        <f t="shared" ref="PBI62" si="5436">IF(PBG62-PBI60&lt;=0,0,PBG62-PBI60)</f>
        <v>0</v>
      </c>
      <c r="PBK62" s="958">
        <f t="shared" ref="PBK62" si="5437">IF(PBI62-PBK60&lt;=0,0,PBI62-PBK60)</f>
        <v>0</v>
      </c>
      <c r="PBM62" s="958">
        <f t="shared" ref="PBM62" si="5438">IF(PBK62-PBM60&lt;=0,0,PBK62-PBM60)</f>
        <v>0</v>
      </c>
      <c r="PBO62" s="958">
        <f t="shared" ref="PBO62" si="5439">IF(PBM62-PBO60&lt;=0,0,PBM62-PBO60)</f>
        <v>0</v>
      </c>
      <c r="PBQ62" s="958">
        <f t="shared" ref="PBQ62" si="5440">IF(PBO62-PBQ60&lt;=0,0,PBO62-PBQ60)</f>
        <v>0</v>
      </c>
      <c r="PBS62" s="958">
        <f t="shared" ref="PBS62" si="5441">IF(PBQ62-PBS60&lt;=0,0,PBQ62-PBS60)</f>
        <v>0</v>
      </c>
      <c r="PBU62" s="958">
        <f t="shared" ref="PBU62" si="5442">IF(PBS62-PBU60&lt;=0,0,PBS62-PBU60)</f>
        <v>0</v>
      </c>
      <c r="PBW62" s="958">
        <f t="shared" ref="PBW62" si="5443">IF(PBU62-PBW60&lt;=0,0,PBU62-PBW60)</f>
        <v>0</v>
      </c>
      <c r="PBY62" s="958">
        <f t="shared" ref="PBY62" si="5444">IF(PBW62-PBY60&lt;=0,0,PBW62-PBY60)</f>
        <v>0</v>
      </c>
      <c r="PCA62" s="958">
        <f t="shared" ref="PCA62" si="5445">IF(PBY62-PCA60&lt;=0,0,PBY62-PCA60)</f>
        <v>0</v>
      </c>
      <c r="PCC62" s="958">
        <f t="shared" ref="PCC62" si="5446">IF(PCA62-PCC60&lt;=0,0,PCA62-PCC60)</f>
        <v>0</v>
      </c>
      <c r="PCE62" s="958">
        <f t="shared" ref="PCE62" si="5447">IF(PCC62-PCE60&lt;=0,0,PCC62-PCE60)</f>
        <v>0</v>
      </c>
      <c r="PCG62" s="958">
        <f t="shared" ref="PCG62" si="5448">IF(PCE62-PCG60&lt;=0,0,PCE62-PCG60)</f>
        <v>0</v>
      </c>
      <c r="PCI62" s="958">
        <f t="shared" ref="PCI62" si="5449">IF(PCG62-PCI60&lt;=0,0,PCG62-PCI60)</f>
        <v>0</v>
      </c>
      <c r="PCK62" s="958">
        <f t="shared" ref="PCK62" si="5450">IF(PCI62-PCK60&lt;=0,0,PCI62-PCK60)</f>
        <v>0</v>
      </c>
      <c r="PCM62" s="958">
        <f t="shared" ref="PCM62" si="5451">IF(PCK62-PCM60&lt;=0,0,PCK62-PCM60)</f>
        <v>0</v>
      </c>
      <c r="PCO62" s="958">
        <f t="shared" ref="PCO62" si="5452">IF(PCM62-PCO60&lt;=0,0,PCM62-PCO60)</f>
        <v>0</v>
      </c>
      <c r="PCQ62" s="958">
        <f t="shared" ref="PCQ62" si="5453">IF(PCO62-PCQ60&lt;=0,0,PCO62-PCQ60)</f>
        <v>0</v>
      </c>
      <c r="PCS62" s="958">
        <f t="shared" ref="PCS62" si="5454">IF(PCQ62-PCS60&lt;=0,0,PCQ62-PCS60)</f>
        <v>0</v>
      </c>
      <c r="PCU62" s="958">
        <f t="shared" ref="PCU62" si="5455">IF(PCS62-PCU60&lt;=0,0,PCS62-PCU60)</f>
        <v>0</v>
      </c>
      <c r="PCW62" s="958">
        <f t="shared" ref="PCW62" si="5456">IF(PCU62-PCW60&lt;=0,0,PCU62-PCW60)</f>
        <v>0</v>
      </c>
      <c r="PCY62" s="958">
        <f t="shared" ref="PCY62" si="5457">IF(PCW62-PCY60&lt;=0,0,PCW62-PCY60)</f>
        <v>0</v>
      </c>
      <c r="PDA62" s="958">
        <f t="shared" ref="PDA62" si="5458">IF(PCY62-PDA60&lt;=0,0,PCY62-PDA60)</f>
        <v>0</v>
      </c>
      <c r="PDC62" s="958">
        <f t="shared" ref="PDC62" si="5459">IF(PDA62-PDC60&lt;=0,0,PDA62-PDC60)</f>
        <v>0</v>
      </c>
      <c r="PDE62" s="958">
        <f t="shared" ref="PDE62" si="5460">IF(PDC62-PDE60&lt;=0,0,PDC62-PDE60)</f>
        <v>0</v>
      </c>
      <c r="PDG62" s="958">
        <f t="shared" ref="PDG62" si="5461">IF(PDE62-PDG60&lt;=0,0,PDE62-PDG60)</f>
        <v>0</v>
      </c>
      <c r="PDI62" s="958">
        <f t="shared" ref="PDI62" si="5462">IF(PDG62-PDI60&lt;=0,0,PDG62-PDI60)</f>
        <v>0</v>
      </c>
      <c r="PDK62" s="958">
        <f t="shared" ref="PDK62" si="5463">IF(PDI62-PDK60&lt;=0,0,PDI62-PDK60)</f>
        <v>0</v>
      </c>
      <c r="PDM62" s="958">
        <f t="shared" ref="PDM62" si="5464">IF(PDK62-PDM60&lt;=0,0,PDK62-PDM60)</f>
        <v>0</v>
      </c>
      <c r="PDO62" s="958">
        <f t="shared" ref="PDO62" si="5465">IF(PDM62-PDO60&lt;=0,0,PDM62-PDO60)</f>
        <v>0</v>
      </c>
      <c r="PDQ62" s="958">
        <f t="shared" ref="PDQ62" si="5466">IF(PDO62-PDQ60&lt;=0,0,PDO62-PDQ60)</f>
        <v>0</v>
      </c>
      <c r="PDS62" s="958">
        <f t="shared" ref="PDS62" si="5467">IF(PDQ62-PDS60&lt;=0,0,PDQ62-PDS60)</f>
        <v>0</v>
      </c>
      <c r="PDU62" s="958">
        <f t="shared" ref="PDU62" si="5468">IF(PDS62-PDU60&lt;=0,0,PDS62-PDU60)</f>
        <v>0</v>
      </c>
      <c r="PDW62" s="958">
        <f t="shared" ref="PDW62" si="5469">IF(PDU62-PDW60&lt;=0,0,PDU62-PDW60)</f>
        <v>0</v>
      </c>
      <c r="PDY62" s="958">
        <f t="shared" ref="PDY62" si="5470">IF(PDW62-PDY60&lt;=0,0,PDW62-PDY60)</f>
        <v>0</v>
      </c>
      <c r="PEA62" s="958">
        <f t="shared" ref="PEA62" si="5471">IF(PDY62-PEA60&lt;=0,0,PDY62-PEA60)</f>
        <v>0</v>
      </c>
      <c r="PEC62" s="958">
        <f t="shared" ref="PEC62" si="5472">IF(PEA62-PEC60&lt;=0,0,PEA62-PEC60)</f>
        <v>0</v>
      </c>
      <c r="PEE62" s="958">
        <f t="shared" ref="PEE62" si="5473">IF(PEC62-PEE60&lt;=0,0,PEC62-PEE60)</f>
        <v>0</v>
      </c>
      <c r="PEG62" s="958">
        <f t="shared" ref="PEG62" si="5474">IF(PEE62-PEG60&lt;=0,0,PEE62-PEG60)</f>
        <v>0</v>
      </c>
      <c r="PEI62" s="958">
        <f t="shared" ref="PEI62" si="5475">IF(PEG62-PEI60&lt;=0,0,PEG62-PEI60)</f>
        <v>0</v>
      </c>
      <c r="PEK62" s="958">
        <f t="shared" ref="PEK62" si="5476">IF(PEI62-PEK60&lt;=0,0,PEI62-PEK60)</f>
        <v>0</v>
      </c>
      <c r="PEM62" s="958">
        <f t="shared" ref="PEM62" si="5477">IF(PEK62-PEM60&lt;=0,0,PEK62-PEM60)</f>
        <v>0</v>
      </c>
      <c r="PEO62" s="958">
        <f t="shared" ref="PEO62" si="5478">IF(PEM62-PEO60&lt;=0,0,PEM62-PEO60)</f>
        <v>0</v>
      </c>
      <c r="PEQ62" s="958">
        <f t="shared" ref="PEQ62" si="5479">IF(PEO62-PEQ60&lt;=0,0,PEO62-PEQ60)</f>
        <v>0</v>
      </c>
      <c r="PES62" s="958">
        <f t="shared" ref="PES62" si="5480">IF(PEQ62-PES60&lt;=0,0,PEQ62-PES60)</f>
        <v>0</v>
      </c>
      <c r="PEU62" s="958">
        <f t="shared" ref="PEU62" si="5481">IF(PES62-PEU60&lt;=0,0,PES62-PEU60)</f>
        <v>0</v>
      </c>
      <c r="PEW62" s="958">
        <f t="shared" ref="PEW62" si="5482">IF(PEU62-PEW60&lt;=0,0,PEU62-PEW60)</f>
        <v>0</v>
      </c>
      <c r="PEY62" s="958">
        <f t="shared" ref="PEY62" si="5483">IF(PEW62-PEY60&lt;=0,0,PEW62-PEY60)</f>
        <v>0</v>
      </c>
      <c r="PFA62" s="958">
        <f t="shared" ref="PFA62" si="5484">IF(PEY62-PFA60&lt;=0,0,PEY62-PFA60)</f>
        <v>0</v>
      </c>
      <c r="PFC62" s="958">
        <f t="shared" ref="PFC62" si="5485">IF(PFA62-PFC60&lt;=0,0,PFA62-PFC60)</f>
        <v>0</v>
      </c>
      <c r="PFE62" s="958">
        <f t="shared" ref="PFE62" si="5486">IF(PFC62-PFE60&lt;=0,0,PFC62-PFE60)</f>
        <v>0</v>
      </c>
      <c r="PFG62" s="958">
        <f t="shared" ref="PFG62" si="5487">IF(PFE62-PFG60&lt;=0,0,PFE62-PFG60)</f>
        <v>0</v>
      </c>
      <c r="PFI62" s="958">
        <f t="shared" ref="PFI62" si="5488">IF(PFG62-PFI60&lt;=0,0,PFG62-PFI60)</f>
        <v>0</v>
      </c>
      <c r="PFK62" s="958">
        <f t="shared" ref="PFK62" si="5489">IF(PFI62-PFK60&lt;=0,0,PFI62-PFK60)</f>
        <v>0</v>
      </c>
      <c r="PFM62" s="958">
        <f t="shared" ref="PFM62" si="5490">IF(PFK62-PFM60&lt;=0,0,PFK62-PFM60)</f>
        <v>0</v>
      </c>
      <c r="PFO62" s="958">
        <f t="shared" ref="PFO62" si="5491">IF(PFM62-PFO60&lt;=0,0,PFM62-PFO60)</f>
        <v>0</v>
      </c>
      <c r="PFQ62" s="958">
        <f t="shared" ref="PFQ62" si="5492">IF(PFO62-PFQ60&lt;=0,0,PFO62-PFQ60)</f>
        <v>0</v>
      </c>
      <c r="PFS62" s="958">
        <f t="shared" ref="PFS62" si="5493">IF(PFQ62-PFS60&lt;=0,0,PFQ62-PFS60)</f>
        <v>0</v>
      </c>
      <c r="PFU62" s="958">
        <f t="shared" ref="PFU62" si="5494">IF(PFS62-PFU60&lt;=0,0,PFS62-PFU60)</f>
        <v>0</v>
      </c>
      <c r="PFW62" s="958">
        <f t="shared" ref="PFW62" si="5495">IF(PFU62-PFW60&lt;=0,0,PFU62-PFW60)</f>
        <v>0</v>
      </c>
      <c r="PFY62" s="958">
        <f t="shared" ref="PFY62" si="5496">IF(PFW62-PFY60&lt;=0,0,PFW62-PFY60)</f>
        <v>0</v>
      </c>
      <c r="PGA62" s="958">
        <f t="shared" ref="PGA62" si="5497">IF(PFY62-PGA60&lt;=0,0,PFY62-PGA60)</f>
        <v>0</v>
      </c>
      <c r="PGC62" s="958">
        <f t="shared" ref="PGC62" si="5498">IF(PGA62-PGC60&lt;=0,0,PGA62-PGC60)</f>
        <v>0</v>
      </c>
      <c r="PGE62" s="958">
        <f t="shared" ref="PGE62" si="5499">IF(PGC62-PGE60&lt;=0,0,PGC62-PGE60)</f>
        <v>0</v>
      </c>
      <c r="PGG62" s="958">
        <f t="shared" ref="PGG62" si="5500">IF(PGE62-PGG60&lt;=0,0,PGE62-PGG60)</f>
        <v>0</v>
      </c>
      <c r="PGI62" s="958">
        <f t="shared" ref="PGI62" si="5501">IF(PGG62-PGI60&lt;=0,0,PGG62-PGI60)</f>
        <v>0</v>
      </c>
      <c r="PGK62" s="958">
        <f t="shared" ref="PGK62" si="5502">IF(PGI62-PGK60&lt;=0,0,PGI62-PGK60)</f>
        <v>0</v>
      </c>
      <c r="PGM62" s="958">
        <f t="shared" ref="PGM62" si="5503">IF(PGK62-PGM60&lt;=0,0,PGK62-PGM60)</f>
        <v>0</v>
      </c>
      <c r="PGO62" s="958">
        <f t="shared" ref="PGO62" si="5504">IF(PGM62-PGO60&lt;=0,0,PGM62-PGO60)</f>
        <v>0</v>
      </c>
      <c r="PGQ62" s="958">
        <f t="shared" ref="PGQ62" si="5505">IF(PGO62-PGQ60&lt;=0,0,PGO62-PGQ60)</f>
        <v>0</v>
      </c>
      <c r="PGS62" s="958">
        <f t="shared" ref="PGS62" si="5506">IF(PGQ62-PGS60&lt;=0,0,PGQ62-PGS60)</f>
        <v>0</v>
      </c>
      <c r="PGU62" s="958">
        <f t="shared" ref="PGU62" si="5507">IF(PGS62-PGU60&lt;=0,0,PGS62-PGU60)</f>
        <v>0</v>
      </c>
      <c r="PGW62" s="958">
        <f t="shared" ref="PGW62" si="5508">IF(PGU62-PGW60&lt;=0,0,PGU62-PGW60)</f>
        <v>0</v>
      </c>
      <c r="PGY62" s="958">
        <f t="shared" ref="PGY62" si="5509">IF(PGW62-PGY60&lt;=0,0,PGW62-PGY60)</f>
        <v>0</v>
      </c>
      <c r="PHA62" s="958">
        <f t="shared" ref="PHA62" si="5510">IF(PGY62-PHA60&lt;=0,0,PGY62-PHA60)</f>
        <v>0</v>
      </c>
      <c r="PHC62" s="958">
        <f t="shared" ref="PHC62" si="5511">IF(PHA62-PHC60&lt;=0,0,PHA62-PHC60)</f>
        <v>0</v>
      </c>
      <c r="PHE62" s="958">
        <f t="shared" ref="PHE62" si="5512">IF(PHC62-PHE60&lt;=0,0,PHC62-PHE60)</f>
        <v>0</v>
      </c>
      <c r="PHG62" s="958">
        <f t="shared" ref="PHG62" si="5513">IF(PHE62-PHG60&lt;=0,0,PHE62-PHG60)</f>
        <v>0</v>
      </c>
      <c r="PHI62" s="958">
        <f t="shared" ref="PHI62" si="5514">IF(PHG62-PHI60&lt;=0,0,PHG62-PHI60)</f>
        <v>0</v>
      </c>
      <c r="PHK62" s="958">
        <f t="shared" ref="PHK62" si="5515">IF(PHI62-PHK60&lt;=0,0,PHI62-PHK60)</f>
        <v>0</v>
      </c>
      <c r="PHM62" s="958">
        <f t="shared" ref="PHM62" si="5516">IF(PHK62-PHM60&lt;=0,0,PHK62-PHM60)</f>
        <v>0</v>
      </c>
      <c r="PHO62" s="958">
        <f t="shared" ref="PHO62" si="5517">IF(PHM62-PHO60&lt;=0,0,PHM62-PHO60)</f>
        <v>0</v>
      </c>
      <c r="PHQ62" s="958">
        <f t="shared" ref="PHQ62" si="5518">IF(PHO62-PHQ60&lt;=0,0,PHO62-PHQ60)</f>
        <v>0</v>
      </c>
      <c r="PHS62" s="958">
        <f t="shared" ref="PHS62" si="5519">IF(PHQ62-PHS60&lt;=0,0,PHQ62-PHS60)</f>
        <v>0</v>
      </c>
      <c r="PHU62" s="958">
        <f t="shared" ref="PHU62" si="5520">IF(PHS62-PHU60&lt;=0,0,PHS62-PHU60)</f>
        <v>0</v>
      </c>
      <c r="PHW62" s="958">
        <f t="shared" ref="PHW62" si="5521">IF(PHU62-PHW60&lt;=0,0,PHU62-PHW60)</f>
        <v>0</v>
      </c>
      <c r="PHY62" s="958">
        <f t="shared" ref="PHY62" si="5522">IF(PHW62-PHY60&lt;=0,0,PHW62-PHY60)</f>
        <v>0</v>
      </c>
      <c r="PIA62" s="958">
        <f t="shared" ref="PIA62" si="5523">IF(PHY62-PIA60&lt;=0,0,PHY62-PIA60)</f>
        <v>0</v>
      </c>
      <c r="PIC62" s="958">
        <f t="shared" ref="PIC62" si="5524">IF(PIA62-PIC60&lt;=0,0,PIA62-PIC60)</f>
        <v>0</v>
      </c>
      <c r="PIE62" s="958">
        <f t="shared" ref="PIE62" si="5525">IF(PIC62-PIE60&lt;=0,0,PIC62-PIE60)</f>
        <v>0</v>
      </c>
      <c r="PIG62" s="958">
        <f t="shared" ref="PIG62" si="5526">IF(PIE62-PIG60&lt;=0,0,PIE62-PIG60)</f>
        <v>0</v>
      </c>
      <c r="PII62" s="958">
        <f t="shared" ref="PII62" si="5527">IF(PIG62-PII60&lt;=0,0,PIG62-PII60)</f>
        <v>0</v>
      </c>
      <c r="PIK62" s="958">
        <f t="shared" ref="PIK62" si="5528">IF(PII62-PIK60&lt;=0,0,PII62-PIK60)</f>
        <v>0</v>
      </c>
      <c r="PIM62" s="958">
        <f t="shared" ref="PIM62" si="5529">IF(PIK62-PIM60&lt;=0,0,PIK62-PIM60)</f>
        <v>0</v>
      </c>
      <c r="PIO62" s="958">
        <f t="shared" ref="PIO62" si="5530">IF(PIM62-PIO60&lt;=0,0,PIM62-PIO60)</f>
        <v>0</v>
      </c>
      <c r="PIQ62" s="958">
        <f t="shared" ref="PIQ62" si="5531">IF(PIO62-PIQ60&lt;=0,0,PIO62-PIQ60)</f>
        <v>0</v>
      </c>
      <c r="PIS62" s="958">
        <f t="shared" ref="PIS62" si="5532">IF(PIQ62-PIS60&lt;=0,0,PIQ62-PIS60)</f>
        <v>0</v>
      </c>
      <c r="PIU62" s="958">
        <f t="shared" ref="PIU62" si="5533">IF(PIS62-PIU60&lt;=0,0,PIS62-PIU60)</f>
        <v>0</v>
      </c>
      <c r="PIW62" s="958">
        <f t="shared" ref="PIW62" si="5534">IF(PIU62-PIW60&lt;=0,0,PIU62-PIW60)</f>
        <v>0</v>
      </c>
      <c r="PIY62" s="958">
        <f t="shared" ref="PIY62" si="5535">IF(PIW62-PIY60&lt;=0,0,PIW62-PIY60)</f>
        <v>0</v>
      </c>
      <c r="PJA62" s="958">
        <f t="shared" ref="PJA62" si="5536">IF(PIY62-PJA60&lt;=0,0,PIY62-PJA60)</f>
        <v>0</v>
      </c>
      <c r="PJC62" s="958">
        <f t="shared" ref="PJC62" si="5537">IF(PJA62-PJC60&lt;=0,0,PJA62-PJC60)</f>
        <v>0</v>
      </c>
      <c r="PJE62" s="958">
        <f t="shared" ref="PJE62" si="5538">IF(PJC62-PJE60&lt;=0,0,PJC62-PJE60)</f>
        <v>0</v>
      </c>
      <c r="PJG62" s="958">
        <f t="shared" ref="PJG62" si="5539">IF(PJE62-PJG60&lt;=0,0,PJE62-PJG60)</f>
        <v>0</v>
      </c>
      <c r="PJI62" s="958">
        <f t="shared" ref="PJI62" si="5540">IF(PJG62-PJI60&lt;=0,0,PJG62-PJI60)</f>
        <v>0</v>
      </c>
      <c r="PJK62" s="958">
        <f t="shared" ref="PJK62" si="5541">IF(PJI62-PJK60&lt;=0,0,PJI62-PJK60)</f>
        <v>0</v>
      </c>
      <c r="PJM62" s="958">
        <f t="shared" ref="PJM62" si="5542">IF(PJK62-PJM60&lt;=0,0,PJK62-PJM60)</f>
        <v>0</v>
      </c>
      <c r="PJO62" s="958">
        <f t="shared" ref="PJO62" si="5543">IF(PJM62-PJO60&lt;=0,0,PJM62-PJO60)</f>
        <v>0</v>
      </c>
      <c r="PJQ62" s="958">
        <f t="shared" ref="PJQ62" si="5544">IF(PJO62-PJQ60&lt;=0,0,PJO62-PJQ60)</f>
        <v>0</v>
      </c>
      <c r="PJS62" s="958">
        <f t="shared" ref="PJS62" si="5545">IF(PJQ62-PJS60&lt;=0,0,PJQ62-PJS60)</f>
        <v>0</v>
      </c>
      <c r="PJU62" s="958">
        <f t="shared" ref="PJU62" si="5546">IF(PJS62-PJU60&lt;=0,0,PJS62-PJU60)</f>
        <v>0</v>
      </c>
      <c r="PJW62" s="958">
        <f t="shared" ref="PJW62" si="5547">IF(PJU62-PJW60&lt;=0,0,PJU62-PJW60)</f>
        <v>0</v>
      </c>
      <c r="PJY62" s="958">
        <f t="shared" ref="PJY62" si="5548">IF(PJW62-PJY60&lt;=0,0,PJW62-PJY60)</f>
        <v>0</v>
      </c>
      <c r="PKA62" s="958">
        <f t="shared" ref="PKA62" si="5549">IF(PJY62-PKA60&lt;=0,0,PJY62-PKA60)</f>
        <v>0</v>
      </c>
      <c r="PKC62" s="958">
        <f t="shared" ref="PKC62" si="5550">IF(PKA62-PKC60&lt;=0,0,PKA62-PKC60)</f>
        <v>0</v>
      </c>
      <c r="PKE62" s="958">
        <f t="shared" ref="PKE62" si="5551">IF(PKC62-PKE60&lt;=0,0,PKC62-PKE60)</f>
        <v>0</v>
      </c>
      <c r="PKG62" s="958">
        <f t="shared" ref="PKG62" si="5552">IF(PKE62-PKG60&lt;=0,0,PKE62-PKG60)</f>
        <v>0</v>
      </c>
      <c r="PKI62" s="958">
        <f t="shared" ref="PKI62" si="5553">IF(PKG62-PKI60&lt;=0,0,PKG62-PKI60)</f>
        <v>0</v>
      </c>
      <c r="PKK62" s="958">
        <f t="shared" ref="PKK62" si="5554">IF(PKI62-PKK60&lt;=0,0,PKI62-PKK60)</f>
        <v>0</v>
      </c>
      <c r="PKM62" s="958">
        <f t="shared" ref="PKM62" si="5555">IF(PKK62-PKM60&lt;=0,0,PKK62-PKM60)</f>
        <v>0</v>
      </c>
      <c r="PKO62" s="958">
        <f t="shared" ref="PKO62" si="5556">IF(PKM62-PKO60&lt;=0,0,PKM62-PKO60)</f>
        <v>0</v>
      </c>
      <c r="PKQ62" s="958">
        <f t="shared" ref="PKQ62" si="5557">IF(PKO62-PKQ60&lt;=0,0,PKO62-PKQ60)</f>
        <v>0</v>
      </c>
      <c r="PKS62" s="958">
        <f t="shared" ref="PKS62" si="5558">IF(PKQ62-PKS60&lt;=0,0,PKQ62-PKS60)</f>
        <v>0</v>
      </c>
      <c r="PKU62" s="958">
        <f t="shared" ref="PKU62" si="5559">IF(PKS62-PKU60&lt;=0,0,PKS62-PKU60)</f>
        <v>0</v>
      </c>
      <c r="PKW62" s="958">
        <f t="shared" ref="PKW62" si="5560">IF(PKU62-PKW60&lt;=0,0,PKU62-PKW60)</f>
        <v>0</v>
      </c>
      <c r="PKY62" s="958">
        <f t="shared" ref="PKY62" si="5561">IF(PKW62-PKY60&lt;=0,0,PKW62-PKY60)</f>
        <v>0</v>
      </c>
      <c r="PLA62" s="958">
        <f t="shared" ref="PLA62" si="5562">IF(PKY62-PLA60&lt;=0,0,PKY62-PLA60)</f>
        <v>0</v>
      </c>
      <c r="PLC62" s="958">
        <f t="shared" ref="PLC62" si="5563">IF(PLA62-PLC60&lt;=0,0,PLA62-PLC60)</f>
        <v>0</v>
      </c>
      <c r="PLE62" s="958">
        <f t="shared" ref="PLE62" si="5564">IF(PLC62-PLE60&lt;=0,0,PLC62-PLE60)</f>
        <v>0</v>
      </c>
      <c r="PLG62" s="958">
        <f t="shared" ref="PLG62" si="5565">IF(PLE62-PLG60&lt;=0,0,PLE62-PLG60)</f>
        <v>0</v>
      </c>
      <c r="PLI62" s="958">
        <f t="shared" ref="PLI62" si="5566">IF(PLG62-PLI60&lt;=0,0,PLG62-PLI60)</f>
        <v>0</v>
      </c>
      <c r="PLK62" s="958">
        <f t="shared" ref="PLK62" si="5567">IF(PLI62-PLK60&lt;=0,0,PLI62-PLK60)</f>
        <v>0</v>
      </c>
      <c r="PLM62" s="958">
        <f t="shared" ref="PLM62" si="5568">IF(PLK62-PLM60&lt;=0,0,PLK62-PLM60)</f>
        <v>0</v>
      </c>
      <c r="PLO62" s="958">
        <f t="shared" ref="PLO62" si="5569">IF(PLM62-PLO60&lt;=0,0,PLM62-PLO60)</f>
        <v>0</v>
      </c>
      <c r="PLQ62" s="958">
        <f t="shared" ref="PLQ62" si="5570">IF(PLO62-PLQ60&lt;=0,0,PLO62-PLQ60)</f>
        <v>0</v>
      </c>
      <c r="PLS62" s="958">
        <f t="shared" ref="PLS62" si="5571">IF(PLQ62-PLS60&lt;=0,0,PLQ62-PLS60)</f>
        <v>0</v>
      </c>
      <c r="PLU62" s="958">
        <f t="shared" ref="PLU62" si="5572">IF(PLS62-PLU60&lt;=0,0,PLS62-PLU60)</f>
        <v>0</v>
      </c>
      <c r="PLW62" s="958">
        <f t="shared" ref="PLW62" si="5573">IF(PLU62-PLW60&lt;=0,0,PLU62-PLW60)</f>
        <v>0</v>
      </c>
      <c r="PLY62" s="958">
        <f t="shared" ref="PLY62" si="5574">IF(PLW62-PLY60&lt;=0,0,PLW62-PLY60)</f>
        <v>0</v>
      </c>
      <c r="PMA62" s="958">
        <f t="shared" ref="PMA62" si="5575">IF(PLY62-PMA60&lt;=0,0,PLY62-PMA60)</f>
        <v>0</v>
      </c>
      <c r="PMC62" s="958">
        <f t="shared" ref="PMC62" si="5576">IF(PMA62-PMC60&lt;=0,0,PMA62-PMC60)</f>
        <v>0</v>
      </c>
      <c r="PME62" s="958">
        <f t="shared" ref="PME62" si="5577">IF(PMC62-PME60&lt;=0,0,PMC62-PME60)</f>
        <v>0</v>
      </c>
      <c r="PMG62" s="958">
        <f t="shared" ref="PMG62" si="5578">IF(PME62-PMG60&lt;=0,0,PME62-PMG60)</f>
        <v>0</v>
      </c>
      <c r="PMI62" s="958">
        <f t="shared" ref="PMI62" si="5579">IF(PMG62-PMI60&lt;=0,0,PMG62-PMI60)</f>
        <v>0</v>
      </c>
      <c r="PMK62" s="958">
        <f t="shared" ref="PMK62" si="5580">IF(PMI62-PMK60&lt;=0,0,PMI62-PMK60)</f>
        <v>0</v>
      </c>
      <c r="PMM62" s="958">
        <f t="shared" ref="PMM62" si="5581">IF(PMK62-PMM60&lt;=0,0,PMK62-PMM60)</f>
        <v>0</v>
      </c>
      <c r="PMO62" s="958">
        <f t="shared" ref="PMO62" si="5582">IF(PMM62-PMO60&lt;=0,0,PMM62-PMO60)</f>
        <v>0</v>
      </c>
      <c r="PMQ62" s="958">
        <f t="shared" ref="PMQ62" si="5583">IF(PMO62-PMQ60&lt;=0,0,PMO62-PMQ60)</f>
        <v>0</v>
      </c>
      <c r="PMS62" s="958">
        <f t="shared" ref="PMS62" si="5584">IF(PMQ62-PMS60&lt;=0,0,PMQ62-PMS60)</f>
        <v>0</v>
      </c>
      <c r="PMU62" s="958">
        <f t="shared" ref="PMU62" si="5585">IF(PMS62-PMU60&lt;=0,0,PMS62-PMU60)</f>
        <v>0</v>
      </c>
      <c r="PMW62" s="958">
        <f t="shared" ref="PMW62" si="5586">IF(PMU62-PMW60&lt;=0,0,PMU62-PMW60)</f>
        <v>0</v>
      </c>
      <c r="PMY62" s="958">
        <f t="shared" ref="PMY62" si="5587">IF(PMW62-PMY60&lt;=0,0,PMW62-PMY60)</f>
        <v>0</v>
      </c>
      <c r="PNA62" s="958">
        <f t="shared" ref="PNA62" si="5588">IF(PMY62-PNA60&lt;=0,0,PMY62-PNA60)</f>
        <v>0</v>
      </c>
      <c r="PNC62" s="958">
        <f t="shared" ref="PNC62" si="5589">IF(PNA62-PNC60&lt;=0,0,PNA62-PNC60)</f>
        <v>0</v>
      </c>
      <c r="PNE62" s="958">
        <f t="shared" ref="PNE62" si="5590">IF(PNC62-PNE60&lt;=0,0,PNC62-PNE60)</f>
        <v>0</v>
      </c>
      <c r="PNG62" s="958">
        <f t="shared" ref="PNG62" si="5591">IF(PNE62-PNG60&lt;=0,0,PNE62-PNG60)</f>
        <v>0</v>
      </c>
      <c r="PNI62" s="958">
        <f t="shared" ref="PNI62" si="5592">IF(PNG62-PNI60&lt;=0,0,PNG62-PNI60)</f>
        <v>0</v>
      </c>
      <c r="PNK62" s="958">
        <f t="shared" ref="PNK62" si="5593">IF(PNI62-PNK60&lt;=0,0,PNI62-PNK60)</f>
        <v>0</v>
      </c>
      <c r="PNM62" s="958">
        <f t="shared" ref="PNM62" si="5594">IF(PNK62-PNM60&lt;=0,0,PNK62-PNM60)</f>
        <v>0</v>
      </c>
      <c r="PNO62" s="958">
        <f t="shared" ref="PNO62" si="5595">IF(PNM62-PNO60&lt;=0,0,PNM62-PNO60)</f>
        <v>0</v>
      </c>
      <c r="PNQ62" s="958">
        <f t="shared" ref="PNQ62" si="5596">IF(PNO62-PNQ60&lt;=0,0,PNO62-PNQ60)</f>
        <v>0</v>
      </c>
      <c r="PNS62" s="958">
        <f t="shared" ref="PNS62" si="5597">IF(PNQ62-PNS60&lt;=0,0,PNQ62-PNS60)</f>
        <v>0</v>
      </c>
      <c r="PNU62" s="958">
        <f t="shared" ref="PNU62" si="5598">IF(PNS62-PNU60&lt;=0,0,PNS62-PNU60)</f>
        <v>0</v>
      </c>
      <c r="PNW62" s="958">
        <f t="shared" ref="PNW62" si="5599">IF(PNU62-PNW60&lt;=0,0,PNU62-PNW60)</f>
        <v>0</v>
      </c>
      <c r="PNY62" s="958">
        <f t="shared" ref="PNY62" si="5600">IF(PNW62-PNY60&lt;=0,0,PNW62-PNY60)</f>
        <v>0</v>
      </c>
      <c r="POA62" s="958">
        <f t="shared" ref="POA62" si="5601">IF(PNY62-POA60&lt;=0,0,PNY62-POA60)</f>
        <v>0</v>
      </c>
      <c r="POC62" s="958">
        <f t="shared" ref="POC62" si="5602">IF(POA62-POC60&lt;=0,0,POA62-POC60)</f>
        <v>0</v>
      </c>
      <c r="POE62" s="958">
        <f t="shared" ref="POE62" si="5603">IF(POC62-POE60&lt;=0,0,POC62-POE60)</f>
        <v>0</v>
      </c>
      <c r="POG62" s="958">
        <f t="shared" ref="POG62" si="5604">IF(POE62-POG60&lt;=0,0,POE62-POG60)</f>
        <v>0</v>
      </c>
      <c r="POI62" s="958">
        <f t="shared" ref="POI62" si="5605">IF(POG62-POI60&lt;=0,0,POG62-POI60)</f>
        <v>0</v>
      </c>
      <c r="POK62" s="958">
        <f t="shared" ref="POK62" si="5606">IF(POI62-POK60&lt;=0,0,POI62-POK60)</f>
        <v>0</v>
      </c>
      <c r="POM62" s="958">
        <f t="shared" ref="POM62" si="5607">IF(POK62-POM60&lt;=0,0,POK62-POM60)</f>
        <v>0</v>
      </c>
      <c r="POO62" s="958">
        <f t="shared" ref="POO62" si="5608">IF(POM62-POO60&lt;=0,0,POM62-POO60)</f>
        <v>0</v>
      </c>
      <c r="POQ62" s="958">
        <f t="shared" ref="POQ62" si="5609">IF(POO62-POQ60&lt;=0,0,POO62-POQ60)</f>
        <v>0</v>
      </c>
      <c r="POS62" s="958">
        <f t="shared" ref="POS62" si="5610">IF(POQ62-POS60&lt;=0,0,POQ62-POS60)</f>
        <v>0</v>
      </c>
      <c r="POU62" s="958">
        <f t="shared" ref="POU62" si="5611">IF(POS62-POU60&lt;=0,0,POS62-POU60)</f>
        <v>0</v>
      </c>
      <c r="POW62" s="958">
        <f t="shared" ref="POW62" si="5612">IF(POU62-POW60&lt;=0,0,POU62-POW60)</f>
        <v>0</v>
      </c>
      <c r="POY62" s="958">
        <f t="shared" ref="POY62" si="5613">IF(POW62-POY60&lt;=0,0,POW62-POY60)</f>
        <v>0</v>
      </c>
      <c r="PPA62" s="958">
        <f t="shared" ref="PPA62" si="5614">IF(POY62-PPA60&lt;=0,0,POY62-PPA60)</f>
        <v>0</v>
      </c>
      <c r="PPC62" s="958">
        <f t="shared" ref="PPC62" si="5615">IF(PPA62-PPC60&lt;=0,0,PPA62-PPC60)</f>
        <v>0</v>
      </c>
      <c r="PPE62" s="958">
        <f t="shared" ref="PPE62" si="5616">IF(PPC62-PPE60&lt;=0,0,PPC62-PPE60)</f>
        <v>0</v>
      </c>
      <c r="PPG62" s="958">
        <f t="shared" ref="PPG62" si="5617">IF(PPE62-PPG60&lt;=0,0,PPE62-PPG60)</f>
        <v>0</v>
      </c>
      <c r="PPI62" s="958">
        <f t="shared" ref="PPI62" si="5618">IF(PPG62-PPI60&lt;=0,0,PPG62-PPI60)</f>
        <v>0</v>
      </c>
      <c r="PPK62" s="958">
        <f t="shared" ref="PPK62" si="5619">IF(PPI62-PPK60&lt;=0,0,PPI62-PPK60)</f>
        <v>0</v>
      </c>
      <c r="PPM62" s="958">
        <f t="shared" ref="PPM62" si="5620">IF(PPK62-PPM60&lt;=0,0,PPK62-PPM60)</f>
        <v>0</v>
      </c>
      <c r="PPO62" s="958">
        <f t="shared" ref="PPO62" si="5621">IF(PPM62-PPO60&lt;=0,0,PPM62-PPO60)</f>
        <v>0</v>
      </c>
      <c r="PPQ62" s="958">
        <f t="shared" ref="PPQ62" si="5622">IF(PPO62-PPQ60&lt;=0,0,PPO62-PPQ60)</f>
        <v>0</v>
      </c>
      <c r="PPS62" s="958">
        <f t="shared" ref="PPS62" si="5623">IF(PPQ62-PPS60&lt;=0,0,PPQ62-PPS60)</f>
        <v>0</v>
      </c>
      <c r="PPU62" s="958">
        <f t="shared" ref="PPU62" si="5624">IF(PPS62-PPU60&lt;=0,0,PPS62-PPU60)</f>
        <v>0</v>
      </c>
      <c r="PPW62" s="958">
        <f t="shared" ref="PPW62" si="5625">IF(PPU62-PPW60&lt;=0,0,PPU62-PPW60)</f>
        <v>0</v>
      </c>
      <c r="PPY62" s="958">
        <f t="shared" ref="PPY62" si="5626">IF(PPW62-PPY60&lt;=0,0,PPW62-PPY60)</f>
        <v>0</v>
      </c>
      <c r="PQA62" s="958">
        <f t="shared" ref="PQA62" si="5627">IF(PPY62-PQA60&lt;=0,0,PPY62-PQA60)</f>
        <v>0</v>
      </c>
      <c r="PQC62" s="958">
        <f t="shared" ref="PQC62" si="5628">IF(PQA62-PQC60&lt;=0,0,PQA62-PQC60)</f>
        <v>0</v>
      </c>
      <c r="PQE62" s="958">
        <f t="shared" ref="PQE62" si="5629">IF(PQC62-PQE60&lt;=0,0,PQC62-PQE60)</f>
        <v>0</v>
      </c>
      <c r="PQG62" s="958">
        <f t="shared" ref="PQG62" si="5630">IF(PQE62-PQG60&lt;=0,0,PQE62-PQG60)</f>
        <v>0</v>
      </c>
      <c r="PQI62" s="958">
        <f t="shared" ref="PQI62" si="5631">IF(PQG62-PQI60&lt;=0,0,PQG62-PQI60)</f>
        <v>0</v>
      </c>
      <c r="PQK62" s="958">
        <f t="shared" ref="PQK62" si="5632">IF(PQI62-PQK60&lt;=0,0,PQI62-PQK60)</f>
        <v>0</v>
      </c>
      <c r="PQM62" s="958">
        <f t="shared" ref="PQM62" si="5633">IF(PQK62-PQM60&lt;=0,0,PQK62-PQM60)</f>
        <v>0</v>
      </c>
      <c r="PQO62" s="958">
        <f t="shared" ref="PQO62" si="5634">IF(PQM62-PQO60&lt;=0,0,PQM62-PQO60)</f>
        <v>0</v>
      </c>
      <c r="PQQ62" s="958">
        <f t="shared" ref="PQQ62" si="5635">IF(PQO62-PQQ60&lt;=0,0,PQO62-PQQ60)</f>
        <v>0</v>
      </c>
      <c r="PQS62" s="958">
        <f t="shared" ref="PQS62" si="5636">IF(PQQ62-PQS60&lt;=0,0,PQQ62-PQS60)</f>
        <v>0</v>
      </c>
      <c r="PQU62" s="958">
        <f t="shared" ref="PQU62" si="5637">IF(PQS62-PQU60&lt;=0,0,PQS62-PQU60)</f>
        <v>0</v>
      </c>
      <c r="PQW62" s="958">
        <f t="shared" ref="PQW62" si="5638">IF(PQU62-PQW60&lt;=0,0,PQU62-PQW60)</f>
        <v>0</v>
      </c>
      <c r="PQY62" s="958">
        <f t="shared" ref="PQY62" si="5639">IF(PQW62-PQY60&lt;=0,0,PQW62-PQY60)</f>
        <v>0</v>
      </c>
      <c r="PRA62" s="958">
        <f t="shared" ref="PRA62" si="5640">IF(PQY62-PRA60&lt;=0,0,PQY62-PRA60)</f>
        <v>0</v>
      </c>
      <c r="PRC62" s="958">
        <f t="shared" ref="PRC62" si="5641">IF(PRA62-PRC60&lt;=0,0,PRA62-PRC60)</f>
        <v>0</v>
      </c>
      <c r="PRE62" s="958">
        <f t="shared" ref="PRE62" si="5642">IF(PRC62-PRE60&lt;=0,0,PRC62-PRE60)</f>
        <v>0</v>
      </c>
      <c r="PRG62" s="958">
        <f t="shared" ref="PRG62" si="5643">IF(PRE62-PRG60&lt;=0,0,PRE62-PRG60)</f>
        <v>0</v>
      </c>
      <c r="PRI62" s="958">
        <f t="shared" ref="PRI62" si="5644">IF(PRG62-PRI60&lt;=0,0,PRG62-PRI60)</f>
        <v>0</v>
      </c>
      <c r="PRK62" s="958">
        <f t="shared" ref="PRK62" si="5645">IF(PRI62-PRK60&lt;=0,0,PRI62-PRK60)</f>
        <v>0</v>
      </c>
      <c r="PRM62" s="958">
        <f t="shared" ref="PRM62" si="5646">IF(PRK62-PRM60&lt;=0,0,PRK62-PRM60)</f>
        <v>0</v>
      </c>
      <c r="PRO62" s="958">
        <f t="shared" ref="PRO62" si="5647">IF(PRM62-PRO60&lt;=0,0,PRM62-PRO60)</f>
        <v>0</v>
      </c>
      <c r="PRQ62" s="958">
        <f t="shared" ref="PRQ62" si="5648">IF(PRO62-PRQ60&lt;=0,0,PRO62-PRQ60)</f>
        <v>0</v>
      </c>
      <c r="PRS62" s="958">
        <f t="shared" ref="PRS62" si="5649">IF(PRQ62-PRS60&lt;=0,0,PRQ62-PRS60)</f>
        <v>0</v>
      </c>
      <c r="PRU62" s="958">
        <f t="shared" ref="PRU62" si="5650">IF(PRS62-PRU60&lt;=0,0,PRS62-PRU60)</f>
        <v>0</v>
      </c>
      <c r="PRW62" s="958">
        <f t="shared" ref="PRW62" si="5651">IF(PRU62-PRW60&lt;=0,0,PRU62-PRW60)</f>
        <v>0</v>
      </c>
      <c r="PRY62" s="958">
        <f t="shared" ref="PRY62" si="5652">IF(PRW62-PRY60&lt;=0,0,PRW62-PRY60)</f>
        <v>0</v>
      </c>
      <c r="PSA62" s="958">
        <f t="shared" ref="PSA62" si="5653">IF(PRY62-PSA60&lt;=0,0,PRY62-PSA60)</f>
        <v>0</v>
      </c>
      <c r="PSC62" s="958">
        <f t="shared" ref="PSC62" si="5654">IF(PSA62-PSC60&lt;=0,0,PSA62-PSC60)</f>
        <v>0</v>
      </c>
      <c r="PSE62" s="958">
        <f t="shared" ref="PSE62" si="5655">IF(PSC62-PSE60&lt;=0,0,PSC62-PSE60)</f>
        <v>0</v>
      </c>
      <c r="PSG62" s="958">
        <f t="shared" ref="PSG62" si="5656">IF(PSE62-PSG60&lt;=0,0,PSE62-PSG60)</f>
        <v>0</v>
      </c>
      <c r="PSI62" s="958">
        <f t="shared" ref="PSI62" si="5657">IF(PSG62-PSI60&lt;=0,0,PSG62-PSI60)</f>
        <v>0</v>
      </c>
      <c r="PSK62" s="958">
        <f t="shared" ref="PSK62" si="5658">IF(PSI62-PSK60&lt;=0,0,PSI62-PSK60)</f>
        <v>0</v>
      </c>
      <c r="PSM62" s="958">
        <f t="shared" ref="PSM62" si="5659">IF(PSK62-PSM60&lt;=0,0,PSK62-PSM60)</f>
        <v>0</v>
      </c>
      <c r="PSO62" s="958">
        <f t="shared" ref="PSO62" si="5660">IF(PSM62-PSO60&lt;=0,0,PSM62-PSO60)</f>
        <v>0</v>
      </c>
      <c r="PSQ62" s="958">
        <f t="shared" ref="PSQ62" si="5661">IF(PSO62-PSQ60&lt;=0,0,PSO62-PSQ60)</f>
        <v>0</v>
      </c>
      <c r="PSS62" s="958">
        <f t="shared" ref="PSS62" si="5662">IF(PSQ62-PSS60&lt;=0,0,PSQ62-PSS60)</f>
        <v>0</v>
      </c>
      <c r="PSU62" s="958">
        <f t="shared" ref="PSU62" si="5663">IF(PSS62-PSU60&lt;=0,0,PSS62-PSU60)</f>
        <v>0</v>
      </c>
      <c r="PSW62" s="958">
        <f t="shared" ref="PSW62" si="5664">IF(PSU62-PSW60&lt;=0,0,PSU62-PSW60)</f>
        <v>0</v>
      </c>
      <c r="PSY62" s="958">
        <f t="shared" ref="PSY62" si="5665">IF(PSW62-PSY60&lt;=0,0,PSW62-PSY60)</f>
        <v>0</v>
      </c>
      <c r="PTA62" s="958">
        <f t="shared" ref="PTA62" si="5666">IF(PSY62-PTA60&lt;=0,0,PSY62-PTA60)</f>
        <v>0</v>
      </c>
      <c r="PTC62" s="958">
        <f t="shared" ref="PTC62" si="5667">IF(PTA62-PTC60&lt;=0,0,PTA62-PTC60)</f>
        <v>0</v>
      </c>
      <c r="PTE62" s="958">
        <f t="shared" ref="PTE62" si="5668">IF(PTC62-PTE60&lt;=0,0,PTC62-PTE60)</f>
        <v>0</v>
      </c>
      <c r="PTG62" s="958">
        <f t="shared" ref="PTG62" si="5669">IF(PTE62-PTG60&lt;=0,0,PTE62-PTG60)</f>
        <v>0</v>
      </c>
      <c r="PTI62" s="958">
        <f t="shared" ref="PTI62" si="5670">IF(PTG62-PTI60&lt;=0,0,PTG62-PTI60)</f>
        <v>0</v>
      </c>
      <c r="PTK62" s="958">
        <f t="shared" ref="PTK62" si="5671">IF(PTI62-PTK60&lt;=0,0,PTI62-PTK60)</f>
        <v>0</v>
      </c>
      <c r="PTM62" s="958">
        <f t="shared" ref="PTM62" si="5672">IF(PTK62-PTM60&lt;=0,0,PTK62-PTM60)</f>
        <v>0</v>
      </c>
      <c r="PTO62" s="958">
        <f t="shared" ref="PTO62" si="5673">IF(PTM62-PTO60&lt;=0,0,PTM62-PTO60)</f>
        <v>0</v>
      </c>
      <c r="PTQ62" s="958">
        <f t="shared" ref="PTQ62" si="5674">IF(PTO62-PTQ60&lt;=0,0,PTO62-PTQ60)</f>
        <v>0</v>
      </c>
      <c r="PTS62" s="958">
        <f t="shared" ref="PTS62" si="5675">IF(PTQ62-PTS60&lt;=0,0,PTQ62-PTS60)</f>
        <v>0</v>
      </c>
      <c r="PTU62" s="958">
        <f t="shared" ref="PTU62" si="5676">IF(PTS62-PTU60&lt;=0,0,PTS62-PTU60)</f>
        <v>0</v>
      </c>
      <c r="PTW62" s="958">
        <f t="shared" ref="PTW62" si="5677">IF(PTU62-PTW60&lt;=0,0,PTU62-PTW60)</f>
        <v>0</v>
      </c>
      <c r="PTY62" s="958">
        <f t="shared" ref="PTY62" si="5678">IF(PTW62-PTY60&lt;=0,0,PTW62-PTY60)</f>
        <v>0</v>
      </c>
      <c r="PUA62" s="958">
        <f t="shared" ref="PUA62" si="5679">IF(PTY62-PUA60&lt;=0,0,PTY62-PUA60)</f>
        <v>0</v>
      </c>
      <c r="PUC62" s="958">
        <f t="shared" ref="PUC62" si="5680">IF(PUA62-PUC60&lt;=0,0,PUA62-PUC60)</f>
        <v>0</v>
      </c>
      <c r="PUE62" s="958">
        <f t="shared" ref="PUE62" si="5681">IF(PUC62-PUE60&lt;=0,0,PUC62-PUE60)</f>
        <v>0</v>
      </c>
      <c r="PUG62" s="958">
        <f t="shared" ref="PUG62" si="5682">IF(PUE62-PUG60&lt;=0,0,PUE62-PUG60)</f>
        <v>0</v>
      </c>
      <c r="PUI62" s="958">
        <f t="shared" ref="PUI62" si="5683">IF(PUG62-PUI60&lt;=0,0,PUG62-PUI60)</f>
        <v>0</v>
      </c>
      <c r="PUK62" s="958">
        <f t="shared" ref="PUK62" si="5684">IF(PUI62-PUK60&lt;=0,0,PUI62-PUK60)</f>
        <v>0</v>
      </c>
      <c r="PUM62" s="958">
        <f t="shared" ref="PUM62" si="5685">IF(PUK62-PUM60&lt;=0,0,PUK62-PUM60)</f>
        <v>0</v>
      </c>
      <c r="PUO62" s="958">
        <f t="shared" ref="PUO62" si="5686">IF(PUM62-PUO60&lt;=0,0,PUM62-PUO60)</f>
        <v>0</v>
      </c>
      <c r="PUQ62" s="958">
        <f t="shared" ref="PUQ62" si="5687">IF(PUO62-PUQ60&lt;=0,0,PUO62-PUQ60)</f>
        <v>0</v>
      </c>
      <c r="PUS62" s="958">
        <f t="shared" ref="PUS62" si="5688">IF(PUQ62-PUS60&lt;=0,0,PUQ62-PUS60)</f>
        <v>0</v>
      </c>
      <c r="PUU62" s="958">
        <f t="shared" ref="PUU62" si="5689">IF(PUS62-PUU60&lt;=0,0,PUS62-PUU60)</f>
        <v>0</v>
      </c>
      <c r="PUW62" s="958">
        <f t="shared" ref="PUW62" si="5690">IF(PUU62-PUW60&lt;=0,0,PUU62-PUW60)</f>
        <v>0</v>
      </c>
      <c r="PUY62" s="958">
        <f t="shared" ref="PUY62" si="5691">IF(PUW62-PUY60&lt;=0,0,PUW62-PUY60)</f>
        <v>0</v>
      </c>
      <c r="PVA62" s="958">
        <f t="shared" ref="PVA62" si="5692">IF(PUY62-PVA60&lt;=0,0,PUY62-PVA60)</f>
        <v>0</v>
      </c>
      <c r="PVC62" s="958">
        <f t="shared" ref="PVC62" si="5693">IF(PVA62-PVC60&lt;=0,0,PVA62-PVC60)</f>
        <v>0</v>
      </c>
      <c r="PVE62" s="958">
        <f t="shared" ref="PVE62" si="5694">IF(PVC62-PVE60&lt;=0,0,PVC62-PVE60)</f>
        <v>0</v>
      </c>
      <c r="PVG62" s="958">
        <f t="shared" ref="PVG62" si="5695">IF(PVE62-PVG60&lt;=0,0,PVE62-PVG60)</f>
        <v>0</v>
      </c>
      <c r="PVI62" s="958">
        <f t="shared" ref="PVI62" si="5696">IF(PVG62-PVI60&lt;=0,0,PVG62-PVI60)</f>
        <v>0</v>
      </c>
      <c r="PVK62" s="958">
        <f t="shared" ref="PVK62" si="5697">IF(PVI62-PVK60&lt;=0,0,PVI62-PVK60)</f>
        <v>0</v>
      </c>
      <c r="PVM62" s="958">
        <f t="shared" ref="PVM62" si="5698">IF(PVK62-PVM60&lt;=0,0,PVK62-PVM60)</f>
        <v>0</v>
      </c>
      <c r="PVO62" s="958">
        <f t="shared" ref="PVO62" si="5699">IF(PVM62-PVO60&lt;=0,0,PVM62-PVO60)</f>
        <v>0</v>
      </c>
      <c r="PVQ62" s="958">
        <f t="shared" ref="PVQ62" si="5700">IF(PVO62-PVQ60&lt;=0,0,PVO62-PVQ60)</f>
        <v>0</v>
      </c>
      <c r="PVS62" s="958">
        <f t="shared" ref="PVS62" si="5701">IF(PVQ62-PVS60&lt;=0,0,PVQ62-PVS60)</f>
        <v>0</v>
      </c>
      <c r="PVU62" s="958">
        <f t="shared" ref="PVU62" si="5702">IF(PVS62-PVU60&lt;=0,0,PVS62-PVU60)</f>
        <v>0</v>
      </c>
      <c r="PVW62" s="958">
        <f t="shared" ref="PVW62" si="5703">IF(PVU62-PVW60&lt;=0,0,PVU62-PVW60)</f>
        <v>0</v>
      </c>
      <c r="PVY62" s="958">
        <f t="shared" ref="PVY62" si="5704">IF(PVW62-PVY60&lt;=0,0,PVW62-PVY60)</f>
        <v>0</v>
      </c>
      <c r="PWA62" s="958">
        <f t="shared" ref="PWA62" si="5705">IF(PVY62-PWA60&lt;=0,0,PVY62-PWA60)</f>
        <v>0</v>
      </c>
      <c r="PWC62" s="958">
        <f t="shared" ref="PWC62" si="5706">IF(PWA62-PWC60&lt;=0,0,PWA62-PWC60)</f>
        <v>0</v>
      </c>
      <c r="PWE62" s="958">
        <f t="shared" ref="PWE62" si="5707">IF(PWC62-PWE60&lt;=0,0,PWC62-PWE60)</f>
        <v>0</v>
      </c>
      <c r="PWG62" s="958">
        <f t="shared" ref="PWG62" si="5708">IF(PWE62-PWG60&lt;=0,0,PWE62-PWG60)</f>
        <v>0</v>
      </c>
      <c r="PWI62" s="958">
        <f t="shared" ref="PWI62" si="5709">IF(PWG62-PWI60&lt;=0,0,PWG62-PWI60)</f>
        <v>0</v>
      </c>
      <c r="PWK62" s="958">
        <f t="shared" ref="PWK62" si="5710">IF(PWI62-PWK60&lt;=0,0,PWI62-PWK60)</f>
        <v>0</v>
      </c>
      <c r="PWM62" s="958">
        <f t="shared" ref="PWM62" si="5711">IF(PWK62-PWM60&lt;=0,0,PWK62-PWM60)</f>
        <v>0</v>
      </c>
      <c r="PWO62" s="958">
        <f t="shared" ref="PWO62" si="5712">IF(PWM62-PWO60&lt;=0,0,PWM62-PWO60)</f>
        <v>0</v>
      </c>
      <c r="PWQ62" s="958">
        <f t="shared" ref="PWQ62" si="5713">IF(PWO62-PWQ60&lt;=0,0,PWO62-PWQ60)</f>
        <v>0</v>
      </c>
      <c r="PWS62" s="958">
        <f t="shared" ref="PWS62" si="5714">IF(PWQ62-PWS60&lt;=0,0,PWQ62-PWS60)</f>
        <v>0</v>
      </c>
      <c r="PWU62" s="958">
        <f t="shared" ref="PWU62" si="5715">IF(PWS62-PWU60&lt;=0,0,PWS62-PWU60)</f>
        <v>0</v>
      </c>
      <c r="PWW62" s="958">
        <f t="shared" ref="PWW62" si="5716">IF(PWU62-PWW60&lt;=0,0,PWU62-PWW60)</f>
        <v>0</v>
      </c>
      <c r="PWY62" s="958">
        <f t="shared" ref="PWY62" si="5717">IF(PWW62-PWY60&lt;=0,0,PWW62-PWY60)</f>
        <v>0</v>
      </c>
      <c r="PXA62" s="958">
        <f t="shared" ref="PXA62" si="5718">IF(PWY62-PXA60&lt;=0,0,PWY62-PXA60)</f>
        <v>0</v>
      </c>
      <c r="PXC62" s="958">
        <f t="shared" ref="PXC62" si="5719">IF(PXA62-PXC60&lt;=0,0,PXA62-PXC60)</f>
        <v>0</v>
      </c>
      <c r="PXE62" s="958">
        <f t="shared" ref="PXE62" si="5720">IF(PXC62-PXE60&lt;=0,0,PXC62-PXE60)</f>
        <v>0</v>
      </c>
      <c r="PXG62" s="958">
        <f t="shared" ref="PXG62" si="5721">IF(PXE62-PXG60&lt;=0,0,PXE62-PXG60)</f>
        <v>0</v>
      </c>
      <c r="PXI62" s="958">
        <f t="shared" ref="PXI62" si="5722">IF(PXG62-PXI60&lt;=0,0,PXG62-PXI60)</f>
        <v>0</v>
      </c>
      <c r="PXK62" s="958">
        <f t="shared" ref="PXK62" si="5723">IF(PXI62-PXK60&lt;=0,0,PXI62-PXK60)</f>
        <v>0</v>
      </c>
      <c r="PXM62" s="958">
        <f t="shared" ref="PXM62" si="5724">IF(PXK62-PXM60&lt;=0,0,PXK62-PXM60)</f>
        <v>0</v>
      </c>
      <c r="PXO62" s="958">
        <f t="shared" ref="PXO62" si="5725">IF(PXM62-PXO60&lt;=0,0,PXM62-PXO60)</f>
        <v>0</v>
      </c>
      <c r="PXQ62" s="958">
        <f t="shared" ref="PXQ62" si="5726">IF(PXO62-PXQ60&lt;=0,0,PXO62-PXQ60)</f>
        <v>0</v>
      </c>
      <c r="PXS62" s="958">
        <f t="shared" ref="PXS62" si="5727">IF(PXQ62-PXS60&lt;=0,0,PXQ62-PXS60)</f>
        <v>0</v>
      </c>
      <c r="PXU62" s="958">
        <f t="shared" ref="PXU62" si="5728">IF(PXS62-PXU60&lt;=0,0,PXS62-PXU60)</f>
        <v>0</v>
      </c>
      <c r="PXW62" s="958">
        <f t="shared" ref="PXW62" si="5729">IF(PXU62-PXW60&lt;=0,0,PXU62-PXW60)</f>
        <v>0</v>
      </c>
      <c r="PXY62" s="958">
        <f t="shared" ref="PXY62" si="5730">IF(PXW62-PXY60&lt;=0,0,PXW62-PXY60)</f>
        <v>0</v>
      </c>
      <c r="PYA62" s="958">
        <f t="shared" ref="PYA62" si="5731">IF(PXY62-PYA60&lt;=0,0,PXY62-PYA60)</f>
        <v>0</v>
      </c>
      <c r="PYC62" s="958">
        <f t="shared" ref="PYC62" si="5732">IF(PYA62-PYC60&lt;=0,0,PYA62-PYC60)</f>
        <v>0</v>
      </c>
      <c r="PYE62" s="958">
        <f t="shared" ref="PYE62" si="5733">IF(PYC62-PYE60&lt;=0,0,PYC62-PYE60)</f>
        <v>0</v>
      </c>
      <c r="PYG62" s="958">
        <f t="shared" ref="PYG62" si="5734">IF(PYE62-PYG60&lt;=0,0,PYE62-PYG60)</f>
        <v>0</v>
      </c>
      <c r="PYI62" s="958">
        <f t="shared" ref="PYI62" si="5735">IF(PYG62-PYI60&lt;=0,0,PYG62-PYI60)</f>
        <v>0</v>
      </c>
      <c r="PYK62" s="958">
        <f t="shared" ref="PYK62" si="5736">IF(PYI62-PYK60&lt;=0,0,PYI62-PYK60)</f>
        <v>0</v>
      </c>
      <c r="PYM62" s="958">
        <f t="shared" ref="PYM62" si="5737">IF(PYK62-PYM60&lt;=0,0,PYK62-PYM60)</f>
        <v>0</v>
      </c>
      <c r="PYO62" s="958">
        <f t="shared" ref="PYO62" si="5738">IF(PYM62-PYO60&lt;=0,0,PYM62-PYO60)</f>
        <v>0</v>
      </c>
      <c r="PYQ62" s="958">
        <f t="shared" ref="PYQ62" si="5739">IF(PYO62-PYQ60&lt;=0,0,PYO62-PYQ60)</f>
        <v>0</v>
      </c>
      <c r="PYS62" s="958">
        <f t="shared" ref="PYS62" si="5740">IF(PYQ62-PYS60&lt;=0,0,PYQ62-PYS60)</f>
        <v>0</v>
      </c>
      <c r="PYU62" s="958">
        <f t="shared" ref="PYU62" si="5741">IF(PYS62-PYU60&lt;=0,0,PYS62-PYU60)</f>
        <v>0</v>
      </c>
      <c r="PYW62" s="958">
        <f t="shared" ref="PYW62" si="5742">IF(PYU62-PYW60&lt;=0,0,PYU62-PYW60)</f>
        <v>0</v>
      </c>
      <c r="PYY62" s="958">
        <f t="shared" ref="PYY62" si="5743">IF(PYW62-PYY60&lt;=0,0,PYW62-PYY60)</f>
        <v>0</v>
      </c>
      <c r="PZA62" s="958">
        <f t="shared" ref="PZA62" si="5744">IF(PYY62-PZA60&lt;=0,0,PYY62-PZA60)</f>
        <v>0</v>
      </c>
      <c r="PZC62" s="958">
        <f t="shared" ref="PZC62" si="5745">IF(PZA62-PZC60&lt;=0,0,PZA62-PZC60)</f>
        <v>0</v>
      </c>
      <c r="PZE62" s="958">
        <f t="shared" ref="PZE62" si="5746">IF(PZC62-PZE60&lt;=0,0,PZC62-PZE60)</f>
        <v>0</v>
      </c>
      <c r="PZG62" s="958">
        <f t="shared" ref="PZG62" si="5747">IF(PZE62-PZG60&lt;=0,0,PZE62-PZG60)</f>
        <v>0</v>
      </c>
      <c r="PZI62" s="958">
        <f t="shared" ref="PZI62" si="5748">IF(PZG62-PZI60&lt;=0,0,PZG62-PZI60)</f>
        <v>0</v>
      </c>
      <c r="PZK62" s="958">
        <f t="shared" ref="PZK62" si="5749">IF(PZI62-PZK60&lt;=0,0,PZI62-PZK60)</f>
        <v>0</v>
      </c>
      <c r="PZM62" s="958">
        <f t="shared" ref="PZM62" si="5750">IF(PZK62-PZM60&lt;=0,0,PZK62-PZM60)</f>
        <v>0</v>
      </c>
      <c r="PZO62" s="958">
        <f t="shared" ref="PZO62" si="5751">IF(PZM62-PZO60&lt;=0,0,PZM62-PZO60)</f>
        <v>0</v>
      </c>
      <c r="PZQ62" s="958">
        <f t="shared" ref="PZQ62" si="5752">IF(PZO62-PZQ60&lt;=0,0,PZO62-PZQ60)</f>
        <v>0</v>
      </c>
      <c r="PZS62" s="958">
        <f t="shared" ref="PZS62" si="5753">IF(PZQ62-PZS60&lt;=0,0,PZQ62-PZS60)</f>
        <v>0</v>
      </c>
      <c r="PZU62" s="958">
        <f t="shared" ref="PZU62" si="5754">IF(PZS62-PZU60&lt;=0,0,PZS62-PZU60)</f>
        <v>0</v>
      </c>
      <c r="PZW62" s="958">
        <f t="shared" ref="PZW62" si="5755">IF(PZU62-PZW60&lt;=0,0,PZU62-PZW60)</f>
        <v>0</v>
      </c>
      <c r="PZY62" s="958">
        <f t="shared" ref="PZY62" si="5756">IF(PZW62-PZY60&lt;=0,0,PZW62-PZY60)</f>
        <v>0</v>
      </c>
      <c r="QAA62" s="958">
        <f t="shared" ref="QAA62" si="5757">IF(PZY62-QAA60&lt;=0,0,PZY62-QAA60)</f>
        <v>0</v>
      </c>
      <c r="QAC62" s="958">
        <f t="shared" ref="QAC62" si="5758">IF(QAA62-QAC60&lt;=0,0,QAA62-QAC60)</f>
        <v>0</v>
      </c>
      <c r="QAE62" s="958">
        <f t="shared" ref="QAE62" si="5759">IF(QAC62-QAE60&lt;=0,0,QAC62-QAE60)</f>
        <v>0</v>
      </c>
      <c r="QAG62" s="958">
        <f t="shared" ref="QAG62" si="5760">IF(QAE62-QAG60&lt;=0,0,QAE62-QAG60)</f>
        <v>0</v>
      </c>
      <c r="QAI62" s="958">
        <f t="shared" ref="QAI62" si="5761">IF(QAG62-QAI60&lt;=0,0,QAG62-QAI60)</f>
        <v>0</v>
      </c>
      <c r="QAK62" s="958">
        <f t="shared" ref="QAK62" si="5762">IF(QAI62-QAK60&lt;=0,0,QAI62-QAK60)</f>
        <v>0</v>
      </c>
      <c r="QAM62" s="958">
        <f t="shared" ref="QAM62" si="5763">IF(QAK62-QAM60&lt;=0,0,QAK62-QAM60)</f>
        <v>0</v>
      </c>
      <c r="QAO62" s="958">
        <f t="shared" ref="QAO62" si="5764">IF(QAM62-QAO60&lt;=0,0,QAM62-QAO60)</f>
        <v>0</v>
      </c>
      <c r="QAQ62" s="958">
        <f t="shared" ref="QAQ62" si="5765">IF(QAO62-QAQ60&lt;=0,0,QAO62-QAQ60)</f>
        <v>0</v>
      </c>
      <c r="QAS62" s="958">
        <f t="shared" ref="QAS62" si="5766">IF(QAQ62-QAS60&lt;=0,0,QAQ62-QAS60)</f>
        <v>0</v>
      </c>
      <c r="QAU62" s="958">
        <f t="shared" ref="QAU62" si="5767">IF(QAS62-QAU60&lt;=0,0,QAS62-QAU60)</f>
        <v>0</v>
      </c>
      <c r="QAW62" s="958">
        <f t="shared" ref="QAW62" si="5768">IF(QAU62-QAW60&lt;=0,0,QAU62-QAW60)</f>
        <v>0</v>
      </c>
      <c r="QAY62" s="958">
        <f t="shared" ref="QAY62" si="5769">IF(QAW62-QAY60&lt;=0,0,QAW62-QAY60)</f>
        <v>0</v>
      </c>
      <c r="QBA62" s="958">
        <f t="shared" ref="QBA62" si="5770">IF(QAY62-QBA60&lt;=0,0,QAY62-QBA60)</f>
        <v>0</v>
      </c>
      <c r="QBC62" s="958">
        <f t="shared" ref="QBC62" si="5771">IF(QBA62-QBC60&lt;=0,0,QBA62-QBC60)</f>
        <v>0</v>
      </c>
      <c r="QBE62" s="958">
        <f t="shared" ref="QBE62" si="5772">IF(QBC62-QBE60&lt;=0,0,QBC62-QBE60)</f>
        <v>0</v>
      </c>
      <c r="QBG62" s="958">
        <f t="shared" ref="QBG62" si="5773">IF(QBE62-QBG60&lt;=0,0,QBE62-QBG60)</f>
        <v>0</v>
      </c>
      <c r="QBI62" s="958">
        <f t="shared" ref="QBI62" si="5774">IF(QBG62-QBI60&lt;=0,0,QBG62-QBI60)</f>
        <v>0</v>
      </c>
      <c r="QBK62" s="958">
        <f t="shared" ref="QBK62" si="5775">IF(QBI62-QBK60&lt;=0,0,QBI62-QBK60)</f>
        <v>0</v>
      </c>
      <c r="QBM62" s="958">
        <f t="shared" ref="QBM62" si="5776">IF(QBK62-QBM60&lt;=0,0,QBK62-QBM60)</f>
        <v>0</v>
      </c>
      <c r="QBO62" s="958">
        <f t="shared" ref="QBO62" si="5777">IF(QBM62-QBO60&lt;=0,0,QBM62-QBO60)</f>
        <v>0</v>
      </c>
      <c r="QBQ62" s="958">
        <f t="shared" ref="QBQ62" si="5778">IF(QBO62-QBQ60&lt;=0,0,QBO62-QBQ60)</f>
        <v>0</v>
      </c>
      <c r="QBS62" s="958">
        <f t="shared" ref="QBS62" si="5779">IF(QBQ62-QBS60&lt;=0,0,QBQ62-QBS60)</f>
        <v>0</v>
      </c>
      <c r="QBU62" s="958">
        <f t="shared" ref="QBU62" si="5780">IF(QBS62-QBU60&lt;=0,0,QBS62-QBU60)</f>
        <v>0</v>
      </c>
      <c r="QBW62" s="958">
        <f t="shared" ref="QBW62" si="5781">IF(QBU62-QBW60&lt;=0,0,QBU62-QBW60)</f>
        <v>0</v>
      </c>
      <c r="QBY62" s="958">
        <f t="shared" ref="QBY62" si="5782">IF(QBW62-QBY60&lt;=0,0,QBW62-QBY60)</f>
        <v>0</v>
      </c>
      <c r="QCA62" s="958">
        <f t="shared" ref="QCA62" si="5783">IF(QBY62-QCA60&lt;=0,0,QBY62-QCA60)</f>
        <v>0</v>
      </c>
      <c r="QCC62" s="958">
        <f t="shared" ref="QCC62" si="5784">IF(QCA62-QCC60&lt;=0,0,QCA62-QCC60)</f>
        <v>0</v>
      </c>
      <c r="QCE62" s="958">
        <f t="shared" ref="QCE62" si="5785">IF(QCC62-QCE60&lt;=0,0,QCC62-QCE60)</f>
        <v>0</v>
      </c>
      <c r="QCG62" s="958">
        <f t="shared" ref="QCG62" si="5786">IF(QCE62-QCG60&lt;=0,0,QCE62-QCG60)</f>
        <v>0</v>
      </c>
      <c r="QCI62" s="958">
        <f t="shared" ref="QCI62" si="5787">IF(QCG62-QCI60&lt;=0,0,QCG62-QCI60)</f>
        <v>0</v>
      </c>
      <c r="QCK62" s="958">
        <f t="shared" ref="QCK62" si="5788">IF(QCI62-QCK60&lt;=0,0,QCI62-QCK60)</f>
        <v>0</v>
      </c>
      <c r="QCM62" s="958">
        <f t="shared" ref="QCM62" si="5789">IF(QCK62-QCM60&lt;=0,0,QCK62-QCM60)</f>
        <v>0</v>
      </c>
      <c r="QCO62" s="958">
        <f t="shared" ref="QCO62" si="5790">IF(QCM62-QCO60&lt;=0,0,QCM62-QCO60)</f>
        <v>0</v>
      </c>
      <c r="QCQ62" s="958">
        <f t="shared" ref="QCQ62" si="5791">IF(QCO62-QCQ60&lt;=0,0,QCO62-QCQ60)</f>
        <v>0</v>
      </c>
      <c r="QCS62" s="958">
        <f t="shared" ref="QCS62" si="5792">IF(QCQ62-QCS60&lt;=0,0,QCQ62-QCS60)</f>
        <v>0</v>
      </c>
      <c r="QCU62" s="958">
        <f t="shared" ref="QCU62" si="5793">IF(QCS62-QCU60&lt;=0,0,QCS62-QCU60)</f>
        <v>0</v>
      </c>
      <c r="QCW62" s="958">
        <f t="shared" ref="QCW62" si="5794">IF(QCU62-QCW60&lt;=0,0,QCU62-QCW60)</f>
        <v>0</v>
      </c>
      <c r="QCY62" s="958">
        <f t="shared" ref="QCY62" si="5795">IF(QCW62-QCY60&lt;=0,0,QCW62-QCY60)</f>
        <v>0</v>
      </c>
      <c r="QDA62" s="958">
        <f t="shared" ref="QDA62" si="5796">IF(QCY62-QDA60&lt;=0,0,QCY62-QDA60)</f>
        <v>0</v>
      </c>
      <c r="QDC62" s="958">
        <f t="shared" ref="QDC62" si="5797">IF(QDA62-QDC60&lt;=0,0,QDA62-QDC60)</f>
        <v>0</v>
      </c>
      <c r="QDE62" s="958">
        <f t="shared" ref="QDE62" si="5798">IF(QDC62-QDE60&lt;=0,0,QDC62-QDE60)</f>
        <v>0</v>
      </c>
      <c r="QDG62" s="958">
        <f t="shared" ref="QDG62" si="5799">IF(QDE62-QDG60&lt;=0,0,QDE62-QDG60)</f>
        <v>0</v>
      </c>
      <c r="QDI62" s="958">
        <f t="shared" ref="QDI62" si="5800">IF(QDG62-QDI60&lt;=0,0,QDG62-QDI60)</f>
        <v>0</v>
      </c>
      <c r="QDK62" s="958">
        <f t="shared" ref="QDK62" si="5801">IF(QDI62-QDK60&lt;=0,0,QDI62-QDK60)</f>
        <v>0</v>
      </c>
      <c r="QDM62" s="958">
        <f t="shared" ref="QDM62" si="5802">IF(QDK62-QDM60&lt;=0,0,QDK62-QDM60)</f>
        <v>0</v>
      </c>
      <c r="QDO62" s="958">
        <f t="shared" ref="QDO62" si="5803">IF(QDM62-QDO60&lt;=0,0,QDM62-QDO60)</f>
        <v>0</v>
      </c>
      <c r="QDQ62" s="958">
        <f t="shared" ref="QDQ62" si="5804">IF(QDO62-QDQ60&lt;=0,0,QDO62-QDQ60)</f>
        <v>0</v>
      </c>
      <c r="QDS62" s="958">
        <f t="shared" ref="QDS62" si="5805">IF(QDQ62-QDS60&lt;=0,0,QDQ62-QDS60)</f>
        <v>0</v>
      </c>
      <c r="QDU62" s="958">
        <f t="shared" ref="QDU62" si="5806">IF(QDS62-QDU60&lt;=0,0,QDS62-QDU60)</f>
        <v>0</v>
      </c>
      <c r="QDW62" s="958">
        <f t="shared" ref="QDW62" si="5807">IF(QDU62-QDW60&lt;=0,0,QDU62-QDW60)</f>
        <v>0</v>
      </c>
      <c r="QDY62" s="958">
        <f t="shared" ref="QDY62" si="5808">IF(QDW62-QDY60&lt;=0,0,QDW62-QDY60)</f>
        <v>0</v>
      </c>
      <c r="QEA62" s="958">
        <f t="shared" ref="QEA62" si="5809">IF(QDY62-QEA60&lt;=0,0,QDY62-QEA60)</f>
        <v>0</v>
      </c>
      <c r="QEC62" s="958">
        <f t="shared" ref="QEC62" si="5810">IF(QEA62-QEC60&lt;=0,0,QEA62-QEC60)</f>
        <v>0</v>
      </c>
      <c r="QEE62" s="958">
        <f t="shared" ref="QEE62" si="5811">IF(QEC62-QEE60&lt;=0,0,QEC62-QEE60)</f>
        <v>0</v>
      </c>
      <c r="QEG62" s="958">
        <f t="shared" ref="QEG62" si="5812">IF(QEE62-QEG60&lt;=0,0,QEE62-QEG60)</f>
        <v>0</v>
      </c>
      <c r="QEI62" s="958">
        <f t="shared" ref="QEI62" si="5813">IF(QEG62-QEI60&lt;=0,0,QEG62-QEI60)</f>
        <v>0</v>
      </c>
      <c r="QEK62" s="958">
        <f t="shared" ref="QEK62" si="5814">IF(QEI62-QEK60&lt;=0,0,QEI62-QEK60)</f>
        <v>0</v>
      </c>
      <c r="QEM62" s="958">
        <f t="shared" ref="QEM62" si="5815">IF(QEK62-QEM60&lt;=0,0,QEK62-QEM60)</f>
        <v>0</v>
      </c>
      <c r="QEO62" s="958">
        <f t="shared" ref="QEO62" si="5816">IF(QEM62-QEO60&lt;=0,0,QEM62-QEO60)</f>
        <v>0</v>
      </c>
      <c r="QEQ62" s="958">
        <f t="shared" ref="QEQ62" si="5817">IF(QEO62-QEQ60&lt;=0,0,QEO62-QEQ60)</f>
        <v>0</v>
      </c>
      <c r="QES62" s="958">
        <f t="shared" ref="QES62" si="5818">IF(QEQ62-QES60&lt;=0,0,QEQ62-QES60)</f>
        <v>0</v>
      </c>
      <c r="QEU62" s="958">
        <f t="shared" ref="QEU62" si="5819">IF(QES62-QEU60&lt;=0,0,QES62-QEU60)</f>
        <v>0</v>
      </c>
      <c r="QEW62" s="958">
        <f t="shared" ref="QEW62" si="5820">IF(QEU62-QEW60&lt;=0,0,QEU62-QEW60)</f>
        <v>0</v>
      </c>
      <c r="QEY62" s="958">
        <f t="shared" ref="QEY62" si="5821">IF(QEW62-QEY60&lt;=0,0,QEW62-QEY60)</f>
        <v>0</v>
      </c>
      <c r="QFA62" s="958">
        <f t="shared" ref="QFA62" si="5822">IF(QEY62-QFA60&lt;=0,0,QEY62-QFA60)</f>
        <v>0</v>
      </c>
      <c r="QFC62" s="958">
        <f t="shared" ref="QFC62" si="5823">IF(QFA62-QFC60&lt;=0,0,QFA62-QFC60)</f>
        <v>0</v>
      </c>
      <c r="QFE62" s="958">
        <f t="shared" ref="QFE62" si="5824">IF(QFC62-QFE60&lt;=0,0,QFC62-QFE60)</f>
        <v>0</v>
      </c>
      <c r="QFG62" s="958">
        <f t="shared" ref="QFG62" si="5825">IF(QFE62-QFG60&lt;=0,0,QFE62-QFG60)</f>
        <v>0</v>
      </c>
      <c r="QFI62" s="958">
        <f t="shared" ref="QFI62" si="5826">IF(QFG62-QFI60&lt;=0,0,QFG62-QFI60)</f>
        <v>0</v>
      </c>
      <c r="QFK62" s="958">
        <f t="shared" ref="QFK62" si="5827">IF(QFI62-QFK60&lt;=0,0,QFI62-QFK60)</f>
        <v>0</v>
      </c>
      <c r="QFM62" s="958">
        <f t="shared" ref="QFM62" si="5828">IF(QFK62-QFM60&lt;=0,0,QFK62-QFM60)</f>
        <v>0</v>
      </c>
      <c r="QFO62" s="958">
        <f t="shared" ref="QFO62" si="5829">IF(QFM62-QFO60&lt;=0,0,QFM62-QFO60)</f>
        <v>0</v>
      </c>
      <c r="QFQ62" s="958">
        <f t="shared" ref="QFQ62" si="5830">IF(QFO62-QFQ60&lt;=0,0,QFO62-QFQ60)</f>
        <v>0</v>
      </c>
      <c r="QFS62" s="958">
        <f t="shared" ref="QFS62" si="5831">IF(QFQ62-QFS60&lt;=0,0,QFQ62-QFS60)</f>
        <v>0</v>
      </c>
      <c r="QFU62" s="958">
        <f t="shared" ref="QFU62" si="5832">IF(QFS62-QFU60&lt;=0,0,QFS62-QFU60)</f>
        <v>0</v>
      </c>
      <c r="QFW62" s="958">
        <f t="shared" ref="QFW62" si="5833">IF(QFU62-QFW60&lt;=0,0,QFU62-QFW60)</f>
        <v>0</v>
      </c>
      <c r="QFY62" s="958">
        <f t="shared" ref="QFY62" si="5834">IF(QFW62-QFY60&lt;=0,0,QFW62-QFY60)</f>
        <v>0</v>
      </c>
      <c r="QGA62" s="958">
        <f t="shared" ref="QGA62" si="5835">IF(QFY62-QGA60&lt;=0,0,QFY62-QGA60)</f>
        <v>0</v>
      </c>
      <c r="QGC62" s="958">
        <f t="shared" ref="QGC62" si="5836">IF(QGA62-QGC60&lt;=0,0,QGA62-QGC60)</f>
        <v>0</v>
      </c>
      <c r="QGE62" s="958">
        <f t="shared" ref="QGE62" si="5837">IF(QGC62-QGE60&lt;=0,0,QGC62-QGE60)</f>
        <v>0</v>
      </c>
      <c r="QGG62" s="958">
        <f t="shared" ref="QGG62" si="5838">IF(QGE62-QGG60&lt;=0,0,QGE62-QGG60)</f>
        <v>0</v>
      </c>
      <c r="QGI62" s="958">
        <f t="shared" ref="QGI62" si="5839">IF(QGG62-QGI60&lt;=0,0,QGG62-QGI60)</f>
        <v>0</v>
      </c>
      <c r="QGK62" s="958">
        <f t="shared" ref="QGK62" si="5840">IF(QGI62-QGK60&lt;=0,0,QGI62-QGK60)</f>
        <v>0</v>
      </c>
      <c r="QGM62" s="958">
        <f t="shared" ref="QGM62" si="5841">IF(QGK62-QGM60&lt;=0,0,QGK62-QGM60)</f>
        <v>0</v>
      </c>
      <c r="QGO62" s="958">
        <f t="shared" ref="QGO62" si="5842">IF(QGM62-QGO60&lt;=0,0,QGM62-QGO60)</f>
        <v>0</v>
      </c>
      <c r="QGQ62" s="958">
        <f t="shared" ref="QGQ62" si="5843">IF(QGO62-QGQ60&lt;=0,0,QGO62-QGQ60)</f>
        <v>0</v>
      </c>
      <c r="QGS62" s="958">
        <f t="shared" ref="QGS62" si="5844">IF(QGQ62-QGS60&lt;=0,0,QGQ62-QGS60)</f>
        <v>0</v>
      </c>
      <c r="QGU62" s="958">
        <f t="shared" ref="QGU62" si="5845">IF(QGS62-QGU60&lt;=0,0,QGS62-QGU60)</f>
        <v>0</v>
      </c>
      <c r="QGW62" s="958">
        <f t="shared" ref="QGW62" si="5846">IF(QGU62-QGW60&lt;=0,0,QGU62-QGW60)</f>
        <v>0</v>
      </c>
      <c r="QGY62" s="958">
        <f t="shared" ref="QGY62" si="5847">IF(QGW62-QGY60&lt;=0,0,QGW62-QGY60)</f>
        <v>0</v>
      </c>
      <c r="QHA62" s="958">
        <f t="shared" ref="QHA62" si="5848">IF(QGY62-QHA60&lt;=0,0,QGY62-QHA60)</f>
        <v>0</v>
      </c>
      <c r="QHC62" s="958">
        <f t="shared" ref="QHC62" si="5849">IF(QHA62-QHC60&lt;=0,0,QHA62-QHC60)</f>
        <v>0</v>
      </c>
      <c r="QHE62" s="958">
        <f t="shared" ref="QHE62" si="5850">IF(QHC62-QHE60&lt;=0,0,QHC62-QHE60)</f>
        <v>0</v>
      </c>
      <c r="QHG62" s="958">
        <f t="shared" ref="QHG62" si="5851">IF(QHE62-QHG60&lt;=0,0,QHE62-QHG60)</f>
        <v>0</v>
      </c>
      <c r="QHI62" s="958">
        <f t="shared" ref="QHI62" si="5852">IF(QHG62-QHI60&lt;=0,0,QHG62-QHI60)</f>
        <v>0</v>
      </c>
      <c r="QHK62" s="958">
        <f t="shared" ref="QHK62" si="5853">IF(QHI62-QHK60&lt;=0,0,QHI62-QHK60)</f>
        <v>0</v>
      </c>
      <c r="QHM62" s="958">
        <f t="shared" ref="QHM62" si="5854">IF(QHK62-QHM60&lt;=0,0,QHK62-QHM60)</f>
        <v>0</v>
      </c>
      <c r="QHO62" s="958">
        <f t="shared" ref="QHO62" si="5855">IF(QHM62-QHO60&lt;=0,0,QHM62-QHO60)</f>
        <v>0</v>
      </c>
      <c r="QHQ62" s="958">
        <f t="shared" ref="QHQ62" si="5856">IF(QHO62-QHQ60&lt;=0,0,QHO62-QHQ60)</f>
        <v>0</v>
      </c>
      <c r="QHS62" s="958">
        <f t="shared" ref="QHS62" si="5857">IF(QHQ62-QHS60&lt;=0,0,QHQ62-QHS60)</f>
        <v>0</v>
      </c>
      <c r="QHU62" s="958">
        <f t="shared" ref="QHU62" si="5858">IF(QHS62-QHU60&lt;=0,0,QHS62-QHU60)</f>
        <v>0</v>
      </c>
      <c r="QHW62" s="958">
        <f t="shared" ref="QHW62" si="5859">IF(QHU62-QHW60&lt;=0,0,QHU62-QHW60)</f>
        <v>0</v>
      </c>
      <c r="QHY62" s="958">
        <f t="shared" ref="QHY62" si="5860">IF(QHW62-QHY60&lt;=0,0,QHW62-QHY60)</f>
        <v>0</v>
      </c>
      <c r="QIA62" s="958">
        <f t="shared" ref="QIA62" si="5861">IF(QHY62-QIA60&lt;=0,0,QHY62-QIA60)</f>
        <v>0</v>
      </c>
      <c r="QIC62" s="958">
        <f t="shared" ref="QIC62" si="5862">IF(QIA62-QIC60&lt;=0,0,QIA62-QIC60)</f>
        <v>0</v>
      </c>
      <c r="QIE62" s="958">
        <f t="shared" ref="QIE62" si="5863">IF(QIC62-QIE60&lt;=0,0,QIC62-QIE60)</f>
        <v>0</v>
      </c>
      <c r="QIG62" s="958">
        <f t="shared" ref="QIG62" si="5864">IF(QIE62-QIG60&lt;=0,0,QIE62-QIG60)</f>
        <v>0</v>
      </c>
      <c r="QII62" s="958">
        <f t="shared" ref="QII62" si="5865">IF(QIG62-QII60&lt;=0,0,QIG62-QII60)</f>
        <v>0</v>
      </c>
      <c r="QIK62" s="958">
        <f t="shared" ref="QIK62" si="5866">IF(QII62-QIK60&lt;=0,0,QII62-QIK60)</f>
        <v>0</v>
      </c>
      <c r="QIM62" s="958">
        <f t="shared" ref="QIM62" si="5867">IF(QIK62-QIM60&lt;=0,0,QIK62-QIM60)</f>
        <v>0</v>
      </c>
      <c r="QIO62" s="958">
        <f t="shared" ref="QIO62" si="5868">IF(QIM62-QIO60&lt;=0,0,QIM62-QIO60)</f>
        <v>0</v>
      </c>
      <c r="QIQ62" s="958">
        <f t="shared" ref="QIQ62" si="5869">IF(QIO62-QIQ60&lt;=0,0,QIO62-QIQ60)</f>
        <v>0</v>
      </c>
      <c r="QIS62" s="958">
        <f t="shared" ref="QIS62" si="5870">IF(QIQ62-QIS60&lt;=0,0,QIQ62-QIS60)</f>
        <v>0</v>
      </c>
      <c r="QIU62" s="958">
        <f t="shared" ref="QIU62" si="5871">IF(QIS62-QIU60&lt;=0,0,QIS62-QIU60)</f>
        <v>0</v>
      </c>
      <c r="QIW62" s="958">
        <f t="shared" ref="QIW62" si="5872">IF(QIU62-QIW60&lt;=0,0,QIU62-QIW60)</f>
        <v>0</v>
      </c>
      <c r="QIY62" s="958">
        <f t="shared" ref="QIY62" si="5873">IF(QIW62-QIY60&lt;=0,0,QIW62-QIY60)</f>
        <v>0</v>
      </c>
      <c r="QJA62" s="958">
        <f t="shared" ref="QJA62" si="5874">IF(QIY62-QJA60&lt;=0,0,QIY62-QJA60)</f>
        <v>0</v>
      </c>
      <c r="QJC62" s="958">
        <f t="shared" ref="QJC62" si="5875">IF(QJA62-QJC60&lt;=0,0,QJA62-QJC60)</f>
        <v>0</v>
      </c>
      <c r="QJE62" s="958">
        <f t="shared" ref="QJE62" si="5876">IF(QJC62-QJE60&lt;=0,0,QJC62-QJE60)</f>
        <v>0</v>
      </c>
      <c r="QJG62" s="958">
        <f t="shared" ref="QJG62" si="5877">IF(QJE62-QJG60&lt;=0,0,QJE62-QJG60)</f>
        <v>0</v>
      </c>
      <c r="QJI62" s="958">
        <f t="shared" ref="QJI62" si="5878">IF(QJG62-QJI60&lt;=0,0,QJG62-QJI60)</f>
        <v>0</v>
      </c>
      <c r="QJK62" s="958">
        <f t="shared" ref="QJK62" si="5879">IF(QJI62-QJK60&lt;=0,0,QJI62-QJK60)</f>
        <v>0</v>
      </c>
      <c r="QJM62" s="958">
        <f t="shared" ref="QJM62" si="5880">IF(QJK62-QJM60&lt;=0,0,QJK62-QJM60)</f>
        <v>0</v>
      </c>
      <c r="QJO62" s="958">
        <f t="shared" ref="QJO62" si="5881">IF(QJM62-QJO60&lt;=0,0,QJM62-QJO60)</f>
        <v>0</v>
      </c>
      <c r="QJQ62" s="958">
        <f t="shared" ref="QJQ62" si="5882">IF(QJO62-QJQ60&lt;=0,0,QJO62-QJQ60)</f>
        <v>0</v>
      </c>
      <c r="QJS62" s="958">
        <f t="shared" ref="QJS62" si="5883">IF(QJQ62-QJS60&lt;=0,0,QJQ62-QJS60)</f>
        <v>0</v>
      </c>
      <c r="QJU62" s="958">
        <f t="shared" ref="QJU62" si="5884">IF(QJS62-QJU60&lt;=0,0,QJS62-QJU60)</f>
        <v>0</v>
      </c>
      <c r="QJW62" s="958">
        <f t="shared" ref="QJW62" si="5885">IF(QJU62-QJW60&lt;=0,0,QJU62-QJW60)</f>
        <v>0</v>
      </c>
      <c r="QJY62" s="958">
        <f t="shared" ref="QJY62" si="5886">IF(QJW62-QJY60&lt;=0,0,QJW62-QJY60)</f>
        <v>0</v>
      </c>
      <c r="QKA62" s="958">
        <f t="shared" ref="QKA62" si="5887">IF(QJY62-QKA60&lt;=0,0,QJY62-QKA60)</f>
        <v>0</v>
      </c>
      <c r="QKC62" s="958">
        <f t="shared" ref="QKC62" si="5888">IF(QKA62-QKC60&lt;=0,0,QKA62-QKC60)</f>
        <v>0</v>
      </c>
      <c r="QKE62" s="958">
        <f t="shared" ref="QKE62" si="5889">IF(QKC62-QKE60&lt;=0,0,QKC62-QKE60)</f>
        <v>0</v>
      </c>
      <c r="QKG62" s="958">
        <f t="shared" ref="QKG62" si="5890">IF(QKE62-QKG60&lt;=0,0,QKE62-QKG60)</f>
        <v>0</v>
      </c>
      <c r="QKI62" s="958">
        <f t="shared" ref="QKI62" si="5891">IF(QKG62-QKI60&lt;=0,0,QKG62-QKI60)</f>
        <v>0</v>
      </c>
      <c r="QKK62" s="958">
        <f t="shared" ref="QKK62" si="5892">IF(QKI62-QKK60&lt;=0,0,QKI62-QKK60)</f>
        <v>0</v>
      </c>
      <c r="QKM62" s="958">
        <f t="shared" ref="QKM62" si="5893">IF(QKK62-QKM60&lt;=0,0,QKK62-QKM60)</f>
        <v>0</v>
      </c>
      <c r="QKO62" s="958">
        <f t="shared" ref="QKO62" si="5894">IF(QKM62-QKO60&lt;=0,0,QKM62-QKO60)</f>
        <v>0</v>
      </c>
      <c r="QKQ62" s="958">
        <f t="shared" ref="QKQ62" si="5895">IF(QKO62-QKQ60&lt;=0,0,QKO62-QKQ60)</f>
        <v>0</v>
      </c>
      <c r="QKS62" s="958">
        <f t="shared" ref="QKS62" si="5896">IF(QKQ62-QKS60&lt;=0,0,QKQ62-QKS60)</f>
        <v>0</v>
      </c>
      <c r="QKU62" s="958">
        <f t="shared" ref="QKU62" si="5897">IF(QKS62-QKU60&lt;=0,0,QKS62-QKU60)</f>
        <v>0</v>
      </c>
      <c r="QKW62" s="958">
        <f t="shared" ref="QKW62" si="5898">IF(QKU62-QKW60&lt;=0,0,QKU62-QKW60)</f>
        <v>0</v>
      </c>
      <c r="QKY62" s="958">
        <f t="shared" ref="QKY62" si="5899">IF(QKW62-QKY60&lt;=0,0,QKW62-QKY60)</f>
        <v>0</v>
      </c>
      <c r="QLA62" s="958">
        <f t="shared" ref="QLA62" si="5900">IF(QKY62-QLA60&lt;=0,0,QKY62-QLA60)</f>
        <v>0</v>
      </c>
      <c r="QLC62" s="958">
        <f t="shared" ref="QLC62" si="5901">IF(QLA62-QLC60&lt;=0,0,QLA62-QLC60)</f>
        <v>0</v>
      </c>
      <c r="QLE62" s="958">
        <f t="shared" ref="QLE62" si="5902">IF(QLC62-QLE60&lt;=0,0,QLC62-QLE60)</f>
        <v>0</v>
      </c>
      <c r="QLG62" s="958">
        <f t="shared" ref="QLG62" si="5903">IF(QLE62-QLG60&lt;=0,0,QLE62-QLG60)</f>
        <v>0</v>
      </c>
      <c r="QLI62" s="958">
        <f t="shared" ref="QLI62" si="5904">IF(QLG62-QLI60&lt;=0,0,QLG62-QLI60)</f>
        <v>0</v>
      </c>
      <c r="QLK62" s="958">
        <f t="shared" ref="QLK62" si="5905">IF(QLI62-QLK60&lt;=0,0,QLI62-QLK60)</f>
        <v>0</v>
      </c>
      <c r="QLM62" s="958">
        <f t="shared" ref="QLM62" si="5906">IF(QLK62-QLM60&lt;=0,0,QLK62-QLM60)</f>
        <v>0</v>
      </c>
      <c r="QLO62" s="958">
        <f t="shared" ref="QLO62" si="5907">IF(QLM62-QLO60&lt;=0,0,QLM62-QLO60)</f>
        <v>0</v>
      </c>
      <c r="QLQ62" s="958">
        <f t="shared" ref="QLQ62" si="5908">IF(QLO62-QLQ60&lt;=0,0,QLO62-QLQ60)</f>
        <v>0</v>
      </c>
      <c r="QLS62" s="958">
        <f t="shared" ref="QLS62" si="5909">IF(QLQ62-QLS60&lt;=0,0,QLQ62-QLS60)</f>
        <v>0</v>
      </c>
      <c r="QLU62" s="958">
        <f t="shared" ref="QLU62" si="5910">IF(QLS62-QLU60&lt;=0,0,QLS62-QLU60)</f>
        <v>0</v>
      </c>
      <c r="QLW62" s="958">
        <f t="shared" ref="QLW62" si="5911">IF(QLU62-QLW60&lt;=0,0,QLU62-QLW60)</f>
        <v>0</v>
      </c>
      <c r="QLY62" s="958">
        <f t="shared" ref="QLY62" si="5912">IF(QLW62-QLY60&lt;=0,0,QLW62-QLY60)</f>
        <v>0</v>
      </c>
      <c r="QMA62" s="958">
        <f t="shared" ref="QMA62" si="5913">IF(QLY62-QMA60&lt;=0,0,QLY62-QMA60)</f>
        <v>0</v>
      </c>
      <c r="QMC62" s="958">
        <f t="shared" ref="QMC62" si="5914">IF(QMA62-QMC60&lt;=0,0,QMA62-QMC60)</f>
        <v>0</v>
      </c>
      <c r="QME62" s="958">
        <f t="shared" ref="QME62" si="5915">IF(QMC62-QME60&lt;=0,0,QMC62-QME60)</f>
        <v>0</v>
      </c>
      <c r="QMG62" s="958">
        <f t="shared" ref="QMG62" si="5916">IF(QME62-QMG60&lt;=0,0,QME62-QMG60)</f>
        <v>0</v>
      </c>
      <c r="QMI62" s="958">
        <f t="shared" ref="QMI62" si="5917">IF(QMG62-QMI60&lt;=0,0,QMG62-QMI60)</f>
        <v>0</v>
      </c>
      <c r="QMK62" s="958">
        <f t="shared" ref="QMK62" si="5918">IF(QMI62-QMK60&lt;=0,0,QMI62-QMK60)</f>
        <v>0</v>
      </c>
      <c r="QMM62" s="958">
        <f t="shared" ref="QMM62" si="5919">IF(QMK62-QMM60&lt;=0,0,QMK62-QMM60)</f>
        <v>0</v>
      </c>
      <c r="QMO62" s="958">
        <f t="shared" ref="QMO62" si="5920">IF(QMM62-QMO60&lt;=0,0,QMM62-QMO60)</f>
        <v>0</v>
      </c>
      <c r="QMQ62" s="958">
        <f t="shared" ref="QMQ62" si="5921">IF(QMO62-QMQ60&lt;=0,0,QMO62-QMQ60)</f>
        <v>0</v>
      </c>
      <c r="QMS62" s="958">
        <f t="shared" ref="QMS62" si="5922">IF(QMQ62-QMS60&lt;=0,0,QMQ62-QMS60)</f>
        <v>0</v>
      </c>
      <c r="QMU62" s="958">
        <f t="shared" ref="QMU62" si="5923">IF(QMS62-QMU60&lt;=0,0,QMS62-QMU60)</f>
        <v>0</v>
      </c>
      <c r="QMW62" s="958">
        <f t="shared" ref="QMW62" si="5924">IF(QMU62-QMW60&lt;=0,0,QMU62-QMW60)</f>
        <v>0</v>
      </c>
      <c r="QMY62" s="958">
        <f t="shared" ref="QMY62" si="5925">IF(QMW62-QMY60&lt;=0,0,QMW62-QMY60)</f>
        <v>0</v>
      </c>
      <c r="QNA62" s="958">
        <f t="shared" ref="QNA62" si="5926">IF(QMY62-QNA60&lt;=0,0,QMY62-QNA60)</f>
        <v>0</v>
      </c>
      <c r="QNC62" s="958">
        <f t="shared" ref="QNC62" si="5927">IF(QNA62-QNC60&lt;=0,0,QNA62-QNC60)</f>
        <v>0</v>
      </c>
      <c r="QNE62" s="958">
        <f t="shared" ref="QNE62" si="5928">IF(QNC62-QNE60&lt;=0,0,QNC62-QNE60)</f>
        <v>0</v>
      </c>
      <c r="QNG62" s="958">
        <f t="shared" ref="QNG62" si="5929">IF(QNE62-QNG60&lt;=0,0,QNE62-QNG60)</f>
        <v>0</v>
      </c>
      <c r="QNI62" s="958">
        <f t="shared" ref="QNI62" si="5930">IF(QNG62-QNI60&lt;=0,0,QNG62-QNI60)</f>
        <v>0</v>
      </c>
      <c r="QNK62" s="958">
        <f t="shared" ref="QNK62" si="5931">IF(QNI62-QNK60&lt;=0,0,QNI62-QNK60)</f>
        <v>0</v>
      </c>
      <c r="QNM62" s="958">
        <f t="shared" ref="QNM62" si="5932">IF(QNK62-QNM60&lt;=0,0,QNK62-QNM60)</f>
        <v>0</v>
      </c>
      <c r="QNO62" s="958">
        <f t="shared" ref="QNO62" si="5933">IF(QNM62-QNO60&lt;=0,0,QNM62-QNO60)</f>
        <v>0</v>
      </c>
      <c r="QNQ62" s="958">
        <f t="shared" ref="QNQ62" si="5934">IF(QNO62-QNQ60&lt;=0,0,QNO62-QNQ60)</f>
        <v>0</v>
      </c>
      <c r="QNS62" s="958">
        <f t="shared" ref="QNS62" si="5935">IF(QNQ62-QNS60&lt;=0,0,QNQ62-QNS60)</f>
        <v>0</v>
      </c>
      <c r="QNU62" s="958">
        <f t="shared" ref="QNU62" si="5936">IF(QNS62-QNU60&lt;=0,0,QNS62-QNU60)</f>
        <v>0</v>
      </c>
      <c r="QNW62" s="958">
        <f t="shared" ref="QNW62" si="5937">IF(QNU62-QNW60&lt;=0,0,QNU62-QNW60)</f>
        <v>0</v>
      </c>
      <c r="QNY62" s="958">
        <f t="shared" ref="QNY62" si="5938">IF(QNW62-QNY60&lt;=0,0,QNW62-QNY60)</f>
        <v>0</v>
      </c>
      <c r="QOA62" s="958">
        <f t="shared" ref="QOA62" si="5939">IF(QNY62-QOA60&lt;=0,0,QNY62-QOA60)</f>
        <v>0</v>
      </c>
      <c r="QOC62" s="958">
        <f t="shared" ref="QOC62" si="5940">IF(QOA62-QOC60&lt;=0,0,QOA62-QOC60)</f>
        <v>0</v>
      </c>
      <c r="QOE62" s="958">
        <f t="shared" ref="QOE62" si="5941">IF(QOC62-QOE60&lt;=0,0,QOC62-QOE60)</f>
        <v>0</v>
      </c>
      <c r="QOG62" s="958">
        <f t="shared" ref="QOG62" si="5942">IF(QOE62-QOG60&lt;=0,0,QOE62-QOG60)</f>
        <v>0</v>
      </c>
      <c r="QOI62" s="958">
        <f t="shared" ref="QOI62" si="5943">IF(QOG62-QOI60&lt;=0,0,QOG62-QOI60)</f>
        <v>0</v>
      </c>
      <c r="QOK62" s="958">
        <f t="shared" ref="QOK62" si="5944">IF(QOI62-QOK60&lt;=0,0,QOI62-QOK60)</f>
        <v>0</v>
      </c>
      <c r="QOM62" s="958">
        <f t="shared" ref="QOM62" si="5945">IF(QOK62-QOM60&lt;=0,0,QOK62-QOM60)</f>
        <v>0</v>
      </c>
      <c r="QOO62" s="958">
        <f t="shared" ref="QOO62" si="5946">IF(QOM62-QOO60&lt;=0,0,QOM62-QOO60)</f>
        <v>0</v>
      </c>
      <c r="QOQ62" s="958">
        <f t="shared" ref="QOQ62" si="5947">IF(QOO62-QOQ60&lt;=0,0,QOO62-QOQ60)</f>
        <v>0</v>
      </c>
      <c r="QOS62" s="958">
        <f t="shared" ref="QOS62" si="5948">IF(QOQ62-QOS60&lt;=0,0,QOQ62-QOS60)</f>
        <v>0</v>
      </c>
      <c r="QOU62" s="958">
        <f t="shared" ref="QOU62" si="5949">IF(QOS62-QOU60&lt;=0,0,QOS62-QOU60)</f>
        <v>0</v>
      </c>
      <c r="QOW62" s="958">
        <f t="shared" ref="QOW62" si="5950">IF(QOU62-QOW60&lt;=0,0,QOU62-QOW60)</f>
        <v>0</v>
      </c>
      <c r="QOY62" s="958">
        <f t="shared" ref="QOY62" si="5951">IF(QOW62-QOY60&lt;=0,0,QOW62-QOY60)</f>
        <v>0</v>
      </c>
      <c r="QPA62" s="958">
        <f t="shared" ref="QPA62" si="5952">IF(QOY62-QPA60&lt;=0,0,QOY62-QPA60)</f>
        <v>0</v>
      </c>
      <c r="QPC62" s="958">
        <f t="shared" ref="QPC62" si="5953">IF(QPA62-QPC60&lt;=0,0,QPA62-QPC60)</f>
        <v>0</v>
      </c>
      <c r="QPE62" s="958">
        <f t="shared" ref="QPE62" si="5954">IF(QPC62-QPE60&lt;=0,0,QPC62-QPE60)</f>
        <v>0</v>
      </c>
      <c r="QPG62" s="958">
        <f t="shared" ref="QPG62" si="5955">IF(QPE62-QPG60&lt;=0,0,QPE62-QPG60)</f>
        <v>0</v>
      </c>
      <c r="QPI62" s="958">
        <f t="shared" ref="QPI62" si="5956">IF(QPG62-QPI60&lt;=0,0,QPG62-QPI60)</f>
        <v>0</v>
      </c>
      <c r="QPK62" s="958">
        <f t="shared" ref="QPK62" si="5957">IF(QPI62-QPK60&lt;=0,0,QPI62-QPK60)</f>
        <v>0</v>
      </c>
      <c r="QPM62" s="958">
        <f t="shared" ref="QPM62" si="5958">IF(QPK62-QPM60&lt;=0,0,QPK62-QPM60)</f>
        <v>0</v>
      </c>
      <c r="QPO62" s="958">
        <f t="shared" ref="QPO62" si="5959">IF(QPM62-QPO60&lt;=0,0,QPM62-QPO60)</f>
        <v>0</v>
      </c>
      <c r="QPQ62" s="958">
        <f t="shared" ref="QPQ62" si="5960">IF(QPO62-QPQ60&lt;=0,0,QPO62-QPQ60)</f>
        <v>0</v>
      </c>
      <c r="QPS62" s="958">
        <f t="shared" ref="QPS62" si="5961">IF(QPQ62-QPS60&lt;=0,0,QPQ62-QPS60)</f>
        <v>0</v>
      </c>
      <c r="QPU62" s="958">
        <f t="shared" ref="QPU62" si="5962">IF(QPS62-QPU60&lt;=0,0,QPS62-QPU60)</f>
        <v>0</v>
      </c>
      <c r="QPW62" s="958">
        <f t="shared" ref="QPW62" si="5963">IF(QPU62-QPW60&lt;=0,0,QPU62-QPW60)</f>
        <v>0</v>
      </c>
      <c r="QPY62" s="958">
        <f t="shared" ref="QPY62" si="5964">IF(QPW62-QPY60&lt;=0,0,QPW62-QPY60)</f>
        <v>0</v>
      </c>
      <c r="QQA62" s="958">
        <f t="shared" ref="QQA62" si="5965">IF(QPY62-QQA60&lt;=0,0,QPY62-QQA60)</f>
        <v>0</v>
      </c>
      <c r="QQC62" s="958">
        <f t="shared" ref="QQC62" si="5966">IF(QQA62-QQC60&lt;=0,0,QQA62-QQC60)</f>
        <v>0</v>
      </c>
      <c r="QQE62" s="958">
        <f t="shared" ref="QQE62" si="5967">IF(QQC62-QQE60&lt;=0,0,QQC62-QQE60)</f>
        <v>0</v>
      </c>
      <c r="QQG62" s="958">
        <f t="shared" ref="QQG62" si="5968">IF(QQE62-QQG60&lt;=0,0,QQE62-QQG60)</f>
        <v>0</v>
      </c>
      <c r="QQI62" s="958">
        <f t="shared" ref="QQI62" si="5969">IF(QQG62-QQI60&lt;=0,0,QQG62-QQI60)</f>
        <v>0</v>
      </c>
      <c r="QQK62" s="958">
        <f t="shared" ref="QQK62" si="5970">IF(QQI62-QQK60&lt;=0,0,QQI62-QQK60)</f>
        <v>0</v>
      </c>
      <c r="QQM62" s="958">
        <f t="shared" ref="QQM62" si="5971">IF(QQK62-QQM60&lt;=0,0,QQK62-QQM60)</f>
        <v>0</v>
      </c>
      <c r="QQO62" s="958">
        <f t="shared" ref="QQO62" si="5972">IF(QQM62-QQO60&lt;=0,0,QQM62-QQO60)</f>
        <v>0</v>
      </c>
      <c r="QQQ62" s="958">
        <f t="shared" ref="QQQ62" si="5973">IF(QQO62-QQQ60&lt;=0,0,QQO62-QQQ60)</f>
        <v>0</v>
      </c>
      <c r="QQS62" s="958">
        <f t="shared" ref="QQS62" si="5974">IF(QQQ62-QQS60&lt;=0,0,QQQ62-QQS60)</f>
        <v>0</v>
      </c>
      <c r="QQU62" s="958">
        <f t="shared" ref="QQU62" si="5975">IF(QQS62-QQU60&lt;=0,0,QQS62-QQU60)</f>
        <v>0</v>
      </c>
      <c r="QQW62" s="958">
        <f t="shared" ref="QQW62" si="5976">IF(QQU62-QQW60&lt;=0,0,QQU62-QQW60)</f>
        <v>0</v>
      </c>
      <c r="QQY62" s="958">
        <f t="shared" ref="QQY62" si="5977">IF(QQW62-QQY60&lt;=0,0,QQW62-QQY60)</f>
        <v>0</v>
      </c>
      <c r="QRA62" s="958">
        <f t="shared" ref="QRA62" si="5978">IF(QQY62-QRA60&lt;=0,0,QQY62-QRA60)</f>
        <v>0</v>
      </c>
      <c r="QRC62" s="958">
        <f t="shared" ref="QRC62" si="5979">IF(QRA62-QRC60&lt;=0,0,QRA62-QRC60)</f>
        <v>0</v>
      </c>
      <c r="QRE62" s="958">
        <f t="shared" ref="QRE62" si="5980">IF(QRC62-QRE60&lt;=0,0,QRC62-QRE60)</f>
        <v>0</v>
      </c>
      <c r="QRG62" s="958">
        <f t="shared" ref="QRG62" si="5981">IF(QRE62-QRG60&lt;=0,0,QRE62-QRG60)</f>
        <v>0</v>
      </c>
      <c r="QRI62" s="958">
        <f t="shared" ref="QRI62" si="5982">IF(QRG62-QRI60&lt;=0,0,QRG62-QRI60)</f>
        <v>0</v>
      </c>
      <c r="QRK62" s="958">
        <f t="shared" ref="QRK62" si="5983">IF(QRI62-QRK60&lt;=0,0,QRI62-QRK60)</f>
        <v>0</v>
      </c>
      <c r="QRM62" s="958">
        <f t="shared" ref="QRM62" si="5984">IF(QRK62-QRM60&lt;=0,0,QRK62-QRM60)</f>
        <v>0</v>
      </c>
      <c r="QRO62" s="958">
        <f t="shared" ref="QRO62" si="5985">IF(QRM62-QRO60&lt;=0,0,QRM62-QRO60)</f>
        <v>0</v>
      </c>
      <c r="QRQ62" s="958">
        <f t="shared" ref="QRQ62" si="5986">IF(QRO62-QRQ60&lt;=0,0,QRO62-QRQ60)</f>
        <v>0</v>
      </c>
      <c r="QRS62" s="958">
        <f t="shared" ref="QRS62" si="5987">IF(QRQ62-QRS60&lt;=0,0,QRQ62-QRS60)</f>
        <v>0</v>
      </c>
      <c r="QRU62" s="958">
        <f t="shared" ref="QRU62" si="5988">IF(QRS62-QRU60&lt;=0,0,QRS62-QRU60)</f>
        <v>0</v>
      </c>
      <c r="QRW62" s="958">
        <f t="shared" ref="QRW62" si="5989">IF(QRU62-QRW60&lt;=0,0,QRU62-QRW60)</f>
        <v>0</v>
      </c>
      <c r="QRY62" s="958">
        <f t="shared" ref="QRY62" si="5990">IF(QRW62-QRY60&lt;=0,0,QRW62-QRY60)</f>
        <v>0</v>
      </c>
      <c r="QSA62" s="958">
        <f t="shared" ref="QSA62" si="5991">IF(QRY62-QSA60&lt;=0,0,QRY62-QSA60)</f>
        <v>0</v>
      </c>
      <c r="QSC62" s="958">
        <f t="shared" ref="QSC62" si="5992">IF(QSA62-QSC60&lt;=0,0,QSA62-QSC60)</f>
        <v>0</v>
      </c>
      <c r="QSE62" s="958">
        <f t="shared" ref="QSE62" si="5993">IF(QSC62-QSE60&lt;=0,0,QSC62-QSE60)</f>
        <v>0</v>
      </c>
      <c r="QSG62" s="958">
        <f t="shared" ref="QSG62" si="5994">IF(QSE62-QSG60&lt;=0,0,QSE62-QSG60)</f>
        <v>0</v>
      </c>
      <c r="QSI62" s="958">
        <f t="shared" ref="QSI62" si="5995">IF(QSG62-QSI60&lt;=0,0,QSG62-QSI60)</f>
        <v>0</v>
      </c>
      <c r="QSK62" s="958">
        <f t="shared" ref="QSK62" si="5996">IF(QSI62-QSK60&lt;=0,0,QSI62-QSK60)</f>
        <v>0</v>
      </c>
      <c r="QSM62" s="958">
        <f t="shared" ref="QSM62" si="5997">IF(QSK62-QSM60&lt;=0,0,QSK62-QSM60)</f>
        <v>0</v>
      </c>
      <c r="QSO62" s="958">
        <f t="shared" ref="QSO62" si="5998">IF(QSM62-QSO60&lt;=0,0,QSM62-QSO60)</f>
        <v>0</v>
      </c>
      <c r="QSQ62" s="958">
        <f t="shared" ref="QSQ62" si="5999">IF(QSO62-QSQ60&lt;=0,0,QSO62-QSQ60)</f>
        <v>0</v>
      </c>
      <c r="QSS62" s="958">
        <f t="shared" ref="QSS62" si="6000">IF(QSQ62-QSS60&lt;=0,0,QSQ62-QSS60)</f>
        <v>0</v>
      </c>
      <c r="QSU62" s="958">
        <f t="shared" ref="QSU62" si="6001">IF(QSS62-QSU60&lt;=0,0,QSS62-QSU60)</f>
        <v>0</v>
      </c>
      <c r="QSW62" s="958">
        <f t="shared" ref="QSW62" si="6002">IF(QSU62-QSW60&lt;=0,0,QSU62-QSW60)</f>
        <v>0</v>
      </c>
      <c r="QSY62" s="958">
        <f t="shared" ref="QSY62" si="6003">IF(QSW62-QSY60&lt;=0,0,QSW62-QSY60)</f>
        <v>0</v>
      </c>
      <c r="QTA62" s="958">
        <f t="shared" ref="QTA62" si="6004">IF(QSY62-QTA60&lt;=0,0,QSY62-QTA60)</f>
        <v>0</v>
      </c>
      <c r="QTC62" s="958">
        <f t="shared" ref="QTC62" si="6005">IF(QTA62-QTC60&lt;=0,0,QTA62-QTC60)</f>
        <v>0</v>
      </c>
      <c r="QTE62" s="958">
        <f t="shared" ref="QTE62" si="6006">IF(QTC62-QTE60&lt;=0,0,QTC62-QTE60)</f>
        <v>0</v>
      </c>
      <c r="QTG62" s="958">
        <f t="shared" ref="QTG62" si="6007">IF(QTE62-QTG60&lt;=0,0,QTE62-QTG60)</f>
        <v>0</v>
      </c>
      <c r="QTI62" s="958">
        <f t="shared" ref="QTI62" si="6008">IF(QTG62-QTI60&lt;=0,0,QTG62-QTI60)</f>
        <v>0</v>
      </c>
      <c r="QTK62" s="958">
        <f t="shared" ref="QTK62" si="6009">IF(QTI62-QTK60&lt;=0,0,QTI62-QTK60)</f>
        <v>0</v>
      </c>
      <c r="QTM62" s="958">
        <f t="shared" ref="QTM62" si="6010">IF(QTK62-QTM60&lt;=0,0,QTK62-QTM60)</f>
        <v>0</v>
      </c>
      <c r="QTO62" s="958">
        <f t="shared" ref="QTO62" si="6011">IF(QTM62-QTO60&lt;=0,0,QTM62-QTO60)</f>
        <v>0</v>
      </c>
      <c r="QTQ62" s="958">
        <f t="shared" ref="QTQ62" si="6012">IF(QTO62-QTQ60&lt;=0,0,QTO62-QTQ60)</f>
        <v>0</v>
      </c>
      <c r="QTS62" s="958">
        <f t="shared" ref="QTS62" si="6013">IF(QTQ62-QTS60&lt;=0,0,QTQ62-QTS60)</f>
        <v>0</v>
      </c>
      <c r="QTU62" s="958">
        <f t="shared" ref="QTU62" si="6014">IF(QTS62-QTU60&lt;=0,0,QTS62-QTU60)</f>
        <v>0</v>
      </c>
      <c r="QTW62" s="958">
        <f t="shared" ref="QTW62" si="6015">IF(QTU62-QTW60&lt;=0,0,QTU62-QTW60)</f>
        <v>0</v>
      </c>
      <c r="QTY62" s="958">
        <f t="shared" ref="QTY62" si="6016">IF(QTW62-QTY60&lt;=0,0,QTW62-QTY60)</f>
        <v>0</v>
      </c>
      <c r="QUA62" s="958">
        <f t="shared" ref="QUA62" si="6017">IF(QTY62-QUA60&lt;=0,0,QTY62-QUA60)</f>
        <v>0</v>
      </c>
      <c r="QUC62" s="958">
        <f t="shared" ref="QUC62" si="6018">IF(QUA62-QUC60&lt;=0,0,QUA62-QUC60)</f>
        <v>0</v>
      </c>
      <c r="QUE62" s="958">
        <f t="shared" ref="QUE62" si="6019">IF(QUC62-QUE60&lt;=0,0,QUC62-QUE60)</f>
        <v>0</v>
      </c>
      <c r="QUG62" s="958">
        <f t="shared" ref="QUG62" si="6020">IF(QUE62-QUG60&lt;=0,0,QUE62-QUG60)</f>
        <v>0</v>
      </c>
      <c r="QUI62" s="958">
        <f t="shared" ref="QUI62" si="6021">IF(QUG62-QUI60&lt;=0,0,QUG62-QUI60)</f>
        <v>0</v>
      </c>
      <c r="QUK62" s="958">
        <f t="shared" ref="QUK62" si="6022">IF(QUI62-QUK60&lt;=0,0,QUI62-QUK60)</f>
        <v>0</v>
      </c>
      <c r="QUM62" s="958">
        <f t="shared" ref="QUM62" si="6023">IF(QUK62-QUM60&lt;=0,0,QUK62-QUM60)</f>
        <v>0</v>
      </c>
      <c r="QUO62" s="958">
        <f t="shared" ref="QUO62" si="6024">IF(QUM62-QUO60&lt;=0,0,QUM62-QUO60)</f>
        <v>0</v>
      </c>
      <c r="QUQ62" s="958">
        <f t="shared" ref="QUQ62" si="6025">IF(QUO62-QUQ60&lt;=0,0,QUO62-QUQ60)</f>
        <v>0</v>
      </c>
      <c r="QUS62" s="958">
        <f t="shared" ref="QUS62" si="6026">IF(QUQ62-QUS60&lt;=0,0,QUQ62-QUS60)</f>
        <v>0</v>
      </c>
      <c r="QUU62" s="958">
        <f t="shared" ref="QUU62" si="6027">IF(QUS62-QUU60&lt;=0,0,QUS62-QUU60)</f>
        <v>0</v>
      </c>
      <c r="QUW62" s="958">
        <f t="shared" ref="QUW62" si="6028">IF(QUU62-QUW60&lt;=0,0,QUU62-QUW60)</f>
        <v>0</v>
      </c>
      <c r="QUY62" s="958">
        <f t="shared" ref="QUY62" si="6029">IF(QUW62-QUY60&lt;=0,0,QUW62-QUY60)</f>
        <v>0</v>
      </c>
      <c r="QVA62" s="958">
        <f t="shared" ref="QVA62" si="6030">IF(QUY62-QVA60&lt;=0,0,QUY62-QVA60)</f>
        <v>0</v>
      </c>
      <c r="QVC62" s="958">
        <f t="shared" ref="QVC62" si="6031">IF(QVA62-QVC60&lt;=0,0,QVA62-QVC60)</f>
        <v>0</v>
      </c>
      <c r="QVE62" s="958">
        <f t="shared" ref="QVE62" si="6032">IF(QVC62-QVE60&lt;=0,0,QVC62-QVE60)</f>
        <v>0</v>
      </c>
      <c r="QVG62" s="958">
        <f t="shared" ref="QVG62" si="6033">IF(QVE62-QVG60&lt;=0,0,QVE62-QVG60)</f>
        <v>0</v>
      </c>
      <c r="QVI62" s="958">
        <f t="shared" ref="QVI62" si="6034">IF(QVG62-QVI60&lt;=0,0,QVG62-QVI60)</f>
        <v>0</v>
      </c>
      <c r="QVK62" s="958">
        <f t="shared" ref="QVK62" si="6035">IF(QVI62-QVK60&lt;=0,0,QVI62-QVK60)</f>
        <v>0</v>
      </c>
      <c r="QVM62" s="958">
        <f t="shared" ref="QVM62" si="6036">IF(QVK62-QVM60&lt;=0,0,QVK62-QVM60)</f>
        <v>0</v>
      </c>
      <c r="QVO62" s="958">
        <f t="shared" ref="QVO62" si="6037">IF(QVM62-QVO60&lt;=0,0,QVM62-QVO60)</f>
        <v>0</v>
      </c>
      <c r="QVQ62" s="958">
        <f t="shared" ref="QVQ62" si="6038">IF(QVO62-QVQ60&lt;=0,0,QVO62-QVQ60)</f>
        <v>0</v>
      </c>
      <c r="QVS62" s="958">
        <f t="shared" ref="QVS62" si="6039">IF(QVQ62-QVS60&lt;=0,0,QVQ62-QVS60)</f>
        <v>0</v>
      </c>
      <c r="QVU62" s="958">
        <f t="shared" ref="QVU62" si="6040">IF(QVS62-QVU60&lt;=0,0,QVS62-QVU60)</f>
        <v>0</v>
      </c>
      <c r="QVW62" s="958">
        <f t="shared" ref="QVW62" si="6041">IF(QVU62-QVW60&lt;=0,0,QVU62-QVW60)</f>
        <v>0</v>
      </c>
      <c r="QVY62" s="958">
        <f t="shared" ref="QVY62" si="6042">IF(QVW62-QVY60&lt;=0,0,QVW62-QVY60)</f>
        <v>0</v>
      </c>
      <c r="QWA62" s="958">
        <f t="shared" ref="QWA62" si="6043">IF(QVY62-QWA60&lt;=0,0,QVY62-QWA60)</f>
        <v>0</v>
      </c>
      <c r="QWC62" s="958">
        <f t="shared" ref="QWC62" si="6044">IF(QWA62-QWC60&lt;=0,0,QWA62-QWC60)</f>
        <v>0</v>
      </c>
      <c r="QWE62" s="958">
        <f t="shared" ref="QWE62" si="6045">IF(QWC62-QWE60&lt;=0,0,QWC62-QWE60)</f>
        <v>0</v>
      </c>
      <c r="QWG62" s="958">
        <f t="shared" ref="QWG62" si="6046">IF(QWE62-QWG60&lt;=0,0,QWE62-QWG60)</f>
        <v>0</v>
      </c>
      <c r="QWI62" s="958">
        <f t="shared" ref="QWI62" si="6047">IF(QWG62-QWI60&lt;=0,0,QWG62-QWI60)</f>
        <v>0</v>
      </c>
      <c r="QWK62" s="958">
        <f t="shared" ref="QWK62" si="6048">IF(QWI62-QWK60&lt;=0,0,QWI62-QWK60)</f>
        <v>0</v>
      </c>
      <c r="QWM62" s="958">
        <f t="shared" ref="QWM62" si="6049">IF(QWK62-QWM60&lt;=0,0,QWK62-QWM60)</f>
        <v>0</v>
      </c>
      <c r="QWO62" s="958">
        <f t="shared" ref="QWO62" si="6050">IF(QWM62-QWO60&lt;=0,0,QWM62-QWO60)</f>
        <v>0</v>
      </c>
      <c r="QWQ62" s="958">
        <f t="shared" ref="QWQ62" si="6051">IF(QWO62-QWQ60&lt;=0,0,QWO62-QWQ60)</f>
        <v>0</v>
      </c>
      <c r="QWS62" s="958">
        <f t="shared" ref="QWS62" si="6052">IF(QWQ62-QWS60&lt;=0,0,QWQ62-QWS60)</f>
        <v>0</v>
      </c>
      <c r="QWU62" s="958">
        <f t="shared" ref="QWU62" si="6053">IF(QWS62-QWU60&lt;=0,0,QWS62-QWU60)</f>
        <v>0</v>
      </c>
      <c r="QWW62" s="958">
        <f t="shared" ref="QWW62" si="6054">IF(QWU62-QWW60&lt;=0,0,QWU62-QWW60)</f>
        <v>0</v>
      </c>
      <c r="QWY62" s="958">
        <f t="shared" ref="QWY62" si="6055">IF(QWW62-QWY60&lt;=0,0,QWW62-QWY60)</f>
        <v>0</v>
      </c>
      <c r="QXA62" s="958">
        <f t="shared" ref="QXA62" si="6056">IF(QWY62-QXA60&lt;=0,0,QWY62-QXA60)</f>
        <v>0</v>
      </c>
      <c r="QXC62" s="958">
        <f t="shared" ref="QXC62" si="6057">IF(QXA62-QXC60&lt;=0,0,QXA62-QXC60)</f>
        <v>0</v>
      </c>
      <c r="QXE62" s="958">
        <f t="shared" ref="QXE62" si="6058">IF(QXC62-QXE60&lt;=0,0,QXC62-QXE60)</f>
        <v>0</v>
      </c>
      <c r="QXG62" s="958">
        <f t="shared" ref="QXG62" si="6059">IF(QXE62-QXG60&lt;=0,0,QXE62-QXG60)</f>
        <v>0</v>
      </c>
      <c r="QXI62" s="958">
        <f t="shared" ref="QXI62" si="6060">IF(QXG62-QXI60&lt;=0,0,QXG62-QXI60)</f>
        <v>0</v>
      </c>
      <c r="QXK62" s="958">
        <f t="shared" ref="QXK62" si="6061">IF(QXI62-QXK60&lt;=0,0,QXI62-QXK60)</f>
        <v>0</v>
      </c>
      <c r="QXM62" s="958">
        <f t="shared" ref="QXM62" si="6062">IF(QXK62-QXM60&lt;=0,0,QXK62-QXM60)</f>
        <v>0</v>
      </c>
      <c r="QXO62" s="958">
        <f t="shared" ref="QXO62" si="6063">IF(QXM62-QXO60&lt;=0,0,QXM62-QXO60)</f>
        <v>0</v>
      </c>
      <c r="QXQ62" s="958">
        <f t="shared" ref="QXQ62" si="6064">IF(QXO62-QXQ60&lt;=0,0,QXO62-QXQ60)</f>
        <v>0</v>
      </c>
      <c r="QXS62" s="958">
        <f t="shared" ref="QXS62" si="6065">IF(QXQ62-QXS60&lt;=0,0,QXQ62-QXS60)</f>
        <v>0</v>
      </c>
      <c r="QXU62" s="958">
        <f t="shared" ref="QXU62" si="6066">IF(QXS62-QXU60&lt;=0,0,QXS62-QXU60)</f>
        <v>0</v>
      </c>
      <c r="QXW62" s="958">
        <f t="shared" ref="QXW62" si="6067">IF(QXU62-QXW60&lt;=0,0,QXU62-QXW60)</f>
        <v>0</v>
      </c>
      <c r="QXY62" s="958">
        <f t="shared" ref="QXY62" si="6068">IF(QXW62-QXY60&lt;=0,0,QXW62-QXY60)</f>
        <v>0</v>
      </c>
      <c r="QYA62" s="958">
        <f t="shared" ref="QYA62" si="6069">IF(QXY62-QYA60&lt;=0,0,QXY62-QYA60)</f>
        <v>0</v>
      </c>
      <c r="QYC62" s="958">
        <f t="shared" ref="QYC62" si="6070">IF(QYA62-QYC60&lt;=0,0,QYA62-QYC60)</f>
        <v>0</v>
      </c>
      <c r="QYE62" s="958">
        <f t="shared" ref="QYE62" si="6071">IF(QYC62-QYE60&lt;=0,0,QYC62-QYE60)</f>
        <v>0</v>
      </c>
      <c r="QYG62" s="958">
        <f t="shared" ref="QYG62" si="6072">IF(QYE62-QYG60&lt;=0,0,QYE62-QYG60)</f>
        <v>0</v>
      </c>
      <c r="QYI62" s="958">
        <f t="shared" ref="QYI62" si="6073">IF(QYG62-QYI60&lt;=0,0,QYG62-QYI60)</f>
        <v>0</v>
      </c>
      <c r="QYK62" s="958">
        <f t="shared" ref="QYK62" si="6074">IF(QYI62-QYK60&lt;=0,0,QYI62-QYK60)</f>
        <v>0</v>
      </c>
      <c r="QYM62" s="958">
        <f t="shared" ref="QYM62" si="6075">IF(QYK62-QYM60&lt;=0,0,QYK62-QYM60)</f>
        <v>0</v>
      </c>
      <c r="QYO62" s="958">
        <f t="shared" ref="QYO62" si="6076">IF(QYM62-QYO60&lt;=0,0,QYM62-QYO60)</f>
        <v>0</v>
      </c>
      <c r="QYQ62" s="958">
        <f t="shared" ref="QYQ62" si="6077">IF(QYO62-QYQ60&lt;=0,0,QYO62-QYQ60)</f>
        <v>0</v>
      </c>
      <c r="QYS62" s="958">
        <f t="shared" ref="QYS62" si="6078">IF(QYQ62-QYS60&lt;=0,0,QYQ62-QYS60)</f>
        <v>0</v>
      </c>
      <c r="QYU62" s="958">
        <f t="shared" ref="QYU62" si="6079">IF(QYS62-QYU60&lt;=0,0,QYS62-QYU60)</f>
        <v>0</v>
      </c>
      <c r="QYW62" s="958">
        <f t="shared" ref="QYW62" si="6080">IF(QYU62-QYW60&lt;=0,0,QYU62-QYW60)</f>
        <v>0</v>
      </c>
      <c r="QYY62" s="958">
        <f t="shared" ref="QYY62" si="6081">IF(QYW62-QYY60&lt;=0,0,QYW62-QYY60)</f>
        <v>0</v>
      </c>
      <c r="QZA62" s="958">
        <f t="shared" ref="QZA62" si="6082">IF(QYY62-QZA60&lt;=0,0,QYY62-QZA60)</f>
        <v>0</v>
      </c>
      <c r="QZC62" s="958">
        <f t="shared" ref="QZC62" si="6083">IF(QZA62-QZC60&lt;=0,0,QZA62-QZC60)</f>
        <v>0</v>
      </c>
      <c r="QZE62" s="958">
        <f t="shared" ref="QZE62" si="6084">IF(QZC62-QZE60&lt;=0,0,QZC62-QZE60)</f>
        <v>0</v>
      </c>
      <c r="QZG62" s="958">
        <f t="shared" ref="QZG62" si="6085">IF(QZE62-QZG60&lt;=0,0,QZE62-QZG60)</f>
        <v>0</v>
      </c>
      <c r="QZI62" s="958">
        <f t="shared" ref="QZI62" si="6086">IF(QZG62-QZI60&lt;=0,0,QZG62-QZI60)</f>
        <v>0</v>
      </c>
      <c r="QZK62" s="958">
        <f t="shared" ref="QZK62" si="6087">IF(QZI62-QZK60&lt;=0,0,QZI62-QZK60)</f>
        <v>0</v>
      </c>
      <c r="QZM62" s="958">
        <f t="shared" ref="QZM62" si="6088">IF(QZK62-QZM60&lt;=0,0,QZK62-QZM60)</f>
        <v>0</v>
      </c>
      <c r="QZO62" s="958">
        <f t="shared" ref="QZO62" si="6089">IF(QZM62-QZO60&lt;=0,0,QZM62-QZO60)</f>
        <v>0</v>
      </c>
      <c r="QZQ62" s="958">
        <f t="shared" ref="QZQ62" si="6090">IF(QZO62-QZQ60&lt;=0,0,QZO62-QZQ60)</f>
        <v>0</v>
      </c>
      <c r="QZS62" s="958">
        <f t="shared" ref="QZS62" si="6091">IF(QZQ62-QZS60&lt;=0,0,QZQ62-QZS60)</f>
        <v>0</v>
      </c>
      <c r="QZU62" s="958">
        <f t="shared" ref="QZU62" si="6092">IF(QZS62-QZU60&lt;=0,0,QZS62-QZU60)</f>
        <v>0</v>
      </c>
      <c r="QZW62" s="958">
        <f t="shared" ref="QZW62" si="6093">IF(QZU62-QZW60&lt;=0,0,QZU62-QZW60)</f>
        <v>0</v>
      </c>
      <c r="QZY62" s="958">
        <f t="shared" ref="QZY62" si="6094">IF(QZW62-QZY60&lt;=0,0,QZW62-QZY60)</f>
        <v>0</v>
      </c>
      <c r="RAA62" s="958">
        <f t="shared" ref="RAA62" si="6095">IF(QZY62-RAA60&lt;=0,0,QZY62-RAA60)</f>
        <v>0</v>
      </c>
      <c r="RAC62" s="958">
        <f t="shared" ref="RAC62" si="6096">IF(RAA62-RAC60&lt;=0,0,RAA62-RAC60)</f>
        <v>0</v>
      </c>
      <c r="RAE62" s="958">
        <f t="shared" ref="RAE62" si="6097">IF(RAC62-RAE60&lt;=0,0,RAC62-RAE60)</f>
        <v>0</v>
      </c>
      <c r="RAG62" s="958">
        <f t="shared" ref="RAG62" si="6098">IF(RAE62-RAG60&lt;=0,0,RAE62-RAG60)</f>
        <v>0</v>
      </c>
      <c r="RAI62" s="958">
        <f t="shared" ref="RAI62" si="6099">IF(RAG62-RAI60&lt;=0,0,RAG62-RAI60)</f>
        <v>0</v>
      </c>
      <c r="RAK62" s="958">
        <f t="shared" ref="RAK62" si="6100">IF(RAI62-RAK60&lt;=0,0,RAI62-RAK60)</f>
        <v>0</v>
      </c>
      <c r="RAM62" s="958">
        <f t="shared" ref="RAM62" si="6101">IF(RAK62-RAM60&lt;=0,0,RAK62-RAM60)</f>
        <v>0</v>
      </c>
      <c r="RAO62" s="958">
        <f t="shared" ref="RAO62" si="6102">IF(RAM62-RAO60&lt;=0,0,RAM62-RAO60)</f>
        <v>0</v>
      </c>
      <c r="RAQ62" s="958">
        <f t="shared" ref="RAQ62" si="6103">IF(RAO62-RAQ60&lt;=0,0,RAO62-RAQ60)</f>
        <v>0</v>
      </c>
      <c r="RAS62" s="958">
        <f t="shared" ref="RAS62" si="6104">IF(RAQ62-RAS60&lt;=0,0,RAQ62-RAS60)</f>
        <v>0</v>
      </c>
      <c r="RAU62" s="958">
        <f t="shared" ref="RAU62" si="6105">IF(RAS62-RAU60&lt;=0,0,RAS62-RAU60)</f>
        <v>0</v>
      </c>
      <c r="RAW62" s="958">
        <f t="shared" ref="RAW62" si="6106">IF(RAU62-RAW60&lt;=0,0,RAU62-RAW60)</f>
        <v>0</v>
      </c>
      <c r="RAY62" s="958">
        <f t="shared" ref="RAY62" si="6107">IF(RAW62-RAY60&lt;=0,0,RAW62-RAY60)</f>
        <v>0</v>
      </c>
      <c r="RBA62" s="958">
        <f t="shared" ref="RBA62" si="6108">IF(RAY62-RBA60&lt;=0,0,RAY62-RBA60)</f>
        <v>0</v>
      </c>
      <c r="RBC62" s="958">
        <f t="shared" ref="RBC62" si="6109">IF(RBA62-RBC60&lt;=0,0,RBA62-RBC60)</f>
        <v>0</v>
      </c>
      <c r="RBE62" s="958">
        <f t="shared" ref="RBE62" si="6110">IF(RBC62-RBE60&lt;=0,0,RBC62-RBE60)</f>
        <v>0</v>
      </c>
      <c r="RBG62" s="958">
        <f t="shared" ref="RBG62" si="6111">IF(RBE62-RBG60&lt;=0,0,RBE62-RBG60)</f>
        <v>0</v>
      </c>
      <c r="RBI62" s="958">
        <f t="shared" ref="RBI62" si="6112">IF(RBG62-RBI60&lt;=0,0,RBG62-RBI60)</f>
        <v>0</v>
      </c>
      <c r="RBK62" s="958">
        <f t="shared" ref="RBK62" si="6113">IF(RBI62-RBK60&lt;=0,0,RBI62-RBK60)</f>
        <v>0</v>
      </c>
      <c r="RBM62" s="958">
        <f t="shared" ref="RBM62" si="6114">IF(RBK62-RBM60&lt;=0,0,RBK62-RBM60)</f>
        <v>0</v>
      </c>
      <c r="RBO62" s="958">
        <f t="shared" ref="RBO62" si="6115">IF(RBM62-RBO60&lt;=0,0,RBM62-RBO60)</f>
        <v>0</v>
      </c>
      <c r="RBQ62" s="958">
        <f t="shared" ref="RBQ62" si="6116">IF(RBO62-RBQ60&lt;=0,0,RBO62-RBQ60)</f>
        <v>0</v>
      </c>
      <c r="RBS62" s="958">
        <f t="shared" ref="RBS62" si="6117">IF(RBQ62-RBS60&lt;=0,0,RBQ62-RBS60)</f>
        <v>0</v>
      </c>
      <c r="RBU62" s="958">
        <f t="shared" ref="RBU62" si="6118">IF(RBS62-RBU60&lt;=0,0,RBS62-RBU60)</f>
        <v>0</v>
      </c>
      <c r="RBW62" s="958">
        <f t="shared" ref="RBW62" si="6119">IF(RBU62-RBW60&lt;=0,0,RBU62-RBW60)</f>
        <v>0</v>
      </c>
      <c r="RBY62" s="958">
        <f t="shared" ref="RBY62" si="6120">IF(RBW62-RBY60&lt;=0,0,RBW62-RBY60)</f>
        <v>0</v>
      </c>
      <c r="RCA62" s="958">
        <f t="shared" ref="RCA62" si="6121">IF(RBY62-RCA60&lt;=0,0,RBY62-RCA60)</f>
        <v>0</v>
      </c>
      <c r="RCC62" s="958">
        <f t="shared" ref="RCC62" si="6122">IF(RCA62-RCC60&lt;=0,0,RCA62-RCC60)</f>
        <v>0</v>
      </c>
      <c r="RCE62" s="958">
        <f t="shared" ref="RCE62" si="6123">IF(RCC62-RCE60&lt;=0,0,RCC62-RCE60)</f>
        <v>0</v>
      </c>
      <c r="RCG62" s="958">
        <f t="shared" ref="RCG62" si="6124">IF(RCE62-RCG60&lt;=0,0,RCE62-RCG60)</f>
        <v>0</v>
      </c>
      <c r="RCI62" s="958">
        <f t="shared" ref="RCI62" si="6125">IF(RCG62-RCI60&lt;=0,0,RCG62-RCI60)</f>
        <v>0</v>
      </c>
      <c r="RCK62" s="958">
        <f t="shared" ref="RCK62" si="6126">IF(RCI62-RCK60&lt;=0,0,RCI62-RCK60)</f>
        <v>0</v>
      </c>
      <c r="RCM62" s="958">
        <f t="shared" ref="RCM62" si="6127">IF(RCK62-RCM60&lt;=0,0,RCK62-RCM60)</f>
        <v>0</v>
      </c>
      <c r="RCO62" s="958">
        <f t="shared" ref="RCO62" si="6128">IF(RCM62-RCO60&lt;=0,0,RCM62-RCO60)</f>
        <v>0</v>
      </c>
      <c r="RCQ62" s="958">
        <f t="shared" ref="RCQ62" si="6129">IF(RCO62-RCQ60&lt;=0,0,RCO62-RCQ60)</f>
        <v>0</v>
      </c>
      <c r="RCS62" s="958">
        <f t="shared" ref="RCS62" si="6130">IF(RCQ62-RCS60&lt;=0,0,RCQ62-RCS60)</f>
        <v>0</v>
      </c>
      <c r="RCU62" s="958">
        <f t="shared" ref="RCU62" si="6131">IF(RCS62-RCU60&lt;=0,0,RCS62-RCU60)</f>
        <v>0</v>
      </c>
      <c r="RCW62" s="958">
        <f t="shared" ref="RCW62" si="6132">IF(RCU62-RCW60&lt;=0,0,RCU62-RCW60)</f>
        <v>0</v>
      </c>
      <c r="RCY62" s="958">
        <f t="shared" ref="RCY62" si="6133">IF(RCW62-RCY60&lt;=0,0,RCW62-RCY60)</f>
        <v>0</v>
      </c>
      <c r="RDA62" s="958">
        <f t="shared" ref="RDA62" si="6134">IF(RCY62-RDA60&lt;=0,0,RCY62-RDA60)</f>
        <v>0</v>
      </c>
      <c r="RDC62" s="958">
        <f t="shared" ref="RDC62" si="6135">IF(RDA62-RDC60&lt;=0,0,RDA62-RDC60)</f>
        <v>0</v>
      </c>
      <c r="RDE62" s="958">
        <f t="shared" ref="RDE62" si="6136">IF(RDC62-RDE60&lt;=0,0,RDC62-RDE60)</f>
        <v>0</v>
      </c>
      <c r="RDG62" s="958">
        <f t="shared" ref="RDG62" si="6137">IF(RDE62-RDG60&lt;=0,0,RDE62-RDG60)</f>
        <v>0</v>
      </c>
      <c r="RDI62" s="958">
        <f t="shared" ref="RDI62" si="6138">IF(RDG62-RDI60&lt;=0,0,RDG62-RDI60)</f>
        <v>0</v>
      </c>
      <c r="RDK62" s="958">
        <f t="shared" ref="RDK62" si="6139">IF(RDI62-RDK60&lt;=0,0,RDI62-RDK60)</f>
        <v>0</v>
      </c>
      <c r="RDM62" s="958">
        <f t="shared" ref="RDM62" si="6140">IF(RDK62-RDM60&lt;=0,0,RDK62-RDM60)</f>
        <v>0</v>
      </c>
      <c r="RDO62" s="958">
        <f t="shared" ref="RDO62" si="6141">IF(RDM62-RDO60&lt;=0,0,RDM62-RDO60)</f>
        <v>0</v>
      </c>
      <c r="RDQ62" s="958">
        <f t="shared" ref="RDQ62" si="6142">IF(RDO62-RDQ60&lt;=0,0,RDO62-RDQ60)</f>
        <v>0</v>
      </c>
      <c r="RDS62" s="958">
        <f t="shared" ref="RDS62" si="6143">IF(RDQ62-RDS60&lt;=0,0,RDQ62-RDS60)</f>
        <v>0</v>
      </c>
      <c r="RDU62" s="958">
        <f t="shared" ref="RDU62" si="6144">IF(RDS62-RDU60&lt;=0,0,RDS62-RDU60)</f>
        <v>0</v>
      </c>
      <c r="RDW62" s="958">
        <f t="shared" ref="RDW62" si="6145">IF(RDU62-RDW60&lt;=0,0,RDU62-RDW60)</f>
        <v>0</v>
      </c>
      <c r="RDY62" s="958">
        <f t="shared" ref="RDY62" si="6146">IF(RDW62-RDY60&lt;=0,0,RDW62-RDY60)</f>
        <v>0</v>
      </c>
      <c r="REA62" s="958">
        <f t="shared" ref="REA62" si="6147">IF(RDY62-REA60&lt;=0,0,RDY62-REA60)</f>
        <v>0</v>
      </c>
      <c r="REC62" s="958">
        <f t="shared" ref="REC62" si="6148">IF(REA62-REC60&lt;=0,0,REA62-REC60)</f>
        <v>0</v>
      </c>
      <c r="REE62" s="958">
        <f t="shared" ref="REE62" si="6149">IF(REC62-REE60&lt;=0,0,REC62-REE60)</f>
        <v>0</v>
      </c>
      <c r="REG62" s="958">
        <f t="shared" ref="REG62" si="6150">IF(REE62-REG60&lt;=0,0,REE62-REG60)</f>
        <v>0</v>
      </c>
      <c r="REI62" s="958">
        <f t="shared" ref="REI62" si="6151">IF(REG62-REI60&lt;=0,0,REG62-REI60)</f>
        <v>0</v>
      </c>
      <c r="REK62" s="958">
        <f t="shared" ref="REK62" si="6152">IF(REI62-REK60&lt;=0,0,REI62-REK60)</f>
        <v>0</v>
      </c>
      <c r="REM62" s="958">
        <f t="shared" ref="REM62" si="6153">IF(REK62-REM60&lt;=0,0,REK62-REM60)</f>
        <v>0</v>
      </c>
      <c r="REO62" s="958">
        <f t="shared" ref="REO62" si="6154">IF(REM62-REO60&lt;=0,0,REM62-REO60)</f>
        <v>0</v>
      </c>
      <c r="REQ62" s="958">
        <f t="shared" ref="REQ62" si="6155">IF(REO62-REQ60&lt;=0,0,REO62-REQ60)</f>
        <v>0</v>
      </c>
      <c r="RES62" s="958">
        <f t="shared" ref="RES62" si="6156">IF(REQ62-RES60&lt;=0,0,REQ62-RES60)</f>
        <v>0</v>
      </c>
      <c r="REU62" s="958">
        <f t="shared" ref="REU62" si="6157">IF(RES62-REU60&lt;=0,0,RES62-REU60)</f>
        <v>0</v>
      </c>
      <c r="REW62" s="958">
        <f t="shared" ref="REW62" si="6158">IF(REU62-REW60&lt;=0,0,REU62-REW60)</f>
        <v>0</v>
      </c>
      <c r="REY62" s="958">
        <f t="shared" ref="REY62" si="6159">IF(REW62-REY60&lt;=0,0,REW62-REY60)</f>
        <v>0</v>
      </c>
      <c r="RFA62" s="958">
        <f t="shared" ref="RFA62" si="6160">IF(REY62-RFA60&lt;=0,0,REY62-RFA60)</f>
        <v>0</v>
      </c>
      <c r="RFC62" s="958">
        <f t="shared" ref="RFC62" si="6161">IF(RFA62-RFC60&lt;=0,0,RFA62-RFC60)</f>
        <v>0</v>
      </c>
      <c r="RFE62" s="958">
        <f t="shared" ref="RFE62" si="6162">IF(RFC62-RFE60&lt;=0,0,RFC62-RFE60)</f>
        <v>0</v>
      </c>
      <c r="RFG62" s="958">
        <f t="shared" ref="RFG62" si="6163">IF(RFE62-RFG60&lt;=0,0,RFE62-RFG60)</f>
        <v>0</v>
      </c>
      <c r="RFI62" s="958">
        <f t="shared" ref="RFI62" si="6164">IF(RFG62-RFI60&lt;=0,0,RFG62-RFI60)</f>
        <v>0</v>
      </c>
      <c r="RFK62" s="958">
        <f t="shared" ref="RFK62" si="6165">IF(RFI62-RFK60&lt;=0,0,RFI62-RFK60)</f>
        <v>0</v>
      </c>
      <c r="RFM62" s="958">
        <f t="shared" ref="RFM62" si="6166">IF(RFK62-RFM60&lt;=0,0,RFK62-RFM60)</f>
        <v>0</v>
      </c>
      <c r="RFO62" s="958">
        <f t="shared" ref="RFO62" si="6167">IF(RFM62-RFO60&lt;=0,0,RFM62-RFO60)</f>
        <v>0</v>
      </c>
      <c r="RFQ62" s="958">
        <f t="shared" ref="RFQ62" si="6168">IF(RFO62-RFQ60&lt;=0,0,RFO62-RFQ60)</f>
        <v>0</v>
      </c>
      <c r="RFS62" s="958">
        <f t="shared" ref="RFS62" si="6169">IF(RFQ62-RFS60&lt;=0,0,RFQ62-RFS60)</f>
        <v>0</v>
      </c>
      <c r="RFU62" s="958">
        <f t="shared" ref="RFU62" si="6170">IF(RFS62-RFU60&lt;=0,0,RFS62-RFU60)</f>
        <v>0</v>
      </c>
      <c r="RFW62" s="958">
        <f t="shared" ref="RFW62" si="6171">IF(RFU62-RFW60&lt;=0,0,RFU62-RFW60)</f>
        <v>0</v>
      </c>
      <c r="RFY62" s="958">
        <f t="shared" ref="RFY62" si="6172">IF(RFW62-RFY60&lt;=0,0,RFW62-RFY60)</f>
        <v>0</v>
      </c>
      <c r="RGA62" s="958">
        <f t="shared" ref="RGA62" si="6173">IF(RFY62-RGA60&lt;=0,0,RFY62-RGA60)</f>
        <v>0</v>
      </c>
      <c r="RGC62" s="958">
        <f t="shared" ref="RGC62" si="6174">IF(RGA62-RGC60&lt;=0,0,RGA62-RGC60)</f>
        <v>0</v>
      </c>
      <c r="RGE62" s="958">
        <f t="shared" ref="RGE62" si="6175">IF(RGC62-RGE60&lt;=0,0,RGC62-RGE60)</f>
        <v>0</v>
      </c>
      <c r="RGG62" s="958">
        <f t="shared" ref="RGG62" si="6176">IF(RGE62-RGG60&lt;=0,0,RGE62-RGG60)</f>
        <v>0</v>
      </c>
      <c r="RGI62" s="958">
        <f t="shared" ref="RGI62" si="6177">IF(RGG62-RGI60&lt;=0,0,RGG62-RGI60)</f>
        <v>0</v>
      </c>
      <c r="RGK62" s="958">
        <f t="shared" ref="RGK62" si="6178">IF(RGI62-RGK60&lt;=0,0,RGI62-RGK60)</f>
        <v>0</v>
      </c>
      <c r="RGM62" s="958">
        <f t="shared" ref="RGM62" si="6179">IF(RGK62-RGM60&lt;=0,0,RGK62-RGM60)</f>
        <v>0</v>
      </c>
      <c r="RGO62" s="958">
        <f t="shared" ref="RGO62" si="6180">IF(RGM62-RGO60&lt;=0,0,RGM62-RGO60)</f>
        <v>0</v>
      </c>
      <c r="RGQ62" s="958">
        <f t="shared" ref="RGQ62" si="6181">IF(RGO62-RGQ60&lt;=0,0,RGO62-RGQ60)</f>
        <v>0</v>
      </c>
      <c r="RGS62" s="958">
        <f t="shared" ref="RGS62" si="6182">IF(RGQ62-RGS60&lt;=0,0,RGQ62-RGS60)</f>
        <v>0</v>
      </c>
      <c r="RGU62" s="958">
        <f t="shared" ref="RGU62" si="6183">IF(RGS62-RGU60&lt;=0,0,RGS62-RGU60)</f>
        <v>0</v>
      </c>
      <c r="RGW62" s="958">
        <f t="shared" ref="RGW62" si="6184">IF(RGU62-RGW60&lt;=0,0,RGU62-RGW60)</f>
        <v>0</v>
      </c>
      <c r="RGY62" s="958">
        <f t="shared" ref="RGY62" si="6185">IF(RGW62-RGY60&lt;=0,0,RGW62-RGY60)</f>
        <v>0</v>
      </c>
      <c r="RHA62" s="958">
        <f t="shared" ref="RHA62" si="6186">IF(RGY62-RHA60&lt;=0,0,RGY62-RHA60)</f>
        <v>0</v>
      </c>
      <c r="RHC62" s="958">
        <f t="shared" ref="RHC62" si="6187">IF(RHA62-RHC60&lt;=0,0,RHA62-RHC60)</f>
        <v>0</v>
      </c>
      <c r="RHE62" s="958">
        <f t="shared" ref="RHE62" si="6188">IF(RHC62-RHE60&lt;=0,0,RHC62-RHE60)</f>
        <v>0</v>
      </c>
      <c r="RHG62" s="958">
        <f t="shared" ref="RHG62" si="6189">IF(RHE62-RHG60&lt;=0,0,RHE62-RHG60)</f>
        <v>0</v>
      </c>
      <c r="RHI62" s="958">
        <f t="shared" ref="RHI62" si="6190">IF(RHG62-RHI60&lt;=0,0,RHG62-RHI60)</f>
        <v>0</v>
      </c>
      <c r="RHK62" s="958">
        <f t="shared" ref="RHK62" si="6191">IF(RHI62-RHK60&lt;=0,0,RHI62-RHK60)</f>
        <v>0</v>
      </c>
      <c r="RHM62" s="958">
        <f t="shared" ref="RHM62" si="6192">IF(RHK62-RHM60&lt;=0,0,RHK62-RHM60)</f>
        <v>0</v>
      </c>
      <c r="RHO62" s="958">
        <f t="shared" ref="RHO62" si="6193">IF(RHM62-RHO60&lt;=0,0,RHM62-RHO60)</f>
        <v>0</v>
      </c>
      <c r="RHQ62" s="958">
        <f t="shared" ref="RHQ62" si="6194">IF(RHO62-RHQ60&lt;=0,0,RHO62-RHQ60)</f>
        <v>0</v>
      </c>
      <c r="RHS62" s="958">
        <f t="shared" ref="RHS62" si="6195">IF(RHQ62-RHS60&lt;=0,0,RHQ62-RHS60)</f>
        <v>0</v>
      </c>
      <c r="RHU62" s="958">
        <f t="shared" ref="RHU62" si="6196">IF(RHS62-RHU60&lt;=0,0,RHS62-RHU60)</f>
        <v>0</v>
      </c>
      <c r="RHW62" s="958">
        <f t="shared" ref="RHW62" si="6197">IF(RHU62-RHW60&lt;=0,0,RHU62-RHW60)</f>
        <v>0</v>
      </c>
      <c r="RHY62" s="958">
        <f t="shared" ref="RHY62" si="6198">IF(RHW62-RHY60&lt;=0,0,RHW62-RHY60)</f>
        <v>0</v>
      </c>
      <c r="RIA62" s="958">
        <f t="shared" ref="RIA62" si="6199">IF(RHY62-RIA60&lt;=0,0,RHY62-RIA60)</f>
        <v>0</v>
      </c>
      <c r="RIC62" s="958">
        <f t="shared" ref="RIC62" si="6200">IF(RIA62-RIC60&lt;=0,0,RIA62-RIC60)</f>
        <v>0</v>
      </c>
      <c r="RIE62" s="958">
        <f t="shared" ref="RIE62" si="6201">IF(RIC62-RIE60&lt;=0,0,RIC62-RIE60)</f>
        <v>0</v>
      </c>
      <c r="RIG62" s="958">
        <f t="shared" ref="RIG62" si="6202">IF(RIE62-RIG60&lt;=0,0,RIE62-RIG60)</f>
        <v>0</v>
      </c>
      <c r="RII62" s="958">
        <f t="shared" ref="RII62" si="6203">IF(RIG62-RII60&lt;=0,0,RIG62-RII60)</f>
        <v>0</v>
      </c>
      <c r="RIK62" s="958">
        <f t="shared" ref="RIK62" si="6204">IF(RII62-RIK60&lt;=0,0,RII62-RIK60)</f>
        <v>0</v>
      </c>
      <c r="RIM62" s="958">
        <f t="shared" ref="RIM62" si="6205">IF(RIK62-RIM60&lt;=0,0,RIK62-RIM60)</f>
        <v>0</v>
      </c>
      <c r="RIO62" s="958">
        <f t="shared" ref="RIO62" si="6206">IF(RIM62-RIO60&lt;=0,0,RIM62-RIO60)</f>
        <v>0</v>
      </c>
      <c r="RIQ62" s="958">
        <f t="shared" ref="RIQ62" si="6207">IF(RIO62-RIQ60&lt;=0,0,RIO62-RIQ60)</f>
        <v>0</v>
      </c>
      <c r="RIS62" s="958">
        <f t="shared" ref="RIS62" si="6208">IF(RIQ62-RIS60&lt;=0,0,RIQ62-RIS60)</f>
        <v>0</v>
      </c>
      <c r="RIU62" s="958">
        <f t="shared" ref="RIU62" si="6209">IF(RIS62-RIU60&lt;=0,0,RIS62-RIU60)</f>
        <v>0</v>
      </c>
      <c r="RIW62" s="958">
        <f t="shared" ref="RIW62" si="6210">IF(RIU62-RIW60&lt;=0,0,RIU62-RIW60)</f>
        <v>0</v>
      </c>
      <c r="RIY62" s="958">
        <f t="shared" ref="RIY62" si="6211">IF(RIW62-RIY60&lt;=0,0,RIW62-RIY60)</f>
        <v>0</v>
      </c>
      <c r="RJA62" s="958">
        <f t="shared" ref="RJA62" si="6212">IF(RIY62-RJA60&lt;=0,0,RIY62-RJA60)</f>
        <v>0</v>
      </c>
      <c r="RJC62" s="958">
        <f t="shared" ref="RJC62" si="6213">IF(RJA62-RJC60&lt;=0,0,RJA62-RJC60)</f>
        <v>0</v>
      </c>
      <c r="RJE62" s="958">
        <f t="shared" ref="RJE62" si="6214">IF(RJC62-RJE60&lt;=0,0,RJC62-RJE60)</f>
        <v>0</v>
      </c>
      <c r="RJG62" s="958">
        <f t="shared" ref="RJG62" si="6215">IF(RJE62-RJG60&lt;=0,0,RJE62-RJG60)</f>
        <v>0</v>
      </c>
      <c r="RJI62" s="958">
        <f t="shared" ref="RJI62" si="6216">IF(RJG62-RJI60&lt;=0,0,RJG62-RJI60)</f>
        <v>0</v>
      </c>
      <c r="RJK62" s="958">
        <f t="shared" ref="RJK62" si="6217">IF(RJI62-RJK60&lt;=0,0,RJI62-RJK60)</f>
        <v>0</v>
      </c>
      <c r="RJM62" s="958">
        <f t="shared" ref="RJM62" si="6218">IF(RJK62-RJM60&lt;=0,0,RJK62-RJM60)</f>
        <v>0</v>
      </c>
      <c r="RJO62" s="958">
        <f t="shared" ref="RJO62" si="6219">IF(RJM62-RJO60&lt;=0,0,RJM62-RJO60)</f>
        <v>0</v>
      </c>
      <c r="RJQ62" s="958">
        <f t="shared" ref="RJQ62" si="6220">IF(RJO62-RJQ60&lt;=0,0,RJO62-RJQ60)</f>
        <v>0</v>
      </c>
      <c r="RJS62" s="958">
        <f t="shared" ref="RJS62" si="6221">IF(RJQ62-RJS60&lt;=0,0,RJQ62-RJS60)</f>
        <v>0</v>
      </c>
      <c r="RJU62" s="958">
        <f t="shared" ref="RJU62" si="6222">IF(RJS62-RJU60&lt;=0,0,RJS62-RJU60)</f>
        <v>0</v>
      </c>
      <c r="RJW62" s="958">
        <f t="shared" ref="RJW62" si="6223">IF(RJU62-RJW60&lt;=0,0,RJU62-RJW60)</f>
        <v>0</v>
      </c>
      <c r="RJY62" s="958">
        <f t="shared" ref="RJY62" si="6224">IF(RJW62-RJY60&lt;=0,0,RJW62-RJY60)</f>
        <v>0</v>
      </c>
      <c r="RKA62" s="958">
        <f t="shared" ref="RKA62" si="6225">IF(RJY62-RKA60&lt;=0,0,RJY62-RKA60)</f>
        <v>0</v>
      </c>
      <c r="RKC62" s="958">
        <f t="shared" ref="RKC62" si="6226">IF(RKA62-RKC60&lt;=0,0,RKA62-RKC60)</f>
        <v>0</v>
      </c>
      <c r="RKE62" s="958">
        <f t="shared" ref="RKE62" si="6227">IF(RKC62-RKE60&lt;=0,0,RKC62-RKE60)</f>
        <v>0</v>
      </c>
      <c r="RKG62" s="958">
        <f t="shared" ref="RKG62" si="6228">IF(RKE62-RKG60&lt;=0,0,RKE62-RKG60)</f>
        <v>0</v>
      </c>
      <c r="RKI62" s="958">
        <f t="shared" ref="RKI62" si="6229">IF(RKG62-RKI60&lt;=0,0,RKG62-RKI60)</f>
        <v>0</v>
      </c>
      <c r="RKK62" s="958">
        <f t="shared" ref="RKK62" si="6230">IF(RKI62-RKK60&lt;=0,0,RKI62-RKK60)</f>
        <v>0</v>
      </c>
      <c r="RKM62" s="958">
        <f t="shared" ref="RKM62" si="6231">IF(RKK62-RKM60&lt;=0,0,RKK62-RKM60)</f>
        <v>0</v>
      </c>
      <c r="RKO62" s="958">
        <f t="shared" ref="RKO62" si="6232">IF(RKM62-RKO60&lt;=0,0,RKM62-RKO60)</f>
        <v>0</v>
      </c>
      <c r="RKQ62" s="958">
        <f t="shared" ref="RKQ62" si="6233">IF(RKO62-RKQ60&lt;=0,0,RKO62-RKQ60)</f>
        <v>0</v>
      </c>
      <c r="RKS62" s="958">
        <f t="shared" ref="RKS62" si="6234">IF(RKQ62-RKS60&lt;=0,0,RKQ62-RKS60)</f>
        <v>0</v>
      </c>
      <c r="RKU62" s="958">
        <f t="shared" ref="RKU62" si="6235">IF(RKS62-RKU60&lt;=0,0,RKS62-RKU60)</f>
        <v>0</v>
      </c>
      <c r="RKW62" s="958">
        <f t="shared" ref="RKW62" si="6236">IF(RKU62-RKW60&lt;=0,0,RKU62-RKW60)</f>
        <v>0</v>
      </c>
      <c r="RKY62" s="958">
        <f t="shared" ref="RKY62" si="6237">IF(RKW62-RKY60&lt;=0,0,RKW62-RKY60)</f>
        <v>0</v>
      </c>
      <c r="RLA62" s="958">
        <f t="shared" ref="RLA62" si="6238">IF(RKY62-RLA60&lt;=0,0,RKY62-RLA60)</f>
        <v>0</v>
      </c>
      <c r="RLC62" s="958">
        <f t="shared" ref="RLC62" si="6239">IF(RLA62-RLC60&lt;=0,0,RLA62-RLC60)</f>
        <v>0</v>
      </c>
      <c r="RLE62" s="958">
        <f t="shared" ref="RLE62" si="6240">IF(RLC62-RLE60&lt;=0,0,RLC62-RLE60)</f>
        <v>0</v>
      </c>
      <c r="RLG62" s="958">
        <f t="shared" ref="RLG62" si="6241">IF(RLE62-RLG60&lt;=0,0,RLE62-RLG60)</f>
        <v>0</v>
      </c>
      <c r="RLI62" s="958">
        <f t="shared" ref="RLI62" si="6242">IF(RLG62-RLI60&lt;=0,0,RLG62-RLI60)</f>
        <v>0</v>
      </c>
      <c r="RLK62" s="958">
        <f t="shared" ref="RLK62" si="6243">IF(RLI62-RLK60&lt;=0,0,RLI62-RLK60)</f>
        <v>0</v>
      </c>
      <c r="RLM62" s="958">
        <f t="shared" ref="RLM62" si="6244">IF(RLK62-RLM60&lt;=0,0,RLK62-RLM60)</f>
        <v>0</v>
      </c>
      <c r="RLO62" s="958">
        <f t="shared" ref="RLO62" si="6245">IF(RLM62-RLO60&lt;=0,0,RLM62-RLO60)</f>
        <v>0</v>
      </c>
      <c r="RLQ62" s="958">
        <f t="shared" ref="RLQ62" si="6246">IF(RLO62-RLQ60&lt;=0,0,RLO62-RLQ60)</f>
        <v>0</v>
      </c>
      <c r="RLS62" s="958">
        <f t="shared" ref="RLS62" si="6247">IF(RLQ62-RLS60&lt;=0,0,RLQ62-RLS60)</f>
        <v>0</v>
      </c>
      <c r="RLU62" s="958">
        <f t="shared" ref="RLU62" si="6248">IF(RLS62-RLU60&lt;=0,0,RLS62-RLU60)</f>
        <v>0</v>
      </c>
      <c r="RLW62" s="958">
        <f t="shared" ref="RLW62" si="6249">IF(RLU62-RLW60&lt;=0,0,RLU62-RLW60)</f>
        <v>0</v>
      </c>
      <c r="RLY62" s="958">
        <f t="shared" ref="RLY62" si="6250">IF(RLW62-RLY60&lt;=0,0,RLW62-RLY60)</f>
        <v>0</v>
      </c>
      <c r="RMA62" s="958">
        <f t="shared" ref="RMA62" si="6251">IF(RLY62-RMA60&lt;=0,0,RLY62-RMA60)</f>
        <v>0</v>
      </c>
      <c r="RMC62" s="958">
        <f t="shared" ref="RMC62" si="6252">IF(RMA62-RMC60&lt;=0,0,RMA62-RMC60)</f>
        <v>0</v>
      </c>
      <c r="RME62" s="958">
        <f t="shared" ref="RME62" si="6253">IF(RMC62-RME60&lt;=0,0,RMC62-RME60)</f>
        <v>0</v>
      </c>
      <c r="RMG62" s="958">
        <f t="shared" ref="RMG62" si="6254">IF(RME62-RMG60&lt;=0,0,RME62-RMG60)</f>
        <v>0</v>
      </c>
      <c r="RMI62" s="958">
        <f t="shared" ref="RMI62" si="6255">IF(RMG62-RMI60&lt;=0,0,RMG62-RMI60)</f>
        <v>0</v>
      </c>
      <c r="RMK62" s="958">
        <f t="shared" ref="RMK62" si="6256">IF(RMI62-RMK60&lt;=0,0,RMI62-RMK60)</f>
        <v>0</v>
      </c>
      <c r="RMM62" s="958">
        <f t="shared" ref="RMM62" si="6257">IF(RMK62-RMM60&lt;=0,0,RMK62-RMM60)</f>
        <v>0</v>
      </c>
      <c r="RMO62" s="958">
        <f t="shared" ref="RMO62" si="6258">IF(RMM62-RMO60&lt;=0,0,RMM62-RMO60)</f>
        <v>0</v>
      </c>
      <c r="RMQ62" s="958">
        <f t="shared" ref="RMQ62" si="6259">IF(RMO62-RMQ60&lt;=0,0,RMO62-RMQ60)</f>
        <v>0</v>
      </c>
      <c r="RMS62" s="958">
        <f t="shared" ref="RMS62" si="6260">IF(RMQ62-RMS60&lt;=0,0,RMQ62-RMS60)</f>
        <v>0</v>
      </c>
      <c r="RMU62" s="958">
        <f t="shared" ref="RMU62" si="6261">IF(RMS62-RMU60&lt;=0,0,RMS62-RMU60)</f>
        <v>0</v>
      </c>
      <c r="RMW62" s="958">
        <f t="shared" ref="RMW62" si="6262">IF(RMU62-RMW60&lt;=0,0,RMU62-RMW60)</f>
        <v>0</v>
      </c>
      <c r="RMY62" s="958">
        <f t="shared" ref="RMY62" si="6263">IF(RMW62-RMY60&lt;=0,0,RMW62-RMY60)</f>
        <v>0</v>
      </c>
      <c r="RNA62" s="958">
        <f t="shared" ref="RNA62" si="6264">IF(RMY62-RNA60&lt;=0,0,RMY62-RNA60)</f>
        <v>0</v>
      </c>
      <c r="RNC62" s="958">
        <f t="shared" ref="RNC62" si="6265">IF(RNA62-RNC60&lt;=0,0,RNA62-RNC60)</f>
        <v>0</v>
      </c>
      <c r="RNE62" s="958">
        <f t="shared" ref="RNE62" si="6266">IF(RNC62-RNE60&lt;=0,0,RNC62-RNE60)</f>
        <v>0</v>
      </c>
      <c r="RNG62" s="958">
        <f t="shared" ref="RNG62" si="6267">IF(RNE62-RNG60&lt;=0,0,RNE62-RNG60)</f>
        <v>0</v>
      </c>
      <c r="RNI62" s="958">
        <f t="shared" ref="RNI62" si="6268">IF(RNG62-RNI60&lt;=0,0,RNG62-RNI60)</f>
        <v>0</v>
      </c>
      <c r="RNK62" s="958">
        <f t="shared" ref="RNK62" si="6269">IF(RNI62-RNK60&lt;=0,0,RNI62-RNK60)</f>
        <v>0</v>
      </c>
      <c r="RNM62" s="958">
        <f t="shared" ref="RNM62" si="6270">IF(RNK62-RNM60&lt;=0,0,RNK62-RNM60)</f>
        <v>0</v>
      </c>
      <c r="RNO62" s="958">
        <f t="shared" ref="RNO62" si="6271">IF(RNM62-RNO60&lt;=0,0,RNM62-RNO60)</f>
        <v>0</v>
      </c>
      <c r="RNQ62" s="958">
        <f t="shared" ref="RNQ62" si="6272">IF(RNO62-RNQ60&lt;=0,0,RNO62-RNQ60)</f>
        <v>0</v>
      </c>
      <c r="RNS62" s="958">
        <f t="shared" ref="RNS62" si="6273">IF(RNQ62-RNS60&lt;=0,0,RNQ62-RNS60)</f>
        <v>0</v>
      </c>
      <c r="RNU62" s="958">
        <f t="shared" ref="RNU62" si="6274">IF(RNS62-RNU60&lt;=0,0,RNS62-RNU60)</f>
        <v>0</v>
      </c>
      <c r="RNW62" s="958">
        <f t="shared" ref="RNW62" si="6275">IF(RNU62-RNW60&lt;=0,0,RNU62-RNW60)</f>
        <v>0</v>
      </c>
      <c r="RNY62" s="958">
        <f t="shared" ref="RNY62" si="6276">IF(RNW62-RNY60&lt;=0,0,RNW62-RNY60)</f>
        <v>0</v>
      </c>
      <c r="ROA62" s="958">
        <f t="shared" ref="ROA62" si="6277">IF(RNY62-ROA60&lt;=0,0,RNY62-ROA60)</f>
        <v>0</v>
      </c>
      <c r="ROC62" s="958">
        <f t="shared" ref="ROC62" si="6278">IF(ROA62-ROC60&lt;=0,0,ROA62-ROC60)</f>
        <v>0</v>
      </c>
      <c r="ROE62" s="958">
        <f t="shared" ref="ROE62" si="6279">IF(ROC62-ROE60&lt;=0,0,ROC62-ROE60)</f>
        <v>0</v>
      </c>
      <c r="ROG62" s="958">
        <f t="shared" ref="ROG62" si="6280">IF(ROE62-ROG60&lt;=0,0,ROE62-ROG60)</f>
        <v>0</v>
      </c>
      <c r="ROI62" s="958">
        <f t="shared" ref="ROI62" si="6281">IF(ROG62-ROI60&lt;=0,0,ROG62-ROI60)</f>
        <v>0</v>
      </c>
      <c r="ROK62" s="958">
        <f t="shared" ref="ROK62" si="6282">IF(ROI62-ROK60&lt;=0,0,ROI62-ROK60)</f>
        <v>0</v>
      </c>
      <c r="ROM62" s="958">
        <f t="shared" ref="ROM62" si="6283">IF(ROK62-ROM60&lt;=0,0,ROK62-ROM60)</f>
        <v>0</v>
      </c>
      <c r="ROO62" s="958">
        <f t="shared" ref="ROO62" si="6284">IF(ROM62-ROO60&lt;=0,0,ROM62-ROO60)</f>
        <v>0</v>
      </c>
      <c r="ROQ62" s="958">
        <f t="shared" ref="ROQ62" si="6285">IF(ROO62-ROQ60&lt;=0,0,ROO62-ROQ60)</f>
        <v>0</v>
      </c>
      <c r="ROS62" s="958">
        <f t="shared" ref="ROS62" si="6286">IF(ROQ62-ROS60&lt;=0,0,ROQ62-ROS60)</f>
        <v>0</v>
      </c>
      <c r="ROU62" s="958">
        <f t="shared" ref="ROU62" si="6287">IF(ROS62-ROU60&lt;=0,0,ROS62-ROU60)</f>
        <v>0</v>
      </c>
      <c r="ROW62" s="958">
        <f t="shared" ref="ROW62" si="6288">IF(ROU62-ROW60&lt;=0,0,ROU62-ROW60)</f>
        <v>0</v>
      </c>
      <c r="ROY62" s="958">
        <f t="shared" ref="ROY62" si="6289">IF(ROW62-ROY60&lt;=0,0,ROW62-ROY60)</f>
        <v>0</v>
      </c>
      <c r="RPA62" s="958">
        <f t="shared" ref="RPA62" si="6290">IF(ROY62-RPA60&lt;=0,0,ROY62-RPA60)</f>
        <v>0</v>
      </c>
      <c r="RPC62" s="958">
        <f t="shared" ref="RPC62" si="6291">IF(RPA62-RPC60&lt;=0,0,RPA62-RPC60)</f>
        <v>0</v>
      </c>
      <c r="RPE62" s="958">
        <f t="shared" ref="RPE62" si="6292">IF(RPC62-RPE60&lt;=0,0,RPC62-RPE60)</f>
        <v>0</v>
      </c>
      <c r="RPG62" s="958">
        <f t="shared" ref="RPG62" si="6293">IF(RPE62-RPG60&lt;=0,0,RPE62-RPG60)</f>
        <v>0</v>
      </c>
      <c r="RPI62" s="958">
        <f t="shared" ref="RPI62" si="6294">IF(RPG62-RPI60&lt;=0,0,RPG62-RPI60)</f>
        <v>0</v>
      </c>
      <c r="RPK62" s="958">
        <f t="shared" ref="RPK62" si="6295">IF(RPI62-RPK60&lt;=0,0,RPI62-RPK60)</f>
        <v>0</v>
      </c>
      <c r="RPM62" s="958">
        <f t="shared" ref="RPM62" si="6296">IF(RPK62-RPM60&lt;=0,0,RPK62-RPM60)</f>
        <v>0</v>
      </c>
      <c r="RPO62" s="958">
        <f t="shared" ref="RPO62" si="6297">IF(RPM62-RPO60&lt;=0,0,RPM62-RPO60)</f>
        <v>0</v>
      </c>
      <c r="RPQ62" s="958">
        <f t="shared" ref="RPQ62" si="6298">IF(RPO62-RPQ60&lt;=0,0,RPO62-RPQ60)</f>
        <v>0</v>
      </c>
      <c r="RPS62" s="958">
        <f t="shared" ref="RPS62" si="6299">IF(RPQ62-RPS60&lt;=0,0,RPQ62-RPS60)</f>
        <v>0</v>
      </c>
      <c r="RPU62" s="958">
        <f t="shared" ref="RPU62" si="6300">IF(RPS62-RPU60&lt;=0,0,RPS62-RPU60)</f>
        <v>0</v>
      </c>
      <c r="RPW62" s="958">
        <f t="shared" ref="RPW62" si="6301">IF(RPU62-RPW60&lt;=0,0,RPU62-RPW60)</f>
        <v>0</v>
      </c>
      <c r="RPY62" s="958">
        <f t="shared" ref="RPY62" si="6302">IF(RPW62-RPY60&lt;=0,0,RPW62-RPY60)</f>
        <v>0</v>
      </c>
      <c r="RQA62" s="958">
        <f t="shared" ref="RQA62" si="6303">IF(RPY62-RQA60&lt;=0,0,RPY62-RQA60)</f>
        <v>0</v>
      </c>
      <c r="RQC62" s="958">
        <f t="shared" ref="RQC62" si="6304">IF(RQA62-RQC60&lt;=0,0,RQA62-RQC60)</f>
        <v>0</v>
      </c>
      <c r="RQE62" s="958">
        <f t="shared" ref="RQE62" si="6305">IF(RQC62-RQE60&lt;=0,0,RQC62-RQE60)</f>
        <v>0</v>
      </c>
      <c r="RQG62" s="958">
        <f t="shared" ref="RQG62" si="6306">IF(RQE62-RQG60&lt;=0,0,RQE62-RQG60)</f>
        <v>0</v>
      </c>
      <c r="RQI62" s="958">
        <f t="shared" ref="RQI62" si="6307">IF(RQG62-RQI60&lt;=0,0,RQG62-RQI60)</f>
        <v>0</v>
      </c>
      <c r="RQK62" s="958">
        <f t="shared" ref="RQK62" si="6308">IF(RQI62-RQK60&lt;=0,0,RQI62-RQK60)</f>
        <v>0</v>
      </c>
      <c r="RQM62" s="958">
        <f t="shared" ref="RQM62" si="6309">IF(RQK62-RQM60&lt;=0,0,RQK62-RQM60)</f>
        <v>0</v>
      </c>
      <c r="RQO62" s="958">
        <f t="shared" ref="RQO62" si="6310">IF(RQM62-RQO60&lt;=0,0,RQM62-RQO60)</f>
        <v>0</v>
      </c>
      <c r="RQQ62" s="958">
        <f t="shared" ref="RQQ62" si="6311">IF(RQO62-RQQ60&lt;=0,0,RQO62-RQQ60)</f>
        <v>0</v>
      </c>
      <c r="RQS62" s="958">
        <f t="shared" ref="RQS62" si="6312">IF(RQQ62-RQS60&lt;=0,0,RQQ62-RQS60)</f>
        <v>0</v>
      </c>
      <c r="RQU62" s="958">
        <f t="shared" ref="RQU62" si="6313">IF(RQS62-RQU60&lt;=0,0,RQS62-RQU60)</f>
        <v>0</v>
      </c>
      <c r="RQW62" s="958">
        <f t="shared" ref="RQW62" si="6314">IF(RQU62-RQW60&lt;=0,0,RQU62-RQW60)</f>
        <v>0</v>
      </c>
      <c r="RQY62" s="958">
        <f t="shared" ref="RQY62" si="6315">IF(RQW62-RQY60&lt;=0,0,RQW62-RQY60)</f>
        <v>0</v>
      </c>
      <c r="RRA62" s="958">
        <f t="shared" ref="RRA62" si="6316">IF(RQY62-RRA60&lt;=0,0,RQY62-RRA60)</f>
        <v>0</v>
      </c>
      <c r="RRC62" s="958">
        <f t="shared" ref="RRC62" si="6317">IF(RRA62-RRC60&lt;=0,0,RRA62-RRC60)</f>
        <v>0</v>
      </c>
      <c r="RRE62" s="958">
        <f t="shared" ref="RRE62" si="6318">IF(RRC62-RRE60&lt;=0,0,RRC62-RRE60)</f>
        <v>0</v>
      </c>
      <c r="RRG62" s="958">
        <f t="shared" ref="RRG62" si="6319">IF(RRE62-RRG60&lt;=0,0,RRE62-RRG60)</f>
        <v>0</v>
      </c>
      <c r="RRI62" s="958">
        <f t="shared" ref="RRI62" si="6320">IF(RRG62-RRI60&lt;=0,0,RRG62-RRI60)</f>
        <v>0</v>
      </c>
      <c r="RRK62" s="958">
        <f t="shared" ref="RRK62" si="6321">IF(RRI62-RRK60&lt;=0,0,RRI62-RRK60)</f>
        <v>0</v>
      </c>
      <c r="RRM62" s="958">
        <f t="shared" ref="RRM62" si="6322">IF(RRK62-RRM60&lt;=0,0,RRK62-RRM60)</f>
        <v>0</v>
      </c>
      <c r="RRO62" s="958">
        <f t="shared" ref="RRO62" si="6323">IF(RRM62-RRO60&lt;=0,0,RRM62-RRO60)</f>
        <v>0</v>
      </c>
      <c r="RRQ62" s="958">
        <f t="shared" ref="RRQ62" si="6324">IF(RRO62-RRQ60&lt;=0,0,RRO62-RRQ60)</f>
        <v>0</v>
      </c>
      <c r="RRS62" s="958">
        <f t="shared" ref="RRS62" si="6325">IF(RRQ62-RRS60&lt;=0,0,RRQ62-RRS60)</f>
        <v>0</v>
      </c>
      <c r="RRU62" s="958">
        <f t="shared" ref="RRU62" si="6326">IF(RRS62-RRU60&lt;=0,0,RRS62-RRU60)</f>
        <v>0</v>
      </c>
      <c r="RRW62" s="958">
        <f t="shared" ref="RRW62" si="6327">IF(RRU62-RRW60&lt;=0,0,RRU62-RRW60)</f>
        <v>0</v>
      </c>
      <c r="RRY62" s="958">
        <f t="shared" ref="RRY62" si="6328">IF(RRW62-RRY60&lt;=0,0,RRW62-RRY60)</f>
        <v>0</v>
      </c>
      <c r="RSA62" s="958">
        <f t="shared" ref="RSA62" si="6329">IF(RRY62-RSA60&lt;=0,0,RRY62-RSA60)</f>
        <v>0</v>
      </c>
      <c r="RSC62" s="958">
        <f t="shared" ref="RSC62" si="6330">IF(RSA62-RSC60&lt;=0,0,RSA62-RSC60)</f>
        <v>0</v>
      </c>
      <c r="RSE62" s="958">
        <f t="shared" ref="RSE62" si="6331">IF(RSC62-RSE60&lt;=0,0,RSC62-RSE60)</f>
        <v>0</v>
      </c>
      <c r="RSG62" s="958">
        <f t="shared" ref="RSG62" si="6332">IF(RSE62-RSG60&lt;=0,0,RSE62-RSG60)</f>
        <v>0</v>
      </c>
      <c r="RSI62" s="958">
        <f t="shared" ref="RSI62" si="6333">IF(RSG62-RSI60&lt;=0,0,RSG62-RSI60)</f>
        <v>0</v>
      </c>
      <c r="RSK62" s="958">
        <f t="shared" ref="RSK62" si="6334">IF(RSI62-RSK60&lt;=0,0,RSI62-RSK60)</f>
        <v>0</v>
      </c>
      <c r="RSM62" s="958">
        <f t="shared" ref="RSM62" si="6335">IF(RSK62-RSM60&lt;=0,0,RSK62-RSM60)</f>
        <v>0</v>
      </c>
      <c r="RSO62" s="958">
        <f t="shared" ref="RSO62" si="6336">IF(RSM62-RSO60&lt;=0,0,RSM62-RSO60)</f>
        <v>0</v>
      </c>
      <c r="RSQ62" s="958">
        <f t="shared" ref="RSQ62" si="6337">IF(RSO62-RSQ60&lt;=0,0,RSO62-RSQ60)</f>
        <v>0</v>
      </c>
      <c r="RSS62" s="958">
        <f t="shared" ref="RSS62" si="6338">IF(RSQ62-RSS60&lt;=0,0,RSQ62-RSS60)</f>
        <v>0</v>
      </c>
      <c r="RSU62" s="958">
        <f t="shared" ref="RSU62" si="6339">IF(RSS62-RSU60&lt;=0,0,RSS62-RSU60)</f>
        <v>0</v>
      </c>
      <c r="RSW62" s="958">
        <f t="shared" ref="RSW62" si="6340">IF(RSU62-RSW60&lt;=0,0,RSU62-RSW60)</f>
        <v>0</v>
      </c>
      <c r="RSY62" s="958">
        <f t="shared" ref="RSY62" si="6341">IF(RSW62-RSY60&lt;=0,0,RSW62-RSY60)</f>
        <v>0</v>
      </c>
      <c r="RTA62" s="958">
        <f t="shared" ref="RTA62" si="6342">IF(RSY62-RTA60&lt;=0,0,RSY62-RTA60)</f>
        <v>0</v>
      </c>
      <c r="RTC62" s="958">
        <f t="shared" ref="RTC62" si="6343">IF(RTA62-RTC60&lt;=0,0,RTA62-RTC60)</f>
        <v>0</v>
      </c>
      <c r="RTE62" s="958">
        <f t="shared" ref="RTE62" si="6344">IF(RTC62-RTE60&lt;=0,0,RTC62-RTE60)</f>
        <v>0</v>
      </c>
      <c r="RTG62" s="958">
        <f t="shared" ref="RTG62" si="6345">IF(RTE62-RTG60&lt;=0,0,RTE62-RTG60)</f>
        <v>0</v>
      </c>
      <c r="RTI62" s="958">
        <f t="shared" ref="RTI62" si="6346">IF(RTG62-RTI60&lt;=0,0,RTG62-RTI60)</f>
        <v>0</v>
      </c>
      <c r="RTK62" s="958">
        <f t="shared" ref="RTK62" si="6347">IF(RTI62-RTK60&lt;=0,0,RTI62-RTK60)</f>
        <v>0</v>
      </c>
      <c r="RTM62" s="958">
        <f t="shared" ref="RTM62" si="6348">IF(RTK62-RTM60&lt;=0,0,RTK62-RTM60)</f>
        <v>0</v>
      </c>
      <c r="RTO62" s="958">
        <f t="shared" ref="RTO62" si="6349">IF(RTM62-RTO60&lt;=0,0,RTM62-RTO60)</f>
        <v>0</v>
      </c>
      <c r="RTQ62" s="958">
        <f t="shared" ref="RTQ62" si="6350">IF(RTO62-RTQ60&lt;=0,0,RTO62-RTQ60)</f>
        <v>0</v>
      </c>
      <c r="RTS62" s="958">
        <f t="shared" ref="RTS62" si="6351">IF(RTQ62-RTS60&lt;=0,0,RTQ62-RTS60)</f>
        <v>0</v>
      </c>
      <c r="RTU62" s="958">
        <f t="shared" ref="RTU62" si="6352">IF(RTS62-RTU60&lt;=0,0,RTS62-RTU60)</f>
        <v>0</v>
      </c>
      <c r="RTW62" s="958">
        <f t="shared" ref="RTW62" si="6353">IF(RTU62-RTW60&lt;=0,0,RTU62-RTW60)</f>
        <v>0</v>
      </c>
      <c r="RTY62" s="958">
        <f t="shared" ref="RTY62" si="6354">IF(RTW62-RTY60&lt;=0,0,RTW62-RTY60)</f>
        <v>0</v>
      </c>
      <c r="RUA62" s="958">
        <f t="shared" ref="RUA62" si="6355">IF(RTY62-RUA60&lt;=0,0,RTY62-RUA60)</f>
        <v>0</v>
      </c>
      <c r="RUC62" s="958">
        <f t="shared" ref="RUC62" si="6356">IF(RUA62-RUC60&lt;=0,0,RUA62-RUC60)</f>
        <v>0</v>
      </c>
      <c r="RUE62" s="958">
        <f t="shared" ref="RUE62" si="6357">IF(RUC62-RUE60&lt;=0,0,RUC62-RUE60)</f>
        <v>0</v>
      </c>
      <c r="RUG62" s="958">
        <f t="shared" ref="RUG62" si="6358">IF(RUE62-RUG60&lt;=0,0,RUE62-RUG60)</f>
        <v>0</v>
      </c>
      <c r="RUI62" s="958">
        <f t="shared" ref="RUI62" si="6359">IF(RUG62-RUI60&lt;=0,0,RUG62-RUI60)</f>
        <v>0</v>
      </c>
      <c r="RUK62" s="958">
        <f t="shared" ref="RUK62" si="6360">IF(RUI62-RUK60&lt;=0,0,RUI62-RUK60)</f>
        <v>0</v>
      </c>
      <c r="RUM62" s="958">
        <f t="shared" ref="RUM62" si="6361">IF(RUK62-RUM60&lt;=0,0,RUK62-RUM60)</f>
        <v>0</v>
      </c>
      <c r="RUO62" s="958">
        <f t="shared" ref="RUO62" si="6362">IF(RUM62-RUO60&lt;=0,0,RUM62-RUO60)</f>
        <v>0</v>
      </c>
      <c r="RUQ62" s="958">
        <f t="shared" ref="RUQ62" si="6363">IF(RUO62-RUQ60&lt;=0,0,RUO62-RUQ60)</f>
        <v>0</v>
      </c>
      <c r="RUS62" s="958">
        <f t="shared" ref="RUS62" si="6364">IF(RUQ62-RUS60&lt;=0,0,RUQ62-RUS60)</f>
        <v>0</v>
      </c>
      <c r="RUU62" s="958">
        <f t="shared" ref="RUU62" si="6365">IF(RUS62-RUU60&lt;=0,0,RUS62-RUU60)</f>
        <v>0</v>
      </c>
      <c r="RUW62" s="958">
        <f t="shared" ref="RUW62" si="6366">IF(RUU62-RUW60&lt;=0,0,RUU62-RUW60)</f>
        <v>0</v>
      </c>
      <c r="RUY62" s="958">
        <f t="shared" ref="RUY62" si="6367">IF(RUW62-RUY60&lt;=0,0,RUW62-RUY60)</f>
        <v>0</v>
      </c>
      <c r="RVA62" s="958">
        <f t="shared" ref="RVA62" si="6368">IF(RUY62-RVA60&lt;=0,0,RUY62-RVA60)</f>
        <v>0</v>
      </c>
      <c r="RVC62" s="958">
        <f t="shared" ref="RVC62" si="6369">IF(RVA62-RVC60&lt;=0,0,RVA62-RVC60)</f>
        <v>0</v>
      </c>
      <c r="RVE62" s="958">
        <f t="shared" ref="RVE62" si="6370">IF(RVC62-RVE60&lt;=0,0,RVC62-RVE60)</f>
        <v>0</v>
      </c>
      <c r="RVG62" s="958">
        <f t="shared" ref="RVG62" si="6371">IF(RVE62-RVG60&lt;=0,0,RVE62-RVG60)</f>
        <v>0</v>
      </c>
      <c r="RVI62" s="958">
        <f t="shared" ref="RVI62" si="6372">IF(RVG62-RVI60&lt;=0,0,RVG62-RVI60)</f>
        <v>0</v>
      </c>
      <c r="RVK62" s="958">
        <f t="shared" ref="RVK62" si="6373">IF(RVI62-RVK60&lt;=0,0,RVI62-RVK60)</f>
        <v>0</v>
      </c>
      <c r="RVM62" s="958">
        <f t="shared" ref="RVM62" si="6374">IF(RVK62-RVM60&lt;=0,0,RVK62-RVM60)</f>
        <v>0</v>
      </c>
      <c r="RVO62" s="958">
        <f t="shared" ref="RVO62" si="6375">IF(RVM62-RVO60&lt;=0,0,RVM62-RVO60)</f>
        <v>0</v>
      </c>
      <c r="RVQ62" s="958">
        <f t="shared" ref="RVQ62" si="6376">IF(RVO62-RVQ60&lt;=0,0,RVO62-RVQ60)</f>
        <v>0</v>
      </c>
      <c r="RVS62" s="958">
        <f t="shared" ref="RVS62" si="6377">IF(RVQ62-RVS60&lt;=0,0,RVQ62-RVS60)</f>
        <v>0</v>
      </c>
      <c r="RVU62" s="958">
        <f t="shared" ref="RVU62" si="6378">IF(RVS62-RVU60&lt;=0,0,RVS62-RVU60)</f>
        <v>0</v>
      </c>
      <c r="RVW62" s="958">
        <f t="shared" ref="RVW62" si="6379">IF(RVU62-RVW60&lt;=0,0,RVU62-RVW60)</f>
        <v>0</v>
      </c>
      <c r="RVY62" s="958">
        <f t="shared" ref="RVY62" si="6380">IF(RVW62-RVY60&lt;=0,0,RVW62-RVY60)</f>
        <v>0</v>
      </c>
      <c r="RWA62" s="958">
        <f t="shared" ref="RWA62" si="6381">IF(RVY62-RWA60&lt;=0,0,RVY62-RWA60)</f>
        <v>0</v>
      </c>
      <c r="RWC62" s="958">
        <f t="shared" ref="RWC62" si="6382">IF(RWA62-RWC60&lt;=0,0,RWA62-RWC60)</f>
        <v>0</v>
      </c>
      <c r="RWE62" s="958">
        <f t="shared" ref="RWE62" si="6383">IF(RWC62-RWE60&lt;=0,0,RWC62-RWE60)</f>
        <v>0</v>
      </c>
      <c r="RWG62" s="958">
        <f t="shared" ref="RWG62" si="6384">IF(RWE62-RWG60&lt;=0,0,RWE62-RWG60)</f>
        <v>0</v>
      </c>
      <c r="RWI62" s="958">
        <f t="shared" ref="RWI62" si="6385">IF(RWG62-RWI60&lt;=0,0,RWG62-RWI60)</f>
        <v>0</v>
      </c>
      <c r="RWK62" s="958">
        <f t="shared" ref="RWK62" si="6386">IF(RWI62-RWK60&lt;=0,0,RWI62-RWK60)</f>
        <v>0</v>
      </c>
      <c r="RWM62" s="958">
        <f t="shared" ref="RWM62" si="6387">IF(RWK62-RWM60&lt;=0,0,RWK62-RWM60)</f>
        <v>0</v>
      </c>
      <c r="RWO62" s="958">
        <f t="shared" ref="RWO62" si="6388">IF(RWM62-RWO60&lt;=0,0,RWM62-RWO60)</f>
        <v>0</v>
      </c>
      <c r="RWQ62" s="958">
        <f t="shared" ref="RWQ62" si="6389">IF(RWO62-RWQ60&lt;=0,0,RWO62-RWQ60)</f>
        <v>0</v>
      </c>
      <c r="RWS62" s="958">
        <f t="shared" ref="RWS62" si="6390">IF(RWQ62-RWS60&lt;=0,0,RWQ62-RWS60)</f>
        <v>0</v>
      </c>
      <c r="RWU62" s="958">
        <f t="shared" ref="RWU62" si="6391">IF(RWS62-RWU60&lt;=0,0,RWS62-RWU60)</f>
        <v>0</v>
      </c>
      <c r="RWW62" s="958">
        <f t="shared" ref="RWW62" si="6392">IF(RWU62-RWW60&lt;=0,0,RWU62-RWW60)</f>
        <v>0</v>
      </c>
      <c r="RWY62" s="958">
        <f t="shared" ref="RWY62" si="6393">IF(RWW62-RWY60&lt;=0,0,RWW62-RWY60)</f>
        <v>0</v>
      </c>
      <c r="RXA62" s="958">
        <f t="shared" ref="RXA62" si="6394">IF(RWY62-RXA60&lt;=0,0,RWY62-RXA60)</f>
        <v>0</v>
      </c>
      <c r="RXC62" s="958">
        <f t="shared" ref="RXC62" si="6395">IF(RXA62-RXC60&lt;=0,0,RXA62-RXC60)</f>
        <v>0</v>
      </c>
      <c r="RXE62" s="958">
        <f t="shared" ref="RXE62" si="6396">IF(RXC62-RXE60&lt;=0,0,RXC62-RXE60)</f>
        <v>0</v>
      </c>
      <c r="RXG62" s="958">
        <f t="shared" ref="RXG62" si="6397">IF(RXE62-RXG60&lt;=0,0,RXE62-RXG60)</f>
        <v>0</v>
      </c>
      <c r="RXI62" s="958">
        <f t="shared" ref="RXI62" si="6398">IF(RXG62-RXI60&lt;=0,0,RXG62-RXI60)</f>
        <v>0</v>
      </c>
      <c r="RXK62" s="958">
        <f t="shared" ref="RXK62" si="6399">IF(RXI62-RXK60&lt;=0,0,RXI62-RXK60)</f>
        <v>0</v>
      </c>
      <c r="RXM62" s="958">
        <f t="shared" ref="RXM62" si="6400">IF(RXK62-RXM60&lt;=0,0,RXK62-RXM60)</f>
        <v>0</v>
      </c>
      <c r="RXO62" s="958">
        <f t="shared" ref="RXO62" si="6401">IF(RXM62-RXO60&lt;=0,0,RXM62-RXO60)</f>
        <v>0</v>
      </c>
      <c r="RXQ62" s="958">
        <f t="shared" ref="RXQ62" si="6402">IF(RXO62-RXQ60&lt;=0,0,RXO62-RXQ60)</f>
        <v>0</v>
      </c>
      <c r="RXS62" s="958">
        <f t="shared" ref="RXS62" si="6403">IF(RXQ62-RXS60&lt;=0,0,RXQ62-RXS60)</f>
        <v>0</v>
      </c>
      <c r="RXU62" s="958">
        <f t="shared" ref="RXU62" si="6404">IF(RXS62-RXU60&lt;=0,0,RXS62-RXU60)</f>
        <v>0</v>
      </c>
      <c r="RXW62" s="958">
        <f t="shared" ref="RXW62" si="6405">IF(RXU62-RXW60&lt;=0,0,RXU62-RXW60)</f>
        <v>0</v>
      </c>
      <c r="RXY62" s="958">
        <f t="shared" ref="RXY62" si="6406">IF(RXW62-RXY60&lt;=0,0,RXW62-RXY60)</f>
        <v>0</v>
      </c>
      <c r="RYA62" s="958">
        <f t="shared" ref="RYA62" si="6407">IF(RXY62-RYA60&lt;=0,0,RXY62-RYA60)</f>
        <v>0</v>
      </c>
      <c r="RYC62" s="958">
        <f t="shared" ref="RYC62" si="6408">IF(RYA62-RYC60&lt;=0,0,RYA62-RYC60)</f>
        <v>0</v>
      </c>
      <c r="RYE62" s="958">
        <f t="shared" ref="RYE62" si="6409">IF(RYC62-RYE60&lt;=0,0,RYC62-RYE60)</f>
        <v>0</v>
      </c>
      <c r="RYG62" s="958">
        <f t="shared" ref="RYG62" si="6410">IF(RYE62-RYG60&lt;=0,0,RYE62-RYG60)</f>
        <v>0</v>
      </c>
      <c r="RYI62" s="958">
        <f t="shared" ref="RYI62" si="6411">IF(RYG62-RYI60&lt;=0,0,RYG62-RYI60)</f>
        <v>0</v>
      </c>
      <c r="RYK62" s="958">
        <f t="shared" ref="RYK62" si="6412">IF(RYI62-RYK60&lt;=0,0,RYI62-RYK60)</f>
        <v>0</v>
      </c>
      <c r="RYM62" s="958">
        <f t="shared" ref="RYM62" si="6413">IF(RYK62-RYM60&lt;=0,0,RYK62-RYM60)</f>
        <v>0</v>
      </c>
      <c r="RYO62" s="958">
        <f t="shared" ref="RYO62" si="6414">IF(RYM62-RYO60&lt;=0,0,RYM62-RYO60)</f>
        <v>0</v>
      </c>
      <c r="RYQ62" s="958">
        <f t="shared" ref="RYQ62" si="6415">IF(RYO62-RYQ60&lt;=0,0,RYO62-RYQ60)</f>
        <v>0</v>
      </c>
      <c r="RYS62" s="958">
        <f t="shared" ref="RYS62" si="6416">IF(RYQ62-RYS60&lt;=0,0,RYQ62-RYS60)</f>
        <v>0</v>
      </c>
      <c r="RYU62" s="958">
        <f t="shared" ref="RYU62" si="6417">IF(RYS62-RYU60&lt;=0,0,RYS62-RYU60)</f>
        <v>0</v>
      </c>
      <c r="RYW62" s="958">
        <f t="shared" ref="RYW62" si="6418">IF(RYU62-RYW60&lt;=0,0,RYU62-RYW60)</f>
        <v>0</v>
      </c>
      <c r="RYY62" s="958">
        <f t="shared" ref="RYY62" si="6419">IF(RYW62-RYY60&lt;=0,0,RYW62-RYY60)</f>
        <v>0</v>
      </c>
      <c r="RZA62" s="958">
        <f t="shared" ref="RZA62" si="6420">IF(RYY62-RZA60&lt;=0,0,RYY62-RZA60)</f>
        <v>0</v>
      </c>
      <c r="RZC62" s="958">
        <f t="shared" ref="RZC62" si="6421">IF(RZA62-RZC60&lt;=0,0,RZA62-RZC60)</f>
        <v>0</v>
      </c>
      <c r="RZE62" s="958">
        <f t="shared" ref="RZE62" si="6422">IF(RZC62-RZE60&lt;=0,0,RZC62-RZE60)</f>
        <v>0</v>
      </c>
      <c r="RZG62" s="958">
        <f t="shared" ref="RZG62" si="6423">IF(RZE62-RZG60&lt;=0,0,RZE62-RZG60)</f>
        <v>0</v>
      </c>
      <c r="RZI62" s="958">
        <f t="shared" ref="RZI62" si="6424">IF(RZG62-RZI60&lt;=0,0,RZG62-RZI60)</f>
        <v>0</v>
      </c>
      <c r="RZK62" s="958">
        <f t="shared" ref="RZK62" si="6425">IF(RZI62-RZK60&lt;=0,0,RZI62-RZK60)</f>
        <v>0</v>
      </c>
      <c r="RZM62" s="958">
        <f t="shared" ref="RZM62" si="6426">IF(RZK62-RZM60&lt;=0,0,RZK62-RZM60)</f>
        <v>0</v>
      </c>
      <c r="RZO62" s="958">
        <f t="shared" ref="RZO62" si="6427">IF(RZM62-RZO60&lt;=0,0,RZM62-RZO60)</f>
        <v>0</v>
      </c>
      <c r="RZQ62" s="958">
        <f t="shared" ref="RZQ62" si="6428">IF(RZO62-RZQ60&lt;=0,0,RZO62-RZQ60)</f>
        <v>0</v>
      </c>
      <c r="RZS62" s="958">
        <f t="shared" ref="RZS62" si="6429">IF(RZQ62-RZS60&lt;=0,0,RZQ62-RZS60)</f>
        <v>0</v>
      </c>
      <c r="RZU62" s="958">
        <f t="shared" ref="RZU62" si="6430">IF(RZS62-RZU60&lt;=0,0,RZS62-RZU60)</f>
        <v>0</v>
      </c>
      <c r="RZW62" s="958">
        <f t="shared" ref="RZW62" si="6431">IF(RZU62-RZW60&lt;=0,0,RZU62-RZW60)</f>
        <v>0</v>
      </c>
      <c r="RZY62" s="958">
        <f t="shared" ref="RZY62" si="6432">IF(RZW62-RZY60&lt;=0,0,RZW62-RZY60)</f>
        <v>0</v>
      </c>
      <c r="SAA62" s="958">
        <f t="shared" ref="SAA62" si="6433">IF(RZY62-SAA60&lt;=0,0,RZY62-SAA60)</f>
        <v>0</v>
      </c>
      <c r="SAC62" s="958">
        <f t="shared" ref="SAC62" si="6434">IF(SAA62-SAC60&lt;=0,0,SAA62-SAC60)</f>
        <v>0</v>
      </c>
      <c r="SAE62" s="958">
        <f t="shared" ref="SAE62" si="6435">IF(SAC62-SAE60&lt;=0,0,SAC62-SAE60)</f>
        <v>0</v>
      </c>
      <c r="SAG62" s="958">
        <f t="shared" ref="SAG62" si="6436">IF(SAE62-SAG60&lt;=0,0,SAE62-SAG60)</f>
        <v>0</v>
      </c>
      <c r="SAI62" s="958">
        <f t="shared" ref="SAI62" si="6437">IF(SAG62-SAI60&lt;=0,0,SAG62-SAI60)</f>
        <v>0</v>
      </c>
      <c r="SAK62" s="958">
        <f t="shared" ref="SAK62" si="6438">IF(SAI62-SAK60&lt;=0,0,SAI62-SAK60)</f>
        <v>0</v>
      </c>
      <c r="SAM62" s="958">
        <f t="shared" ref="SAM62" si="6439">IF(SAK62-SAM60&lt;=0,0,SAK62-SAM60)</f>
        <v>0</v>
      </c>
      <c r="SAO62" s="958">
        <f t="shared" ref="SAO62" si="6440">IF(SAM62-SAO60&lt;=0,0,SAM62-SAO60)</f>
        <v>0</v>
      </c>
      <c r="SAQ62" s="958">
        <f t="shared" ref="SAQ62" si="6441">IF(SAO62-SAQ60&lt;=0,0,SAO62-SAQ60)</f>
        <v>0</v>
      </c>
      <c r="SAS62" s="958">
        <f t="shared" ref="SAS62" si="6442">IF(SAQ62-SAS60&lt;=0,0,SAQ62-SAS60)</f>
        <v>0</v>
      </c>
      <c r="SAU62" s="958">
        <f t="shared" ref="SAU62" si="6443">IF(SAS62-SAU60&lt;=0,0,SAS62-SAU60)</f>
        <v>0</v>
      </c>
      <c r="SAW62" s="958">
        <f t="shared" ref="SAW62" si="6444">IF(SAU62-SAW60&lt;=0,0,SAU62-SAW60)</f>
        <v>0</v>
      </c>
      <c r="SAY62" s="958">
        <f t="shared" ref="SAY62" si="6445">IF(SAW62-SAY60&lt;=0,0,SAW62-SAY60)</f>
        <v>0</v>
      </c>
      <c r="SBA62" s="958">
        <f t="shared" ref="SBA62" si="6446">IF(SAY62-SBA60&lt;=0,0,SAY62-SBA60)</f>
        <v>0</v>
      </c>
      <c r="SBC62" s="958">
        <f t="shared" ref="SBC62" si="6447">IF(SBA62-SBC60&lt;=0,0,SBA62-SBC60)</f>
        <v>0</v>
      </c>
      <c r="SBE62" s="958">
        <f t="shared" ref="SBE62" si="6448">IF(SBC62-SBE60&lt;=0,0,SBC62-SBE60)</f>
        <v>0</v>
      </c>
      <c r="SBG62" s="958">
        <f t="shared" ref="SBG62" si="6449">IF(SBE62-SBG60&lt;=0,0,SBE62-SBG60)</f>
        <v>0</v>
      </c>
      <c r="SBI62" s="958">
        <f t="shared" ref="SBI62" si="6450">IF(SBG62-SBI60&lt;=0,0,SBG62-SBI60)</f>
        <v>0</v>
      </c>
      <c r="SBK62" s="958">
        <f t="shared" ref="SBK62" si="6451">IF(SBI62-SBK60&lt;=0,0,SBI62-SBK60)</f>
        <v>0</v>
      </c>
      <c r="SBM62" s="958">
        <f t="shared" ref="SBM62" si="6452">IF(SBK62-SBM60&lt;=0,0,SBK62-SBM60)</f>
        <v>0</v>
      </c>
      <c r="SBO62" s="958">
        <f t="shared" ref="SBO62" si="6453">IF(SBM62-SBO60&lt;=0,0,SBM62-SBO60)</f>
        <v>0</v>
      </c>
      <c r="SBQ62" s="958">
        <f t="shared" ref="SBQ62" si="6454">IF(SBO62-SBQ60&lt;=0,0,SBO62-SBQ60)</f>
        <v>0</v>
      </c>
      <c r="SBS62" s="958">
        <f t="shared" ref="SBS62" si="6455">IF(SBQ62-SBS60&lt;=0,0,SBQ62-SBS60)</f>
        <v>0</v>
      </c>
      <c r="SBU62" s="958">
        <f t="shared" ref="SBU62" si="6456">IF(SBS62-SBU60&lt;=0,0,SBS62-SBU60)</f>
        <v>0</v>
      </c>
      <c r="SBW62" s="958">
        <f t="shared" ref="SBW62" si="6457">IF(SBU62-SBW60&lt;=0,0,SBU62-SBW60)</f>
        <v>0</v>
      </c>
      <c r="SBY62" s="958">
        <f t="shared" ref="SBY62" si="6458">IF(SBW62-SBY60&lt;=0,0,SBW62-SBY60)</f>
        <v>0</v>
      </c>
      <c r="SCA62" s="958">
        <f t="shared" ref="SCA62" si="6459">IF(SBY62-SCA60&lt;=0,0,SBY62-SCA60)</f>
        <v>0</v>
      </c>
      <c r="SCC62" s="958">
        <f t="shared" ref="SCC62" si="6460">IF(SCA62-SCC60&lt;=0,0,SCA62-SCC60)</f>
        <v>0</v>
      </c>
      <c r="SCE62" s="958">
        <f t="shared" ref="SCE62" si="6461">IF(SCC62-SCE60&lt;=0,0,SCC62-SCE60)</f>
        <v>0</v>
      </c>
      <c r="SCG62" s="958">
        <f t="shared" ref="SCG62" si="6462">IF(SCE62-SCG60&lt;=0,0,SCE62-SCG60)</f>
        <v>0</v>
      </c>
      <c r="SCI62" s="958">
        <f t="shared" ref="SCI62" si="6463">IF(SCG62-SCI60&lt;=0,0,SCG62-SCI60)</f>
        <v>0</v>
      </c>
      <c r="SCK62" s="958">
        <f t="shared" ref="SCK62" si="6464">IF(SCI62-SCK60&lt;=0,0,SCI62-SCK60)</f>
        <v>0</v>
      </c>
      <c r="SCM62" s="958">
        <f t="shared" ref="SCM62" si="6465">IF(SCK62-SCM60&lt;=0,0,SCK62-SCM60)</f>
        <v>0</v>
      </c>
      <c r="SCO62" s="958">
        <f t="shared" ref="SCO62" si="6466">IF(SCM62-SCO60&lt;=0,0,SCM62-SCO60)</f>
        <v>0</v>
      </c>
      <c r="SCQ62" s="958">
        <f t="shared" ref="SCQ62" si="6467">IF(SCO62-SCQ60&lt;=0,0,SCO62-SCQ60)</f>
        <v>0</v>
      </c>
      <c r="SCS62" s="958">
        <f t="shared" ref="SCS62" si="6468">IF(SCQ62-SCS60&lt;=0,0,SCQ62-SCS60)</f>
        <v>0</v>
      </c>
      <c r="SCU62" s="958">
        <f t="shared" ref="SCU62" si="6469">IF(SCS62-SCU60&lt;=0,0,SCS62-SCU60)</f>
        <v>0</v>
      </c>
      <c r="SCW62" s="958">
        <f t="shared" ref="SCW62" si="6470">IF(SCU62-SCW60&lt;=0,0,SCU62-SCW60)</f>
        <v>0</v>
      </c>
      <c r="SCY62" s="958">
        <f t="shared" ref="SCY62" si="6471">IF(SCW62-SCY60&lt;=0,0,SCW62-SCY60)</f>
        <v>0</v>
      </c>
      <c r="SDA62" s="958">
        <f t="shared" ref="SDA62" si="6472">IF(SCY62-SDA60&lt;=0,0,SCY62-SDA60)</f>
        <v>0</v>
      </c>
      <c r="SDC62" s="958">
        <f t="shared" ref="SDC62" si="6473">IF(SDA62-SDC60&lt;=0,0,SDA62-SDC60)</f>
        <v>0</v>
      </c>
      <c r="SDE62" s="958">
        <f t="shared" ref="SDE62" si="6474">IF(SDC62-SDE60&lt;=0,0,SDC62-SDE60)</f>
        <v>0</v>
      </c>
      <c r="SDG62" s="958">
        <f t="shared" ref="SDG62" si="6475">IF(SDE62-SDG60&lt;=0,0,SDE62-SDG60)</f>
        <v>0</v>
      </c>
      <c r="SDI62" s="958">
        <f t="shared" ref="SDI62" si="6476">IF(SDG62-SDI60&lt;=0,0,SDG62-SDI60)</f>
        <v>0</v>
      </c>
      <c r="SDK62" s="958">
        <f t="shared" ref="SDK62" si="6477">IF(SDI62-SDK60&lt;=0,0,SDI62-SDK60)</f>
        <v>0</v>
      </c>
      <c r="SDM62" s="958">
        <f t="shared" ref="SDM62" si="6478">IF(SDK62-SDM60&lt;=0,0,SDK62-SDM60)</f>
        <v>0</v>
      </c>
      <c r="SDO62" s="958">
        <f t="shared" ref="SDO62" si="6479">IF(SDM62-SDO60&lt;=0,0,SDM62-SDO60)</f>
        <v>0</v>
      </c>
      <c r="SDQ62" s="958">
        <f t="shared" ref="SDQ62" si="6480">IF(SDO62-SDQ60&lt;=0,0,SDO62-SDQ60)</f>
        <v>0</v>
      </c>
      <c r="SDS62" s="958">
        <f t="shared" ref="SDS62" si="6481">IF(SDQ62-SDS60&lt;=0,0,SDQ62-SDS60)</f>
        <v>0</v>
      </c>
      <c r="SDU62" s="958">
        <f t="shared" ref="SDU62" si="6482">IF(SDS62-SDU60&lt;=0,0,SDS62-SDU60)</f>
        <v>0</v>
      </c>
      <c r="SDW62" s="958">
        <f t="shared" ref="SDW62" si="6483">IF(SDU62-SDW60&lt;=0,0,SDU62-SDW60)</f>
        <v>0</v>
      </c>
      <c r="SDY62" s="958">
        <f t="shared" ref="SDY62" si="6484">IF(SDW62-SDY60&lt;=0,0,SDW62-SDY60)</f>
        <v>0</v>
      </c>
      <c r="SEA62" s="958">
        <f t="shared" ref="SEA62" si="6485">IF(SDY62-SEA60&lt;=0,0,SDY62-SEA60)</f>
        <v>0</v>
      </c>
      <c r="SEC62" s="958">
        <f t="shared" ref="SEC62" si="6486">IF(SEA62-SEC60&lt;=0,0,SEA62-SEC60)</f>
        <v>0</v>
      </c>
      <c r="SEE62" s="958">
        <f t="shared" ref="SEE62" si="6487">IF(SEC62-SEE60&lt;=0,0,SEC62-SEE60)</f>
        <v>0</v>
      </c>
      <c r="SEG62" s="958">
        <f t="shared" ref="SEG62" si="6488">IF(SEE62-SEG60&lt;=0,0,SEE62-SEG60)</f>
        <v>0</v>
      </c>
      <c r="SEI62" s="958">
        <f t="shared" ref="SEI62" si="6489">IF(SEG62-SEI60&lt;=0,0,SEG62-SEI60)</f>
        <v>0</v>
      </c>
      <c r="SEK62" s="958">
        <f t="shared" ref="SEK62" si="6490">IF(SEI62-SEK60&lt;=0,0,SEI62-SEK60)</f>
        <v>0</v>
      </c>
      <c r="SEM62" s="958">
        <f t="shared" ref="SEM62" si="6491">IF(SEK62-SEM60&lt;=0,0,SEK62-SEM60)</f>
        <v>0</v>
      </c>
      <c r="SEO62" s="958">
        <f t="shared" ref="SEO62" si="6492">IF(SEM62-SEO60&lt;=0,0,SEM62-SEO60)</f>
        <v>0</v>
      </c>
      <c r="SEQ62" s="958">
        <f t="shared" ref="SEQ62" si="6493">IF(SEO62-SEQ60&lt;=0,0,SEO62-SEQ60)</f>
        <v>0</v>
      </c>
      <c r="SES62" s="958">
        <f t="shared" ref="SES62" si="6494">IF(SEQ62-SES60&lt;=0,0,SEQ62-SES60)</f>
        <v>0</v>
      </c>
      <c r="SEU62" s="958">
        <f t="shared" ref="SEU62" si="6495">IF(SES62-SEU60&lt;=0,0,SES62-SEU60)</f>
        <v>0</v>
      </c>
      <c r="SEW62" s="958">
        <f t="shared" ref="SEW62" si="6496">IF(SEU62-SEW60&lt;=0,0,SEU62-SEW60)</f>
        <v>0</v>
      </c>
      <c r="SEY62" s="958">
        <f t="shared" ref="SEY62" si="6497">IF(SEW62-SEY60&lt;=0,0,SEW62-SEY60)</f>
        <v>0</v>
      </c>
      <c r="SFA62" s="958">
        <f t="shared" ref="SFA62" si="6498">IF(SEY62-SFA60&lt;=0,0,SEY62-SFA60)</f>
        <v>0</v>
      </c>
      <c r="SFC62" s="958">
        <f t="shared" ref="SFC62" si="6499">IF(SFA62-SFC60&lt;=0,0,SFA62-SFC60)</f>
        <v>0</v>
      </c>
      <c r="SFE62" s="958">
        <f t="shared" ref="SFE62" si="6500">IF(SFC62-SFE60&lt;=0,0,SFC62-SFE60)</f>
        <v>0</v>
      </c>
      <c r="SFG62" s="958">
        <f t="shared" ref="SFG62" si="6501">IF(SFE62-SFG60&lt;=0,0,SFE62-SFG60)</f>
        <v>0</v>
      </c>
      <c r="SFI62" s="958">
        <f t="shared" ref="SFI62" si="6502">IF(SFG62-SFI60&lt;=0,0,SFG62-SFI60)</f>
        <v>0</v>
      </c>
      <c r="SFK62" s="958">
        <f t="shared" ref="SFK62" si="6503">IF(SFI62-SFK60&lt;=0,0,SFI62-SFK60)</f>
        <v>0</v>
      </c>
      <c r="SFM62" s="958">
        <f t="shared" ref="SFM62" si="6504">IF(SFK62-SFM60&lt;=0,0,SFK62-SFM60)</f>
        <v>0</v>
      </c>
      <c r="SFO62" s="958">
        <f t="shared" ref="SFO62" si="6505">IF(SFM62-SFO60&lt;=0,0,SFM62-SFO60)</f>
        <v>0</v>
      </c>
      <c r="SFQ62" s="958">
        <f t="shared" ref="SFQ62" si="6506">IF(SFO62-SFQ60&lt;=0,0,SFO62-SFQ60)</f>
        <v>0</v>
      </c>
      <c r="SFS62" s="958">
        <f t="shared" ref="SFS62" si="6507">IF(SFQ62-SFS60&lt;=0,0,SFQ62-SFS60)</f>
        <v>0</v>
      </c>
      <c r="SFU62" s="958">
        <f t="shared" ref="SFU62" si="6508">IF(SFS62-SFU60&lt;=0,0,SFS62-SFU60)</f>
        <v>0</v>
      </c>
      <c r="SFW62" s="958">
        <f t="shared" ref="SFW62" si="6509">IF(SFU62-SFW60&lt;=0,0,SFU62-SFW60)</f>
        <v>0</v>
      </c>
      <c r="SFY62" s="958">
        <f t="shared" ref="SFY62" si="6510">IF(SFW62-SFY60&lt;=0,0,SFW62-SFY60)</f>
        <v>0</v>
      </c>
      <c r="SGA62" s="958">
        <f t="shared" ref="SGA62" si="6511">IF(SFY62-SGA60&lt;=0,0,SFY62-SGA60)</f>
        <v>0</v>
      </c>
      <c r="SGC62" s="958">
        <f t="shared" ref="SGC62" si="6512">IF(SGA62-SGC60&lt;=0,0,SGA62-SGC60)</f>
        <v>0</v>
      </c>
      <c r="SGE62" s="958">
        <f t="shared" ref="SGE62" si="6513">IF(SGC62-SGE60&lt;=0,0,SGC62-SGE60)</f>
        <v>0</v>
      </c>
      <c r="SGG62" s="958">
        <f t="shared" ref="SGG62" si="6514">IF(SGE62-SGG60&lt;=0,0,SGE62-SGG60)</f>
        <v>0</v>
      </c>
      <c r="SGI62" s="958">
        <f t="shared" ref="SGI62" si="6515">IF(SGG62-SGI60&lt;=0,0,SGG62-SGI60)</f>
        <v>0</v>
      </c>
      <c r="SGK62" s="958">
        <f t="shared" ref="SGK62" si="6516">IF(SGI62-SGK60&lt;=0,0,SGI62-SGK60)</f>
        <v>0</v>
      </c>
      <c r="SGM62" s="958">
        <f t="shared" ref="SGM62" si="6517">IF(SGK62-SGM60&lt;=0,0,SGK62-SGM60)</f>
        <v>0</v>
      </c>
      <c r="SGO62" s="958">
        <f t="shared" ref="SGO62" si="6518">IF(SGM62-SGO60&lt;=0,0,SGM62-SGO60)</f>
        <v>0</v>
      </c>
      <c r="SGQ62" s="958">
        <f t="shared" ref="SGQ62" si="6519">IF(SGO62-SGQ60&lt;=0,0,SGO62-SGQ60)</f>
        <v>0</v>
      </c>
      <c r="SGS62" s="958">
        <f t="shared" ref="SGS62" si="6520">IF(SGQ62-SGS60&lt;=0,0,SGQ62-SGS60)</f>
        <v>0</v>
      </c>
      <c r="SGU62" s="958">
        <f t="shared" ref="SGU62" si="6521">IF(SGS62-SGU60&lt;=0,0,SGS62-SGU60)</f>
        <v>0</v>
      </c>
      <c r="SGW62" s="958">
        <f t="shared" ref="SGW62" si="6522">IF(SGU62-SGW60&lt;=0,0,SGU62-SGW60)</f>
        <v>0</v>
      </c>
      <c r="SGY62" s="958">
        <f t="shared" ref="SGY62" si="6523">IF(SGW62-SGY60&lt;=0,0,SGW62-SGY60)</f>
        <v>0</v>
      </c>
      <c r="SHA62" s="958">
        <f t="shared" ref="SHA62" si="6524">IF(SGY62-SHA60&lt;=0,0,SGY62-SHA60)</f>
        <v>0</v>
      </c>
      <c r="SHC62" s="958">
        <f t="shared" ref="SHC62" si="6525">IF(SHA62-SHC60&lt;=0,0,SHA62-SHC60)</f>
        <v>0</v>
      </c>
      <c r="SHE62" s="958">
        <f t="shared" ref="SHE62" si="6526">IF(SHC62-SHE60&lt;=0,0,SHC62-SHE60)</f>
        <v>0</v>
      </c>
      <c r="SHG62" s="958">
        <f t="shared" ref="SHG62" si="6527">IF(SHE62-SHG60&lt;=0,0,SHE62-SHG60)</f>
        <v>0</v>
      </c>
      <c r="SHI62" s="958">
        <f t="shared" ref="SHI62" si="6528">IF(SHG62-SHI60&lt;=0,0,SHG62-SHI60)</f>
        <v>0</v>
      </c>
      <c r="SHK62" s="958">
        <f t="shared" ref="SHK62" si="6529">IF(SHI62-SHK60&lt;=0,0,SHI62-SHK60)</f>
        <v>0</v>
      </c>
      <c r="SHM62" s="958">
        <f t="shared" ref="SHM62" si="6530">IF(SHK62-SHM60&lt;=0,0,SHK62-SHM60)</f>
        <v>0</v>
      </c>
      <c r="SHO62" s="958">
        <f t="shared" ref="SHO62" si="6531">IF(SHM62-SHO60&lt;=0,0,SHM62-SHO60)</f>
        <v>0</v>
      </c>
      <c r="SHQ62" s="958">
        <f t="shared" ref="SHQ62" si="6532">IF(SHO62-SHQ60&lt;=0,0,SHO62-SHQ60)</f>
        <v>0</v>
      </c>
      <c r="SHS62" s="958">
        <f t="shared" ref="SHS62" si="6533">IF(SHQ62-SHS60&lt;=0,0,SHQ62-SHS60)</f>
        <v>0</v>
      </c>
      <c r="SHU62" s="958">
        <f t="shared" ref="SHU62" si="6534">IF(SHS62-SHU60&lt;=0,0,SHS62-SHU60)</f>
        <v>0</v>
      </c>
      <c r="SHW62" s="958">
        <f t="shared" ref="SHW62" si="6535">IF(SHU62-SHW60&lt;=0,0,SHU62-SHW60)</f>
        <v>0</v>
      </c>
      <c r="SHY62" s="958">
        <f t="shared" ref="SHY62" si="6536">IF(SHW62-SHY60&lt;=0,0,SHW62-SHY60)</f>
        <v>0</v>
      </c>
      <c r="SIA62" s="958">
        <f t="shared" ref="SIA62" si="6537">IF(SHY62-SIA60&lt;=0,0,SHY62-SIA60)</f>
        <v>0</v>
      </c>
      <c r="SIC62" s="958">
        <f t="shared" ref="SIC62" si="6538">IF(SIA62-SIC60&lt;=0,0,SIA62-SIC60)</f>
        <v>0</v>
      </c>
      <c r="SIE62" s="958">
        <f t="shared" ref="SIE62" si="6539">IF(SIC62-SIE60&lt;=0,0,SIC62-SIE60)</f>
        <v>0</v>
      </c>
      <c r="SIG62" s="958">
        <f t="shared" ref="SIG62" si="6540">IF(SIE62-SIG60&lt;=0,0,SIE62-SIG60)</f>
        <v>0</v>
      </c>
      <c r="SII62" s="958">
        <f t="shared" ref="SII62" si="6541">IF(SIG62-SII60&lt;=0,0,SIG62-SII60)</f>
        <v>0</v>
      </c>
      <c r="SIK62" s="958">
        <f t="shared" ref="SIK62" si="6542">IF(SII62-SIK60&lt;=0,0,SII62-SIK60)</f>
        <v>0</v>
      </c>
      <c r="SIM62" s="958">
        <f t="shared" ref="SIM62" si="6543">IF(SIK62-SIM60&lt;=0,0,SIK62-SIM60)</f>
        <v>0</v>
      </c>
      <c r="SIO62" s="958">
        <f t="shared" ref="SIO62" si="6544">IF(SIM62-SIO60&lt;=0,0,SIM62-SIO60)</f>
        <v>0</v>
      </c>
      <c r="SIQ62" s="958">
        <f t="shared" ref="SIQ62" si="6545">IF(SIO62-SIQ60&lt;=0,0,SIO62-SIQ60)</f>
        <v>0</v>
      </c>
      <c r="SIS62" s="958">
        <f t="shared" ref="SIS62" si="6546">IF(SIQ62-SIS60&lt;=0,0,SIQ62-SIS60)</f>
        <v>0</v>
      </c>
      <c r="SIU62" s="958">
        <f t="shared" ref="SIU62" si="6547">IF(SIS62-SIU60&lt;=0,0,SIS62-SIU60)</f>
        <v>0</v>
      </c>
      <c r="SIW62" s="958">
        <f t="shared" ref="SIW62" si="6548">IF(SIU62-SIW60&lt;=0,0,SIU62-SIW60)</f>
        <v>0</v>
      </c>
      <c r="SIY62" s="958">
        <f t="shared" ref="SIY62" si="6549">IF(SIW62-SIY60&lt;=0,0,SIW62-SIY60)</f>
        <v>0</v>
      </c>
      <c r="SJA62" s="958">
        <f t="shared" ref="SJA62" si="6550">IF(SIY62-SJA60&lt;=0,0,SIY62-SJA60)</f>
        <v>0</v>
      </c>
      <c r="SJC62" s="958">
        <f t="shared" ref="SJC62" si="6551">IF(SJA62-SJC60&lt;=0,0,SJA62-SJC60)</f>
        <v>0</v>
      </c>
      <c r="SJE62" s="958">
        <f t="shared" ref="SJE62" si="6552">IF(SJC62-SJE60&lt;=0,0,SJC62-SJE60)</f>
        <v>0</v>
      </c>
      <c r="SJG62" s="958">
        <f t="shared" ref="SJG62" si="6553">IF(SJE62-SJG60&lt;=0,0,SJE62-SJG60)</f>
        <v>0</v>
      </c>
      <c r="SJI62" s="958">
        <f t="shared" ref="SJI62" si="6554">IF(SJG62-SJI60&lt;=0,0,SJG62-SJI60)</f>
        <v>0</v>
      </c>
      <c r="SJK62" s="958">
        <f t="shared" ref="SJK62" si="6555">IF(SJI62-SJK60&lt;=0,0,SJI62-SJK60)</f>
        <v>0</v>
      </c>
      <c r="SJM62" s="958">
        <f t="shared" ref="SJM62" si="6556">IF(SJK62-SJM60&lt;=0,0,SJK62-SJM60)</f>
        <v>0</v>
      </c>
      <c r="SJO62" s="958">
        <f t="shared" ref="SJO62" si="6557">IF(SJM62-SJO60&lt;=0,0,SJM62-SJO60)</f>
        <v>0</v>
      </c>
      <c r="SJQ62" s="958">
        <f t="shared" ref="SJQ62" si="6558">IF(SJO62-SJQ60&lt;=0,0,SJO62-SJQ60)</f>
        <v>0</v>
      </c>
      <c r="SJS62" s="958">
        <f t="shared" ref="SJS62" si="6559">IF(SJQ62-SJS60&lt;=0,0,SJQ62-SJS60)</f>
        <v>0</v>
      </c>
      <c r="SJU62" s="958">
        <f t="shared" ref="SJU62" si="6560">IF(SJS62-SJU60&lt;=0,0,SJS62-SJU60)</f>
        <v>0</v>
      </c>
      <c r="SJW62" s="958">
        <f t="shared" ref="SJW62" si="6561">IF(SJU62-SJW60&lt;=0,0,SJU62-SJW60)</f>
        <v>0</v>
      </c>
      <c r="SJY62" s="958">
        <f t="shared" ref="SJY62" si="6562">IF(SJW62-SJY60&lt;=0,0,SJW62-SJY60)</f>
        <v>0</v>
      </c>
      <c r="SKA62" s="958">
        <f t="shared" ref="SKA62" si="6563">IF(SJY62-SKA60&lt;=0,0,SJY62-SKA60)</f>
        <v>0</v>
      </c>
      <c r="SKC62" s="958">
        <f t="shared" ref="SKC62" si="6564">IF(SKA62-SKC60&lt;=0,0,SKA62-SKC60)</f>
        <v>0</v>
      </c>
      <c r="SKE62" s="958">
        <f t="shared" ref="SKE62" si="6565">IF(SKC62-SKE60&lt;=0,0,SKC62-SKE60)</f>
        <v>0</v>
      </c>
      <c r="SKG62" s="958">
        <f t="shared" ref="SKG62" si="6566">IF(SKE62-SKG60&lt;=0,0,SKE62-SKG60)</f>
        <v>0</v>
      </c>
      <c r="SKI62" s="958">
        <f t="shared" ref="SKI62" si="6567">IF(SKG62-SKI60&lt;=0,0,SKG62-SKI60)</f>
        <v>0</v>
      </c>
      <c r="SKK62" s="958">
        <f t="shared" ref="SKK62" si="6568">IF(SKI62-SKK60&lt;=0,0,SKI62-SKK60)</f>
        <v>0</v>
      </c>
      <c r="SKM62" s="958">
        <f t="shared" ref="SKM62" si="6569">IF(SKK62-SKM60&lt;=0,0,SKK62-SKM60)</f>
        <v>0</v>
      </c>
      <c r="SKO62" s="958">
        <f t="shared" ref="SKO62" si="6570">IF(SKM62-SKO60&lt;=0,0,SKM62-SKO60)</f>
        <v>0</v>
      </c>
      <c r="SKQ62" s="958">
        <f t="shared" ref="SKQ62" si="6571">IF(SKO62-SKQ60&lt;=0,0,SKO62-SKQ60)</f>
        <v>0</v>
      </c>
      <c r="SKS62" s="958">
        <f t="shared" ref="SKS62" si="6572">IF(SKQ62-SKS60&lt;=0,0,SKQ62-SKS60)</f>
        <v>0</v>
      </c>
      <c r="SKU62" s="958">
        <f t="shared" ref="SKU62" si="6573">IF(SKS62-SKU60&lt;=0,0,SKS62-SKU60)</f>
        <v>0</v>
      </c>
      <c r="SKW62" s="958">
        <f t="shared" ref="SKW62" si="6574">IF(SKU62-SKW60&lt;=0,0,SKU62-SKW60)</f>
        <v>0</v>
      </c>
      <c r="SKY62" s="958">
        <f t="shared" ref="SKY62" si="6575">IF(SKW62-SKY60&lt;=0,0,SKW62-SKY60)</f>
        <v>0</v>
      </c>
      <c r="SLA62" s="958">
        <f t="shared" ref="SLA62" si="6576">IF(SKY62-SLA60&lt;=0,0,SKY62-SLA60)</f>
        <v>0</v>
      </c>
      <c r="SLC62" s="958">
        <f t="shared" ref="SLC62" si="6577">IF(SLA62-SLC60&lt;=0,0,SLA62-SLC60)</f>
        <v>0</v>
      </c>
      <c r="SLE62" s="958">
        <f t="shared" ref="SLE62" si="6578">IF(SLC62-SLE60&lt;=0,0,SLC62-SLE60)</f>
        <v>0</v>
      </c>
      <c r="SLG62" s="958">
        <f t="shared" ref="SLG62" si="6579">IF(SLE62-SLG60&lt;=0,0,SLE62-SLG60)</f>
        <v>0</v>
      </c>
      <c r="SLI62" s="958">
        <f t="shared" ref="SLI62" si="6580">IF(SLG62-SLI60&lt;=0,0,SLG62-SLI60)</f>
        <v>0</v>
      </c>
      <c r="SLK62" s="958">
        <f t="shared" ref="SLK62" si="6581">IF(SLI62-SLK60&lt;=0,0,SLI62-SLK60)</f>
        <v>0</v>
      </c>
      <c r="SLM62" s="958">
        <f t="shared" ref="SLM62" si="6582">IF(SLK62-SLM60&lt;=0,0,SLK62-SLM60)</f>
        <v>0</v>
      </c>
      <c r="SLO62" s="958">
        <f t="shared" ref="SLO62" si="6583">IF(SLM62-SLO60&lt;=0,0,SLM62-SLO60)</f>
        <v>0</v>
      </c>
      <c r="SLQ62" s="958">
        <f t="shared" ref="SLQ62" si="6584">IF(SLO62-SLQ60&lt;=0,0,SLO62-SLQ60)</f>
        <v>0</v>
      </c>
      <c r="SLS62" s="958">
        <f t="shared" ref="SLS62" si="6585">IF(SLQ62-SLS60&lt;=0,0,SLQ62-SLS60)</f>
        <v>0</v>
      </c>
      <c r="SLU62" s="958">
        <f t="shared" ref="SLU62" si="6586">IF(SLS62-SLU60&lt;=0,0,SLS62-SLU60)</f>
        <v>0</v>
      </c>
      <c r="SLW62" s="958">
        <f t="shared" ref="SLW62" si="6587">IF(SLU62-SLW60&lt;=0,0,SLU62-SLW60)</f>
        <v>0</v>
      </c>
      <c r="SLY62" s="958">
        <f t="shared" ref="SLY62" si="6588">IF(SLW62-SLY60&lt;=0,0,SLW62-SLY60)</f>
        <v>0</v>
      </c>
      <c r="SMA62" s="958">
        <f t="shared" ref="SMA62" si="6589">IF(SLY62-SMA60&lt;=0,0,SLY62-SMA60)</f>
        <v>0</v>
      </c>
      <c r="SMC62" s="958">
        <f t="shared" ref="SMC62" si="6590">IF(SMA62-SMC60&lt;=0,0,SMA62-SMC60)</f>
        <v>0</v>
      </c>
      <c r="SME62" s="958">
        <f t="shared" ref="SME62" si="6591">IF(SMC62-SME60&lt;=0,0,SMC62-SME60)</f>
        <v>0</v>
      </c>
      <c r="SMG62" s="958">
        <f t="shared" ref="SMG62" si="6592">IF(SME62-SMG60&lt;=0,0,SME62-SMG60)</f>
        <v>0</v>
      </c>
      <c r="SMI62" s="958">
        <f t="shared" ref="SMI62" si="6593">IF(SMG62-SMI60&lt;=0,0,SMG62-SMI60)</f>
        <v>0</v>
      </c>
      <c r="SMK62" s="958">
        <f t="shared" ref="SMK62" si="6594">IF(SMI62-SMK60&lt;=0,0,SMI62-SMK60)</f>
        <v>0</v>
      </c>
      <c r="SMM62" s="958">
        <f t="shared" ref="SMM62" si="6595">IF(SMK62-SMM60&lt;=0,0,SMK62-SMM60)</f>
        <v>0</v>
      </c>
      <c r="SMO62" s="958">
        <f t="shared" ref="SMO62" si="6596">IF(SMM62-SMO60&lt;=0,0,SMM62-SMO60)</f>
        <v>0</v>
      </c>
      <c r="SMQ62" s="958">
        <f t="shared" ref="SMQ62" si="6597">IF(SMO62-SMQ60&lt;=0,0,SMO62-SMQ60)</f>
        <v>0</v>
      </c>
      <c r="SMS62" s="958">
        <f t="shared" ref="SMS62" si="6598">IF(SMQ62-SMS60&lt;=0,0,SMQ62-SMS60)</f>
        <v>0</v>
      </c>
      <c r="SMU62" s="958">
        <f t="shared" ref="SMU62" si="6599">IF(SMS62-SMU60&lt;=0,0,SMS62-SMU60)</f>
        <v>0</v>
      </c>
      <c r="SMW62" s="958">
        <f t="shared" ref="SMW62" si="6600">IF(SMU62-SMW60&lt;=0,0,SMU62-SMW60)</f>
        <v>0</v>
      </c>
      <c r="SMY62" s="958">
        <f t="shared" ref="SMY62" si="6601">IF(SMW62-SMY60&lt;=0,0,SMW62-SMY60)</f>
        <v>0</v>
      </c>
      <c r="SNA62" s="958">
        <f t="shared" ref="SNA62" si="6602">IF(SMY62-SNA60&lt;=0,0,SMY62-SNA60)</f>
        <v>0</v>
      </c>
      <c r="SNC62" s="958">
        <f t="shared" ref="SNC62" si="6603">IF(SNA62-SNC60&lt;=0,0,SNA62-SNC60)</f>
        <v>0</v>
      </c>
      <c r="SNE62" s="958">
        <f t="shared" ref="SNE62" si="6604">IF(SNC62-SNE60&lt;=0,0,SNC62-SNE60)</f>
        <v>0</v>
      </c>
      <c r="SNG62" s="958">
        <f t="shared" ref="SNG62" si="6605">IF(SNE62-SNG60&lt;=0,0,SNE62-SNG60)</f>
        <v>0</v>
      </c>
      <c r="SNI62" s="958">
        <f t="shared" ref="SNI62" si="6606">IF(SNG62-SNI60&lt;=0,0,SNG62-SNI60)</f>
        <v>0</v>
      </c>
      <c r="SNK62" s="958">
        <f t="shared" ref="SNK62" si="6607">IF(SNI62-SNK60&lt;=0,0,SNI62-SNK60)</f>
        <v>0</v>
      </c>
      <c r="SNM62" s="958">
        <f t="shared" ref="SNM62" si="6608">IF(SNK62-SNM60&lt;=0,0,SNK62-SNM60)</f>
        <v>0</v>
      </c>
      <c r="SNO62" s="958">
        <f t="shared" ref="SNO62" si="6609">IF(SNM62-SNO60&lt;=0,0,SNM62-SNO60)</f>
        <v>0</v>
      </c>
      <c r="SNQ62" s="958">
        <f t="shared" ref="SNQ62" si="6610">IF(SNO62-SNQ60&lt;=0,0,SNO62-SNQ60)</f>
        <v>0</v>
      </c>
      <c r="SNS62" s="958">
        <f t="shared" ref="SNS62" si="6611">IF(SNQ62-SNS60&lt;=0,0,SNQ62-SNS60)</f>
        <v>0</v>
      </c>
      <c r="SNU62" s="958">
        <f t="shared" ref="SNU62" si="6612">IF(SNS62-SNU60&lt;=0,0,SNS62-SNU60)</f>
        <v>0</v>
      </c>
      <c r="SNW62" s="958">
        <f t="shared" ref="SNW62" si="6613">IF(SNU62-SNW60&lt;=0,0,SNU62-SNW60)</f>
        <v>0</v>
      </c>
      <c r="SNY62" s="958">
        <f t="shared" ref="SNY62" si="6614">IF(SNW62-SNY60&lt;=0,0,SNW62-SNY60)</f>
        <v>0</v>
      </c>
      <c r="SOA62" s="958">
        <f t="shared" ref="SOA62" si="6615">IF(SNY62-SOA60&lt;=0,0,SNY62-SOA60)</f>
        <v>0</v>
      </c>
      <c r="SOC62" s="958">
        <f t="shared" ref="SOC62" si="6616">IF(SOA62-SOC60&lt;=0,0,SOA62-SOC60)</f>
        <v>0</v>
      </c>
      <c r="SOE62" s="958">
        <f t="shared" ref="SOE62" si="6617">IF(SOC62-SOE60&lt;=0,0,SOC62-SOE60)</f>
        <v>0</v>
      </c>
      <c r="SOG62" s="958">
        <f t="shared" ref="SOG62" si="6618">IF(SOE62-SOG60&lt;=0,0,SOE62-SOG60)</f>
        <v>0</v>
      </c>
      <c r="SOI62" s="958">
        <f t="shared" ref="SOI62" si="6619">IF(SOG62-SOI60&lt;=0,0,SOG62-SOI60)</f>
        <v>0</v>
      </c>
      <c r="SOK62" s="958">
        <f t="shared" ref="SOK62" si="6620">IF(SOI62-SOK60&lt;=0,0,SOI62-SOK60)</f>
        <v>0</v>
      </c>
      <c r="SOM62" s="958">
        <f t="shared" ref="SOM62" si="6621">IF(SOK62-SOM60&lt;=0,0,SOK62-SOM60)</f>
        <v>0</v>
      </c>
      <c r="SOO62" s="958">
        <f t="shared" ref="SOO62" si="6622">IF(SOM62-SOO60&lt;=0,0,SOM62-SOO60)</f>
        <v>0</v>
      </c>
      <c r="SOQ62" s="958">
        <f t="shared" ref="SOQ62" si="6623">IF(SOO62-SOQ60&lt;=0,0,SOO62-SOQ60)</f>
        <v>0</v>
      </c>
      <c r="SOS62" s="958">
        <f t="shared" ref="SOS62" si="6624">IF(SOQ62-SOS60&lt;=0,0,SOQ62-SOS60)</f>
        <v>0</v>
      </c>
      <c r="SOU62" s="958">
        <f t="shared" ref="SOU62" si="6625">IF(SOS62-SOU60&lt;=0,0,SOS62-SOU60)</f>
        <v>0</v>
      </c>
      <c r="SOW62" s="958">
        <f t="shared" ref="SOW62" si="6626">IF(SOU62-SOW60&lt;=0,0,SOU62-SOW60)</f>
        <v>0</v>
      </c>
      <c r="SOY62" s="958">
        <f t="shared" ref="SOY62" si="6627">IF(SOW62-SOY60&lt;=0,0,SOW62-SOY60)</f>
        <v>0</v>
      </c>
      <c r="SPA62" s="958">
        <f t="shared" ref="SPA62" si="6628">IF(SOY62-SPA60&lt;=0,0,SOY62-SPA60)</f>
        <v>0</v>
      </c>
      <c r="SPC62" s="958">
        <f t="shared" ref="SPC62" si="6629">IF(SPA62-SPC60&lt;=0,0,SPA62-SPC60)</f>
        <v>0</v>
      </c>
      <c r="SPE62" s="958">
        <f t="shared" ref="SPE62" si="6630">IF(SPC62-SPE60&lt;=0,0,SPC62-SPE60)</f>
        <v>0</v>
      </c>
      <c r="SPG62" s="958">
        <f t="shared" ref="SPG62" si="6631">IF(SPE62-SPG60&lt;=0,0,SPE62-SPG60)</f>
        <v>0</v>
      </c>
      <c r="SPI62" s="958">
        <f t="shared" ref="SPI62" si="6632">IF(SPG62-SPI60&lt;=0,0,SPG62-SPI60)</f>
        <v>0</v>
      </c>
      <c r="SPK62" s="958">
        <f t="shared" ref="SPK62" si="6633">IF(SPI62-SPK60&lt;=0,0,SPI62-SPK60)</f>
        <v>0</v>
      </c>
      <c r="SPM62" s="958">
        <f t="shared" ref="SPM62" si="6634">IF(SPK62-SPM60&lt;=0,0,SPK62-SPM60)</f>
        <v>0</v>
      </c>
      <c r="SPO62" s="958">
        <f t="shared" ref="SPO62" si="6635">IF(SPM62-SPO60&lt;=0,0,SPM62-SPO60)</f>
        <v>0</v>
      </c>
      <c r="SPQ62" s="958">
        <f t="shared" ref="SPQ62" si="6636">IF(SPO62-SPQ60&lt;=0,0,SPO62-SPQ60)</f>
        <v>0</v>
      </c>
      <c r="SPS62" s="958">
        <f t="shared" ref="SPS62" si="6637">IF(SPQ62-SPS60&lt;=0,0,SPQ62-SPS60)</f>
        <v>0</v>
      </c>
      <c r="SPU62" s="958">
        <f t="shared" ref="SPU62" si="6638">IF(SPS62-SPU60&lt;=0,0,SPS62-SPU60)</f>
        <v>0</v>
      </c>
      <c r="SPW62" s="958">
        <f t="shared" ref="SPW62" si="6639">IF(SPU62-SPW60&lt;=0,0,SPU62-SPW60)</f>
        <v>0</v>
      </c>
      <c r="SPY62" s="958">
        <f t="shared" ref="SPY62" si="6640">IF(SPW62-SPY60&lt;=0,0,SPW62-SPY60)</f>
        <v>0</v>
      </c>
      <c r="SQA62" s="958">
        <f t="shared" ref="SQA62" si="6641">IF(SPY62-SQA60&lt;=0,0,SPY62-SQA60)</f>
        <v>0</v>
      </c>
      <c r="SQC62" s="958">
        <f t="shared" ref="SQC62" si="6642">IF(SQA62-SQC60&lt;=0,0,SQA62-SQC60)</f>
        <v>0</v>
      </c>
      <c r="SQE62" s="958">
        <f t="shared" ref="SQE62" si="6643">IF(SQC62-SQE60&lt;=0,0,SQC62-SQE60)</f>
        <v>0</v>
      </c>
      <c r="SQG62" s="958">
        <f t="shared" ref="SQG62" si="6644">IF(SQE62-SQG60&lt;=0,0,SQE62-SQG60)</f>
        <v>0</v>
      </c>
      <c r="SQI62" s="958">
        <f t="shared" ref="SQI62" si="6645">IF(SQG62-SQI60&lt;=0,0,SQG62-SQI60)</f>
        <v>0</v>
      </c>
      <c r="SQK62" s="958">
        <f t="shared" ref="SQK62" si="6646">IF(SQI62-SQK60&lt;=0,0,SQI62-SQK60)</f>
        <v>0</v>
      </c>
      <c r="SQM62" s="958">
        <f t="shared" ref="SQM62" si="6647">IF(SQK62-SQM60&lt;=0,0,SQK62-SQM60)</f>
        <v>0</v>
      </c>
      <c r="SQO62" s="958">
        <f t="shared" ref="SQO62" si="6648">IF(SQM62-SQO60&lt;=0,0,SQM62-SQO60)</f>
        <v>0</v>
      </c>
      <c r="SQQ62" s="958">
        <f t="shared" ref="SQQ62" si="6649">IF(SQO62-SQQ60&lt;=0,0,SQO62-SQQ60)</f>
        <v>0</v>
      </c>
      <c r="SQS62" s="958">
        <f t="shared" ref="SQS62" si="6650">IF(SQQ62-SQS60&lt;=0,0,SQQ62-SQS60)</f>
        <v>0</v>
      </c>
      <c r="SQU62" s="958">
        <f t="shared" ref="SQU62" si="6651">IF(SQS62-SQU60&lt;=0,0,SQS62-SQU60)</f>
        <v>0</v>
      </c>
      <c r="SQW62" s="958">
        <f t="shared" ref="SQW62" si="6652">IF(SQU62-SQW60&lt;=0,0,SQU62-SQW60)</f>
        <v>0</v>
      </c>
      <c r="SQY62" s="958">
        <f t="shared" ref="SQY62" si="6653">IF(SQW62-SQY60&lt;=0,0,SQW62-SQY60)</f>
        <v>0</v>
      </c>
      <c r="SRA62" s="958">
        <f t="shared" ref="SRA62" si="6654">IF(SQY62-SRA60&lt;=0,0,SQY62-SRA60)</f>
        <v>0</v>
      </c>
      <c r="SRC62" s="958">
        <f t="shared" ref="SRC62" si="6655">IF(SRA62-SRC60&lt;=0,0,SRA62-SRC60)</f>
        <v>0</v>
      </c>
      <c r="SRE62" s="958">
        <f t="shared" ref="SRE62" si="6656">IF(SRC62-SRE60&lt;=0,0,SRC62-SRE60)</f>
        <v>0</v>
      </c>
      <c r="SRG62" s="958">
        <f t="shared" ref="SRG62" si="6657">IF(SRE62-SRG60&lt;=0,0,SRE62-SRG60)</f>
        <v>0</v>
      </c>
      <c r="SRI62" s="958">
        <f t="shared" ref="SRI62" si="6658">IF(SRG62-SRI60&lt;=0,0,SRG62-SRI60)</f>
        <v>0</v>
      </c>
      <c r="SRK62" s="958">
        <f t="shared" ref="SRK62" si="6659">IF(SRI62-SRK60&lt;=0,0,SRI62-SRK60)</f>
        <v>0</v>
      </c>
      <c r="SRM62" s="958">
        <f t="shared" ref="SRM62" si="6660">IF(SRK62-SRM60&lt;=0,0,SRK62-SRM60)</f>
        <v>0</v>
      </c>
      <c r="SRO62" s="958">
        <f t="shared" ref="SRO62" si="6661">IF(SRM62-SRO60&lt;=0,0,SRM62-SRO60)</f>
        <v>0</v>
      </c>
      <c r="SRQ62" s="958">
        <f t="shared" ref="SRQ62" si="6662">IF(SRO62-SRQ60&lt;=0,0,SRO62-SRQ60)</f>
        <v>0</v>
      </c>
      <c r="SRS62" s="958">
        <f t="shared" ref="SRS62" si="6663">IF(SRQ62-SRS60&lt;=0,0,SRQ62-SRS60)</f>
        <v>0</v>
      </c>
      <c r="SRU62" s="958">
        <f t="shared" ref="SRU62" si="6664">IF(SRS62-SRU60&lt;=0,0,SRS62-SRU60)</f>
        <v>0</v>
      </c>
      <c r="SRW62" s="958">
        <f t="shared" ref="SRW62" si="6665">IF(SRU62-SRW60&lt;=0,0,SRU62-SRW60)</f>
        <v>0</v>
      </c>
      <c r="SRY62" s="958">
        <f t="shared" ref="SRY62" si="6666">IF(SRW62-SRY60&lt;=0,0,SRW62-SRY60)</f>
        <v>0</v>
      </c>
      <c r="SSA62" s="958">
        <f t="shared" ref="SSA62" si="6667">IF(SRY62-SSA60&lt;=0,0,SRY62-SSA60)</f>
        <v>0</v>
      </c>
      <c r="SSC62" s="958">
        <f t="shared" ref="SSC62" si="6668">IF(SSA62-SSC60&lt;=0,0,SSA62-SSC60)</f>
        <v>0</v>
      </c>
      <c r="SSE62" s="958">
        <f t="shared" ref="SSE62" si="6669">IF(SSC62-SSE60&lt;=0,0,SSC62-SSE60)</f>
        <v>0</v>
      </c>
      <c r="SSG62" s="958">
        <f t="shared" ref="SSG62" si="6670">IF(SSE62-SSG60&lt;=0,0,SSE62-SSG60)</f>
        <v>0</v>
      </c>
      <c r="SSI62" s="958">
        <f t="shared" ref="SSI62" si="6671">IF(SSG62-SSI60&lt;=0,0,SSG62-SSI60)</f>
        <v>0</v>
      </c>
      <c r="SSK62" s="958">
        <f t="shared" ref="SSK62" si="6672">IF(SSI62-SSK60&lt;=0,0,SSI62-SSK60)</f>
        <v>0</v>
      </c>
      <c r="SSM62" s="958">
        <f t="shared" ref="SSM62" si="6673">IF(SSK62-SSM60&lt;=0,0,SSK62-SSM60)</f>
        <v>0</v>
      </c>
      <c r="SSO62" s="958">
        <f t="shared" ref="SSO62" si="6674">IF(SSM62-SSO60&lt;=0,0,SSM62-SSO60)</f>
        <v>0</v>
      </c>
      <c r="SSQ62" s="958">
        <f t="shared" ref="SSQ62" si="6675">IF(SSO62-SSQ60&lt;=0,0,SSO62-SSQ60)</f>
        <v>0</v>
      </c>
      <c r="SSS62" s="958">
        <f t="shared" ref="SSS62" si="6676">IF(SSQ62-SSS60&lt;=0,0,SSQ62-SSS60)</f>
        <v>0</v>
      </c>
      <c r="SSU62" s="958">
        <f t="shared" ref="SSU62" si="6677">IF(SSS62-SSU60&lt;=0,0,SSS62-SSU60)</f>
        <v>0</v>
      </c>
      <c r="SSW62" s="958">
        <f t="shared" ref="SSW62" si="6678">IF(SSU62-SSW60&lt;=0,0,SSU62-SSW60)</f>
        <v>0</v>
      </c>
      <c r="SSY62" s="958">
        <f t="shared" ref="SSY62" si="6679">IF(SSW62-SSY60&lt;=0,0,SSW62-SSY60)</f>
        <v>0</v>
      </c>
      <c r="STA62" s="958">
        <f t="shared" ref="STA62" si="6680">IF(SSY62-STA60&lt;=0,0,SSY62-STA60)</f>
        <v>0</v>
      </c>
      <c r="STC62" s="958">
        <f t="shared" ref="STC62" si="6681">IF(STA62-STC60&lt;=0,0,STA62-STC60)</f>
        <v>0</v>
      </c>
      <c r="STE62" s="958">
        <f t="shared" ref="STE62" si="6682">IF(STC62-STE60&lt;=0,0,STC62-STE60)</f>
        <v>0</v>
      </c>
      <c r="STG62" s="958">
        <f t="shared" ref="STG62" si="6683">IF(STE62-STG60&lt;=0,0,STE62-STG60)</f>
        <v>0</v>
      </c>
      <c r="STI62" s="958">
        <f t="shared" ref="STI62" si="6684">IF(STG62-STI60&lt;=0,0,STG62-STI60)</f>
        <v>0</v>
      </c>
      <c r="STK62" s="958">
        <f t="shared" ref="STK62" si="6685">IF(STI62-STK60&lt;=0,0,STI62-STK60)</f>
        <v>0</v>
      </c>
      <c r="STM62" s="958">
        <f t="shared" ref="STM62" si="6686">IF(STK62-STM60&lt;=0,0,STK62-STM60)</f>
        <v>0</v>
      </c>
      <c r="STO62" s="958">
        <f t="shared" ref="STO62" si="6687">IF(STM62-STO60&lt;=0,0,STM62-STO60)</f>
        <v>0</v>
      </c>
      <c r="STQ62" s="958">
        <f t="shared" ref="STQ62" si="6688">IF(STO62-STQ60&lt;=0,0,STO62-STQ60)</f>
        <v>0</v>
      </c>
      <c r="STS62" s="958">
        <f t="shared" ref="STS62" si="6689">IF(STQ62-STS60&lt;=0,0,STQ62-STS60)</f>
        <v>0</v>
      </c>
      <c r="STU62" s="958">
        <f t="shared" ref="STU62" si="6690">IF(STS62-STU60&lt;=0,0,STS62-STU60)</f>
        <v>0</v>
      </c>
      <c r="STW62" s="958">
        <f t="shared" ref="STW62" si="6691">IF(STU62-STW60&lt;=0,0,STU62-STW60)</f>
        <v>0</v>
      </c>
      <c r="STY62" s="958">
        <f t="shared" ref="STY62" si="6692">IF(STW62-STY60&lt;=0,0,STW62-STY60)</f>
        <v>0</v>
      </c>
      <c r="SUA62" s="958">
        <f t="shared" ref="SUA62" si="6693">IF(STY62-SUA60&lt;=0,0,STY62-SUA60)</f>
        <v>0</v>
      </c>
      <c r="SUC62" s="958">
        <f t="shared" ref="SUC62" si="6694">IF(SUA62-SUC60&lt;=0,0,SUA62-SUC60)</f>
        <v>0</v>
      </c>
      <c r="SUE62" s="958">
        <f t="shared" ref="SUE62" si="6695">IF(SUC62-SUE60&lt;=0,0,SUC62-SUE60)</f>
        <v>0</v>
      </c>
      <c r="SUG62" s="958">
        <f t="shared" ref="SUG62" si="6696">IF(SUE62-SUG60&lt;=0,0,SUE62-SUG60)</f>
        <v>0</v>
      </c>
      <c r="SUI62" s="958">
        <f t="shared" ref="SUI62" si="6697">IF(SUG62-SUI60&lt;=0,0,SUG62-SUI60)</f>
        <v>0</v>
      </c>
      <c r="SUK62" s="958">
        <f t="shared" ref="SUK62" si="6698">IF(SUI62-SUK60&lt;=0,0,SUI62-SUK60)</f>
        <v>0</v>
      </c>
      <c r="SUM62" s="958">
        <f t="shared" ref="SUM62" si="6699">IF(SUK62-SUM60&lt;=0,0,SUK62-SUM60)</f>
        <v>0</v>
      </c>
      <c r="SUO62" s="958">
        <f t="shared" ref="SUO62" si="6700">IF(SUM62-SUO60&lt;=0,0,SUM62-SUO60)</f>
        <v>0</v>
      </c>
      <c r="SUQ62" s="958">
        <f t="shared" ref="SUQ62" si="6701">IF(SUO62-SUQ60&lt;=0,0,SUO62-SUQ60)</f>
        <v>0</v>
      </c>
      <c r="SUS62" s="958">
        <f t="shared" ref="SUS62" si="6702">IF(SUQ62-SUS60&lt;=0,0,SUQ62-SUS60)</f>
        <v>0</v>
      </c>
      <c r="SUU62" s="958">
        <f t="shared" ref="SUU62" si="6703">IF(SUS62-SUU60&lt;=0,0,SUS62-SUU60)</f>
        <v>0</v>
      </c>
      <c r="SUW62" s="958">
        <f t="shared" ref="SUW62" si="6704">IF(SUU62-SUW60&lt;=0,0,SUU62-SUW60)</f>
        <v>0</v>
      </c>
      <c r="SUY62" s="958">
        <f t="shared" ref="SUY62" si="6705">IF(SUW62-SUY60&lt;=0,0,SUW62-SUY60)</f>
        <v>0</v>
      </c>
      <c r="SVA62" s="958">
        <f t="shared" ref="SVA62" si="6706">IF(SUY62-SVA60&lt;=0,0,SUY62-SVA60)</f>
        <v>0</v>
      </c>
      <c r="SVC62" s="958">
        <f t="shared" ref="SVC62" si="6707">IF(SVA62-SVC60&lt;=0,0,SVA62-SVC60)</f>
        <v>0</v>
      </c>
      <c r="SVE62" s="958">
        <f t="shared" ref="SVE62" si="6708">IF(SVC62-SVE60&lt;=0,0,SVC62-SVE60)</f>
        <v>0</v>
      </c>
      <c r="SVG62" s="958">
        <f t="shared" ref="SVG62" si="6709">IF(SVE62-SVG60&lt;=0,0,SVE62-SVG60)</f>
        <v>0</v>
      </c>
      <c r="SVI62" s="958">
        <f t="shared" ref="SVI62" si="6710">IF(SVG62-SVI60&lt;=0,0,SVG62-SVI60)</f>
        <v>0</v>
      </c>
      <c r="SVK62" s="958">
        <f t="shared" ref="SVK62" si="6711">IF(SVI62-SVK60&lt;=0,0,SVI62-SVK60)</f>
        <v>0</v>
      </c>
      <c r="SVM62" s="958">
        <f t="shared" ref="SVM62" si="6712">IF(SVK62-SVM60&lt;=0,0,SVK62-SVM60)</f>
        <v>0</v>
      </c>
      <c r="SVO62" s="958">
        <f t="shared" ref="SVO62" si="6713">IF(SVM62-SVO60&lt;=0,0,SVM62-SVO60)</f>
        <v>0</v>
      </c>
      <c r="SVQ62" s="958">
        <f t="shared" ref="SVQ62" si="6714">IF(SVO62-SVQ60&lt;=0,0,SVO62-SVQ60)</f>
        <v>0</v>
      </c>
      <c r="SVS62" s="958">
        <f t="shared" ref="SVS62" si="6715">IF(SVQ62-SVS60&lt;=0,0,SVQ62-SVS60)</f>
        <v>0</v>
      </c>
      <c r="SVU62" s="958">
        <f t="shared" ref="SVU62" si="6716">IF(SVS62-SVU60&lt;=0,0,SVS62-SVU60)</f>
        <v>0</v>
      </c>
      <c r="SVW62" s="958">
        <f t="shared" ref="SVW62" si="6717">IF(SVU62-SVW60&lt;=0,0,SVU62-SVW60)</f>
        <v>0</v>
      </c>
      <c r="SVY62" s="958">
        <f t="shared" ref="SVY62" si="6718">IF(SVW62-SVY60&lt;=0,0,SVW62-SVY60)</f>
        <v>0</v>
      </c>
      <c r="SWA62" s="958">
        <f t="shared" ref="SWA62" si="6719">IF(SVY62-SWA60&lt;=0,0,SVY62-SWA60)</f>
        <v>0</v>
      </c>
      <c r="SWC62" s="958">
        <f t="shared" ref="SWC62" si="6720">IF(SWA62-SWC60&lt;=0,0,SWA62-SWC60)</f>
        <v>0</v>
      </c>
      <c r="SWE62" s="958">
        <f t="shared" ref="SWE62" si="6721">IF(SWC62-SWE60&lt;=0,0,SWC62-SWE60)</f>
        <v>0</v>
      </c>
      <c r="SWG62" s="958">
        <f t="shared" ref="SWG62" si="6722">IF(SWE62-SWG60&lt;=0,0,SWE62-SWG60)</f>
        <v>0</v>
      </c>
      <c r="SWI62" s="958">
        <f t="shared" ref="SWI62" si="6723">IF(SWG62-SWI60&lt;=0,0,SWG62-SWI60)</f>
        <v>0</v>
      </c>
      <c r="SWK62" s="958">
        <f t="shared" ref="SWK62" si="6724">IF(SWI62-SWK60&lt;=0,0,SWI62-SWK60)</f>
        <v>0</v>
      </c>
      <c r="SWM62" s="958">
        <f t="shared" ref="SWM62" si="6725">IF(SWK62-SWM60&lt;=0,0,SWK62-SWM60)</f>
        <v>0</v>
      </c>
      <c r="SWO62" s="958">
        <f t="shared" ref="SWO62" si="6726">IF(SWM62-SWO60&lt;=0,0,SWM62-SWO60)</f>
        <v>0</v>
      </c>
      <c r="SWQ62" s="958">
        <f t="shared" ref="SWQ62" si="6727">IF(SWO62-SWQ60&lt;=0,0,SWO62-SWQ60)</f>
        <v>0</v>
      </c>
      <c r="SWS62" s="958">
        <f t="shared" ref="SWS62" si="6728">IF(SWQ62-SWS60&lt;=0,0,SWQ62-SWS60)</f>
        <v>0</v>
      </c>
      <c r="SWU62" s="958">
        <f t="shared" ref="SWU62" si="6729">IF(SWS62-SWU60&lt;=0,0,SWS62-SWU60)</f>
        <v>0</v>
      </c>
      <c r="SWW62" s="958">
        <f t="shared" ref="SWW62" si="6730">IF(SWU62-SWW60&lt;=0,0,SWU62-SWW60)</f>
        <v>0</v>
      </c>
      <c r="SWY62" s="958">
        <f t="shared" ref="SWY62" si="6731">IF(SWW62-SWY60&lt;=0,0,SWW62-SWY60)</f>
        <v>0</v>
      </c>
      <c r="SXA62" s="958">
        <f t="shared" ref="SXA62" si="6732">IF(SWY62-SXA60&lt;=0,0,SWY62-SXA60)</f>
        <v>0</v>
      </c>
      <c r="SXC62" s="958">
        <f t="shared" ref="SXC62" si="6733">IF(SXA62-SXC60&lt;=0,0,SXA62-SXC60)</f>
        <v>0</v>
      </c>
      <c r="SXE62" s="958">
        <f t="shared" ref="SXE62" si="6734">IF(SXC62-SXE60&lt;=0,0,SXC62-SXE60)</f>
        <v>0</v>
      </c>
      <c r="SXG62" s="958">
        <f t="shared" ref="SXG62" si="6735">IF(SXE62-SXG60&lt;=0,0,SXE62-SXG60)</f>
        <v>0</v>
      </c>
      <c r="SXI62" s="958">
        <f t="shared" ref="SXI62" si="6736">IF(SXG62-SXI60&lt;=0,0,SXG62-SXI60)</f>
        <v>0</v>
      </c>
      <c r="SXK62" s="958">
        <f t="shared" ref="SXK62" si="6737">IF(SXI62-SXK60&lt;=0,0,SXI62-SXK60)</f>
        <v>0</v>
      </c>
      <c r="SXM62" s="958">
        <f t="shared" ref="SXM62" si="6738">IF(SXK62-SXM60&lt;=0,0,SXK62-SXM60)</f>
        <v>0</v>
      </c>
      <c r="SXO62" s="958">
        <f t="shared" ref="SXO62" si="6739">IF(SXM62-SXO60&lt;=0,0,SXM62-SXO60)</f>
        <v>0</v>
      </c>
      <c r="SXQ62" s="958">
        <f t="shared" ref="SXQ62" si="6740">IF(SXO62-SXQ60&lt;=0,0,SXO62-SXQ60)</f>
        <v>0</v>
      </c>
      <c r="SXS62" s="958">
        <f t="shared" ref="SXS62" si="6741">IF(SXQ62-SXS60&lt;=0,0,SXQ62-SXS60)</f>
        <v>0</v>
      </c>
      <c r="SXU62" s="958">
        <f t="shared" ref="SXU62" si="6742">IF(SXS62-SXU60&lt;=0,0,SXS62-SXU60)</f>
        <v>0</v>
      </c>
      <c r="SXW62" s="958">
        <f t="shared" ref="SXW62" si="6743">IF(SXU62-SXW60&lt;=0,0,SXU62-SXW60)</f>
        <v>0</v>
      </c>
      <c r="SXY62" s="958">
        <f t="shared" ref="SXY62" si="6744">IF(SXW62-SXY60&lt;=0,0,SXW62-SXY60)</f>
        <v>0</v>
      </c>
      <c r="SYA62" s="958">
        <f t="shared" ref="SYA62" si="6745">IF(SXY62-SYA60&lt;=0,0,SXY62-SYA60)</f>
        <v>0</v>
      </c>
      <c r="SYC62" s="958">
        <f t="shared" ref="SYC62" si="6746">IF(SYA62-SYC60&lt;=0,0,SYA62-SYC60)</f>
        <v>0</v>
      </c>
      <c r="SYE62" s="958">
        <f t="shared" ref="SYE62" si="6747">IF(SYC62-SYE60&lt;=0,0,SYC62-SYE60)</f>
        <v>0</v>
      </c>
      <c r="SYG62" s="958">
        <f t="shared" ref="SYG62" si="6748">IF(SYE62-SYG60&lt;=0,0,SYE62-SYG60)</f>
        <v>0</v>
      </c>
      <c r="SYI62" s="958">
        <f t="shared" ref="SYI62" si="6749">IF(SYG62-SYI60&lt;=0,0,SYG62-SYI60)</f>
        <v>0</v>
      </c>
      <c r="SYK62" s="958">
        <f t="shared" ref="SYK62" si="6750">IF(SYI62-SYK60&lt;=0,0,SYI62-SYK60)</f>
        <v>0</v>
      </c>
      <c r="SYM62" s="958">
        <f t="shared" ref="SYM62" si="6751">IF(SYK62-SYM60&lt;=0,0,SYK62-SYM60)</f>
        <v>0</v>
      </c>
      <c r="SYO62" s="958">
        <f t="shared" ref="SYO62" si="6752">IF(SYM62-SYO60&lt;=0,0,SYM62-SYO60)</f>
        <v>0</v>
      </c>
      <c r="SYQ62" s="958">
        <f t="shared" ref="SYQ62" si="6753">IF(SYO62-SYQ60&lt;=0,0,SYO62-SYQ60)</f>
        <v>0</v>
      </c>
      <c r="SYS62" s="958">
        <f t="shared" ref="SYS62" si="6754">IF(SYQ62-SYS60&lt;=0,0,SYQ62-SYS60)</f>
        <v>0</v>
      </c>
      <c r="SYU62" s="958">
        <f t="shared" ref="SYU62" si="6755">IF(SYS62-SYU60&lt;=0,0,SYS62-SYU60)</f>
        <v>0</v>
      </c>
      <c r="SYW62" s="958">
        <f t="shared" ref="SYW62" si="6756">IF(SYU62-SYW60&lt;=0,0,SYU62-SYW60)</f>
        <v>0</v>
      </c>
      <c r="SYY62" s="958">
        <f t="shared" ref="SYY62" si="6757">IF(SYW62-SYY60&lt;=0,0,SYW62-SYY60)</f>
        <v>0</v>
      </c>
      <c r="SZA62" s="958">
        <f t="shared" ref="SZA62" si="6758">IF(SYY62-SZA60&lt;=0,0,SYY62-SZA60)</f>
        <v>0</v>
      </c>
      <c r="SZC62" s="958">
        <f t="shared" ref="SZC62" si="6759">IF(SZA62-SZC60&lt;=0,0,SZA62-SZC60)</f>
        <v>0</v>
      </c>
      <c r="SZE62" s="958">
        <f t="shared" ref="SZE62" si="6760">IF(SZC62-SZE60&lt;=0,0,SZC62-SZE60)</f>
        <v>0</v>
      </c>
      <c r="SZG62" s="958">
        <f t="shared" ref="SZG62" si="6761">IF(SZE62-SZG60&lt;=0,0,SZE62-SZG60)</f>
        <v>0</v>
      </c>
      <c r="SZI62" s="958">
        <f t="shared" ref="SZI62" si="6762">IF(SZG62-SZI60&lt;=0,0,SZG62-SZI60)</f>
        <v>0</v>
      </c>
      <c r="SZK62" s="958">
        <f t="shared" ref="SZK62" si="6763">IF(SZI62-SZK60&lt;=0,0,SZI62-SZK60)</f>
        <v>0</v>
      </c>
      <c r="SZM62" s="958">
        <f t="shared" ref="SZM62" si="6764">IF(SZK62-SZM60&lt;=0,0,SZK62-SZM60)</f>
        <v>0</v>
      </c>
      <c r="SZO62" s="958">
        <f t="shared" ref="SZO62" si="6765">IF(SZM62-SZO60&lt;=0,0,SZM62-SZO60)</f>
        <v>0</v>
      </c>
      <c r="SZQ62" s="958">
        <f t="shared" ref="SZQ62" si="6766">IF(SZO62-SZQ60&lt;=0,0,SZO62-SZQ60)</f>
        <v>0</v>
      </c>
      <c r="SZS62" s="958">
        <f t="shared" ref="SZS62" si="6767">IF(SZQ62-SZS60&lt;=0,0,SZQ62-SZS60)</f>
        <v>0</v>
      </c>
      <c r="SZU62" s="958">
        <f t="shared" ref="SZU62" si="6768">IF(SZS62-SZU60&lt;=0,0,SZS62-SZU60)</f>
        <v>0</v>
      </c>
      <c r="SZW62" s="958">
        <f t="shared" ref="SZW62" si="6769">IF(SZU62-SZW60&lt;=0,0,SZU62-SZW60)</f>
        <v>0</v>
      </c>
      <c r="SZY62" s="958">
        <f t="shared" ref="SZY62" si="6770">IF(SZW62-SZY60&lt;=0,0,SZW62-SZY60)</f>
        <v>0</v>
      </c>
      <c r="TAA62" s="958">
        <f t="shared" ref="TAA62" si="6771">IF(SZY62-TAA60&lt;=0,0,SZY62-TAA60)</f>
        <v>0</v>
      </c>
      <c r="TAC62" s="958">
        <f t="shared" ref="TAC62" si="6772">IF(TAA62-TAC60&lt;=0,0,TAA62-TAC60)</f>
        <v>0</v>
      </c>
      <c r="TAE62" s="958">
        <f t="shared" ref="TAE62" si="6773">IF(TAC62-TAE60&lt;=0,0,TAC62-TAE60)</f>
        <v>0</v>
      </c>
      <c r="TAG62" s="958">
        <f t="shared" ref="TAG62" si="6774">IF(TAE62-TAG60&lt;=0,0,TAE62-TAG60)</f>
        <v>0</v>
      </c>
      <c r="TAI62" s="958">
        <f t="shared" ref="TAI62" si="6775">IF(TAG62-TAI60&lt;=0,0,TAG62-TAI60)</f>
        <v>0</v>
      </c>
      <c r="TAK62" s="958">
        <f t="shared" ref="TAK62" si="6776">IF(TAI62-TAK60&lt;=0,0,TAI62-TAK60)</f>
        <v>0</v>
      </c>
      <c r="TAM62" s="958">
        <f t="shared" ref="TAM62" si="6777">IF(TAK62-TAM60&lt;=0,0,TAK62-TAM60)</f>
        <v>0</v>
      </c>
      <c r="TAO62" s="958">
        <f t="shared" ref="TAO62" si="6778">IF(TAM62-TAO60&lt;=0,0,TAM62-TAO60)</f>
        <v>0</v>
      </c>
      <c r="TAQ62" s="958">
        <f t="shared" ref="TAQ62" si="6779">IF(TAO62-TAQ60&lt;=0,0,TAO62-TAQ60)</f>
        <v>0</v>
      </c>
      <c r="TAS62" s="958">
        <f t="shared" ref="TAS62" si="6780">IF(TAQ62-TAS60&lt;=0,0,TAQ62-TAS60)</f>
        <v>0</v>
      </c>
      <c r="TAU62" s="958">
        <f t="shared" ref="TAU62" si="6781">IF(TAS62-TAU60&lt;=0,0,TAS62-TAU60)</f>
        <v>0</v>
      </c>
      <c r="TAW62" s="958">
        <f t="shared" ref="TAW62" si="6782">IF(TAU62-TAW60&lt;=0,0,TAU62-TAW60)</f>
        <v>0</v>
      </c>
      <c r="TAY62" s="958">
        <f t="shared" ref="TAY62" si="6783">IF(TAW62-TAY60&lt;=0,0,TAW62-TAY60)</f>
        <v>0</v>
      </c>
      <c r="TBA62" s="958">
        <f t="shared" ref="TBA62" si="6784">IF(TAY62-TBA60&lt;=0,0,TAY62-TBA60)</f>
        <v>0</v>
      </c>
      <c r="TBC62" s="958">
        <f t="shared" ref="TBC62" si="6785">IF(TBA62-TBC60&lt;=0,0,TBA62-TBC60)</f>
        <v>0</v>
      </c>
      <c r="TBE62" s="958">
        <f t="shared" ref="TBE62" si="6786">IF(TBC62-TBE60&lt;=0,0,TBC62-TBE60)</f>
        <v>0</v>
      </c>
      <c r="TBG62" s="958">
        <f t="shared" ref="TBG62" si="6787">IF(TBE62-TBG60&lt;=0,0,TBE62-TBG60)</f>
        <v>0</v>
      </c>
      <c r="TBI62" s="958">
        <f t="shared" ref="TBI62" si="6788">IF(TBG62-TBI60&lt;=0,0,TBG62-TBI60)</f>
        <v>0</v>
      </c>
      <c r="TBK62" s="958">
        <f t="shared" ref="TBK62" si="6789">IF(TBI62-TBK60&lt;=0,0,TBI62-TBK60)</f>
        <v>0</v>
      </c>
      <c r="TBM62" s="958">
        <f t="shared" ref="TBM62" si="6790">IF(TBK62-TBM60&lt;=0,0,TBK62-TBM60)</f>
        <v>0</v>
      </c>
      <c r="TBO62" s="958">
        <f t="shared" ref="TBO62" si="6791">IF(TBM62-TBO60&lt;=0,0,TBM62-TBO60)</f>
        <v>0</v>
      </c>
      <c r="TBQ62" s="958">
        <f t="shared" ref="TBQ62" si="6792">IF(TBO62-TBQ60&lt;=0,0,TBO62-TBQ60)</f>
        <v>0</v>
      </c>
      <c r="TBS62" s="958">
        <f t="shared" ref="TBS62" si="6793">IF(TBQ62-TBS60&lt;=0,0,TBQ62-TBS60)</f>
        <v>0</v>
      </c>
      <c r="TBU62" s="958">
        <f t="shared" ref="TBU62" si="6794">IF(TBS62-TBU60&lt;=0,0,TBS62-TBU60)</f>
        <v>0</v>
      </c>
      <c r="TBW62" s="958">
        <f t="shared" ref="TBW62" si="6795">IF(TBU62-TBW60&lt;=0,0,TBU62-TBW60)</f>
        <v>0</v>
      </c>
      <c r="TBY62" s="958">
        <f t="shared" ref="TBY62" si="6796">IF(TBW62-TBY60&lt;=0,0,TBW62-TBY60)</f>
        <v>0</v>
      </c>
      <c r="TCA62" s="958">
        <f t="shared" ref="TCA62" si="6797">IF(TBY62-TCA60&lt;=0,0,TBY62-TCA60)</f>
        <v>0</v>
      </c>
      <c r="TCC62" s="958">
        <f t="shared" ref="TCC62" si="6798">IF(TCA62-TCC60&lt;=0,0,TCA62-TCC60)</f>
        <v>0</v>
      </c>
      <c r="TCE62" s="958">
        <f t="shared" ref="TCE62" si="6799">IF(TCC62-TCE60&lt;=0,0,TCC62-TCE60)</f>
        <v>0</v>
      </c>
      <c r="TCG62" s="958">
        <f t="shared" ref="TCG62" si="6800">IF(TCE62-TCG60&lt;=0,0,TCE62-TCG60)</f>
        <v>0</v>
      </c>
      <c r="TCI62" s="958">
        <f t="shared" ref="TCI62" si="6801">IF(TCG62-TCI60&lt;=0,0,TCG62-TCI60)</f>
        <v>0</v>
      </c>
      <c r="TCK62" s="958">
        <f t="shared" ref="TCK62" si="6802">IF(TCI62-TCK60&lt;=0,0,TCI62-TCK60)</f>
        <v>0</v>
      </c>
      <c r="TCM62" s="958">
        <f t="shared" ref="TCM62" si="6803">IF(TCK62-TCM60&lt;=0,0,TCK62-TCM60)</f>
        <v>0</v>
      </c>
      <c r="TCO62" s="958">
        <f t="shared" ref="TCO62" si="6804">IF(TCM62-TCO60&lt;=0,0,TCM62-TCO60)</f>
        <v>0</v>
      </c>
      <c r="TCQ62" s="958">
        <f t="shared" ref="TCQ62" si="6805">IF(TCO62-TCQ60&lt;=0,0,TCO62-TCQ60)</f>
        <v>0</v>
      </c>
      <c r="TCS62" s="958">
        <f t="shared" ref="TCS62" si="6806">IF(TCQ62-TCS60&lt;=0,0,TCQ62-TCS60)</f>
        <v>0</v>
      </c>
      <c r="TCU62" s="958">
        <f t="shared" ref="TCU62" si="6807">IF(TCS62-TCU60&lt;=0,0,TCS62-TCU60)</f>
        <v>0</v>
      </c>
      <c r="TCW62" s="958">
        <f t="shared" ref="TCW62" si="6808">IF(TCU62-TCW60&lt;=0,0,TCU62-TCW60)</f>
        <v>0</v>
      </c>
      <c r="TCY62" s="958">
        <f t="shared" ref="TCY62" si="6809">IF(TCW62-TCY60&lt;=0,0,TCW62-TCY60)</f>
        <v>0</v>
      </c>
      <c r="TDA62" s="958">
        <f t="shared" ref="TDA62" si="6810">IF(TCY62-TDA60&lt;=0,0,TCY62-TDA60)</f>
        <v>0</v>
      </c>
      <c r="TDC62" s="958">
        <f t="shared" ref="TDC62" si="6811">IF(TDA62-TDC60&lt;=0,0,TDA62-TDC60)</f>
        <v>0</v>
      </c>
      <c r="TDE62" s="958">
        <f t="shared" ref="TDE62" si="6812">IF(TDC62-TDE60&lt;=0,0,TDC62-TDE60)</f>
        <v>0</v>
      </c>
      <c r="TDG62" s="958">
        <f t="shared" ref="TDG62" si="6813">IF(TDE62-TDG60&lt;=0,0,TDE62-TDG60)</f>
        <v>0</v>
      </c>
      <c r="TDI62" s="958">
        <f t="shared" ref="TDI62" si="6814">IF(TDG62-TDI60&lt;=0,0,TDG62-TDI60)</f>
        <v>0</v>
      </c>
      <c r="TDK62" s="958">
        <f t="shared" ref="TDK62" si="6815">IF(TDI62-TDK60&lt;=0,0,TDI62-TDK60)</f>
        <v>0</v>
      </c>
      <c r="TDM62" s="958">
        <f t="shared" ref="TDM62" si="6816">IF(TDK62-TDM60&lt;=0,0,TDK62-TDM60)</f>
        <v>0</v>
      </c>
      <c r="TDO62" s="958">
        <f t="shared" ref="TDO62" si="6817">IF(TDM62-TDO60&lt;=0,0,TDM62-TDO60)</f>
        <v>0</v>
      </c>
      <c r="TDQ62" s="958">
        <f t="shared" ref="TDQ62" si="6818">IF(TDO62-TDQ60&lt;=0,0,TDO62-TDQ60)</f>
        <v>0</v>
      </c>
      <c r="TDS62" s="958">
        <f t="shared" ref="TDS62" si="6819">IF(TDQ62-TDS60&lt;=0,0,TDQ62-TDS60)</f>
        <v>0</v>
      </c>
      <c r="TDU62" s="958">
        <f t="shared" ref="TDU62" si="6820">IF(TDS62-TDU60&lt;=0,0,TDS62-TDU60)</f>
        <v>0</v>
      </c>
      <c r="TDW62" s="958">
        <f t="shared" ref="TDW62" si="6821">IF(TDU62-TDW60&lt;=0,0,TDU62-TDW60)</f>
        <v>0</v>
      </c>
      <c r="TDY62" s="958">
        <f t="shared" ref="TDY62" si="6822">IF(TDW62-TDY60&lt;=0,0,TDW62-TDY60)</f>
        <v>0</v>
      </c>
      <c r="TEA62" s="958">
        <f t="shared" ref="TEA62" si="6823">IF(TDY62-TEA60&lt;=0,0,TDY62-TEA60)</f>
        <v>0</v>
      </c>
      <c r="TEC62" s="958">
        <f t="shared" ref="TEC62" si="6824">IF(TEA62-TEC60&lt;=0,0,TEA62-TEC60)</f>
        <v>0</v>
      </c>
      <c r="TEE62" s="958">
        <f t="shared" ref="TEE62" si="6825">IF(TEC62-TEE60&lt;=0,0,TEC62-TEE60)</f>
        <v>0</v>
      </c>
      <c r="TEG62" s="958">
        <f t="shared" ref="TEG62" si="6826">IF(TEE62-TEG60&lt;=0,0,TEE62-TEG60)</f>
        <v>0</v>
      </c>
      <c r="TEI62" s="958">
        <f t="shared" ref="TEI62" si="6827">IF(TEG62-TEI60&lt;=0,0,TEG62-TEI60)</f>
        <v>0</v>
      </c>
      <c r="TEK62" s="958">
        <f t="shared" ref="TEK62" si="6828">IF(TEI62-TEK60&lt;=0,0,TEI62-TEK60)</f>
        <v>0</v>
      </c>
      <c r="TEM62" s="958">
        <f t="shared" ref="TEM62" si="6829">IF(TEK62-TEM60&lt;=0,0,TEK62-TEM60)</f>
        <v>0</v>
      </c>
      <c r="TEO62" s="958">
        <f t="shared" ref="TEO62" si="6830">IF(TEM62-TEO60&lt;=0,0,TEM62-TEO60)</f>
        <v>0</v>
      </c>
      <c r="TEQ62" s="958">
        <f t="shared" ref="TEQ62" si="6831">IF(TEO62-TEQ60&lt;=0,0,TEO62-TEQ60)</f>
        <v>0</v>
      </c>
      <c r="TES62" s="958">
        <f t="shared" ref="TES62" si="6832">IF(TEQ62-TES60&lt;=0,0,TEQ62-TES60)</f>
        <v>0</v>
      </c>
      <c r="TEU62" s="958">
        <f t="shared" ref="TEU62" si="6833">IF(TES62-TEU60&lt;=0,0,TES62-TEU60)</f>
        <v>0</v>
      </c>
      <c r="TEW62" s="958">
        <f t="shared" ref="TEW62" si="6834">IF(TEU62-TEW60&lt;=0,0,TEU62-TEW60)</f>
        <v>0</v>
      </c>
      <c r="TEY62" s="958">
        <f t="shared" ref="TEY62" si="6835">IF(TEW62-TEY60&lt;=0,0,TEW62-TEY60)</f>
        <v>0</v>
      </c>
      <c r="TFA62" s="958">
        <f t="shared" ref="TFA62" si="6836">IF(TEY62-TFA60&lt;=0,0,TEY62-TFA60)</f>
        <v>0</v>
      </c>
      <c r="TFC62" s="958">
        <f t="shared" ref="TFC62" si="6837">IF(TFA62-TFC60&lt;=0,0,TFA62-TFC60)</f>
        <v>0</v>
      </c>
      <c r="TFE62" s="958">
        <f t="shared" ref="TFE62" si="6838">IF(TFC62-TFE60&lt;=0,0,TFC62-TFE60)</f>
        <v>0</v>
      </c>
      <c r="TFG62" s="958">
        <f t="shared" ref="TFG62" si="6839">IF(TFE62-TFG60&lt;=0,0,TFE62-TFG60)</f>
        <v>0</v>
      </c>
      <c r="TFI62" s="958">
        <f t="shared" ref="TFI62" si="6840">IF(TFG62-TFI60&lt;=0,0,TFG62-TFI60)</f>
        <v>0</v>
      </c>
      <c r="TFK62" s="958">
        <f t="shared" ref="TFK62" si="6841">IF(TFI62-TFK60&lt;=0,0,TFI62-TFK60)</f>
        <v>0</v>
      </c>
      <c r="TFM62" s="958">
        <f t="shared" ref="TFM62" si="6842">IF(TFK62-TFM60&lt;=0,0,TFK62-TFM60)</f>
        <v>0</v>
      </c>
      <c r="TFO62" s="958">
        <f t="shared" ref="TFO62" si="6843">IF(TFM62-TFO60&lt;=0,0,TFM62-TFO60)</f>
        <v>0</v>
      </c>
      <c r="TFQ62" s="958">
        <f t="shared" ref="TFQ62" si="6844">IF(TFO62-TFQ60&lt;=0,0,TFO62-TFQ60)</f>
        <v>0</v>
      </c>
      <c r="TFS62" s="958">
        <f t="shared" ref="TFS62" si="6845">IF(TFQ62-TFS60&lt;=0,0,TFQ62-TFS60)</f>
        <v>0</v>
      </c>
      <c r="TFU62" s="958">
        <f t="shared" ref="TFU62" si="6846">IF(TFS62-TFU60&lt;=0,0,TFS62-TFU60)</f>
        <v>0</v>
      </c>
      <c r="TFW62" s="958">
        <f t="shared" ref="TFW62" si="6847">IF(TFU62-TFW60&lt;=0,0,TFU62-TFW60)</f>
        <v>0</v>
      </c>
      <c r="TFY62" s="958">
        <f t="shared" ref="TFY62" si="6848">IF(TFW62-TFY60&lt;=0,0,TFW62-TFY60)</f>
        <v>0</v>
      </c>
      <c r="TGA62" s="958">
        <f t="shared" ref="TGA62" si="6849">IF(TFY62-TGA60&lt;=0,0,TFY62-TGA60)</f>
        <v>0</v>
      </c>
      <c r="TGC62" s="958">
        <f t="shared" ref="TGC62" si="6850">IF(TGA62-TGC60&lt;=0,0,TGA62-TGC60)</f>
        <v>0</v>
      </c>
      <c r="TGE62" s="958">
        <f t="shared" ref="TGE62" si="6851">IF(TGC62-TGE60&lt;=0,0,TGC62-TGE60)</f>
        <v>0</v>
      </c>
      <c r="TGG62" s="958">
        <f t="shared" ref="TGG62" si="6852">IF(TGE62-TGG60&lt;=0,0,TGE62-TGG60)</f>
        <v>0</v>
      </c>
      <c r="TGI62" s="958">
        <f t="shared" ref="TGI62" si="6853">IF(TGG62-TGI60&lt;=0,0,TGG62-TGI60)</f>
        <v>0</v>
      </c>
      <c r="TGK62" s="958">
        <f t="shared" ref="TGK62" si="6854">IF(TGI62-TGK60&lt;=0,0,TGI62-TGK60)</f>
        <v>0</v>
      </c>
      <c r="TGM62" s="958">
        <f t="shared" ref="TGM62" si="6855">IF(TGK62-TGM60&lt;=0,0,TGK62-TGM60)</f>
        <v>0</v>
      </c>
      <c r="TGO62" s="958">
        <f t="shared" ref="TGO62" si="6856">IF(TGM62-TGO60&lt;=0,0,TGM62-TGO60)</f>
        <v>0</v>
      </c>
      <c r="TGQ62" s="958">
        <f t="shared" ref="TGQ62" si="6857">IF(TGO62-TGQ60&lt;=0,0,TGO62-TGQ60)</f>
        <v>0</v>
      </c>
      <c r="TGS62" s="958">
        <f t="shared" ref="TGS62" si="6858">IF(TGQ62-TGS60&lt;=0,0,TGQ62-TGS60)</f>
        <v>0</v>
      </c>
      <c r="TGU62" s="958">
        <f t="shared" ref="TGU62" si="6859">IF(TGS62-TGU60&lt;=0,0,TGS62-TGU60)</f>
        <v>0</v>
      </c>
      <c r="TGW62" s="958">
        <f t="shared" ref="TGW62" si="6860">IF(TGU62-TGW60&lt;=0,0,TGU62-TGW60)</f>
        <v>0</v>
      </c>
      <c r="TGY62" s="958">
        <f t="shared" ref="TGY62" si="6861">IF(TGW62-TGY60&lt;=0,0,TGW62-TGY60)</f>
        <v>0</v>
      </c>
      <c r="THA62" s="958">
        <f t="shared" ref="THA62" si="6862">IF(TGY62-THA60&lt;=0,0,TGY62-THA60)</f>
        <v>0</v>
      </c>
      <c r="THC62" s="958">
        <f t="shared" ref="THC62" si="6863">IF(THA62-THC60&lt;=0,0,THA62-THC60)</f>
        <v>0</v>
      </c>
      <c r="THE62" s="958">
        <f t="shared" ref="THE62" si="6864">IF(THC62-THE60&lt;=0,0,THC62-THE60)</f>
        <v>0</v>
      </c>
      <c r="THG62" s="958">
        <f t="shared" ref="THG62" si="6865">IF(THE62-THG60&lt;=0,0,THE62-THG60)</f>
        <v>0</v>
      </c>
      <c r="THI62" s="958">
        <f t="shared" ref="THI62" si="6866">IF(THG62-THI60&lt;=0,0,THG62-THI60)</f>
        <v>0</v>
      </c>
      <c r="THK62" s="958">
        <f t="shared" ref="THK62" si="6867">IF(THI62-THK60&lt;=0,0,THI62-THK60)</f>
        <v>0</v>
      </c>
      <c r="THM62" s="958">
        <f t="shared" ref="THM62" si="6868">IF(THK62-THM60&lt;=0,0,THK62-THM60)</f>
        <v>0</v>
      </c>
      <c r="THO62" s="958">
        <f t="shared" ref="THO62" si="6869">IF(THM62-THO60&lt;=0,0,THM62-THO60)</f>
        <v>0</v>
      </c>
      <c r="THQ62" s="958">
        <f t="shared" ref="THQ62" si="6870">IF(THO62-THQ60&lt;=0,0,THO62-THQ60)</f>
        <v>0</v>
      </c>
      <c r="THS62" s="958">
        <f t="shared" ref="THS62" si="6871">IF(THQ62-THS60&lt;=0,0,THQ62-THS60)</f>
        <v>0</v>
      </c>
      <c r="THU62" s="958">
        <f t="shared" ref="THU62" si="6872">IF(THS62-THU60&lt;=0,0,THS62-THU60)</f>
        <v>0</v>
      </c>
      <c r="THW62" s="958">
        <f t="shared" ref="THW62" si="6873">IF(THU62-THW60&lt;=0,0,THU62-THW60)</f>
        <v>0</v>
      </c>
      <c r="THY62" s="958">
        <f t="shared" ref="THY62" si="6874">IF(THW62-THY60&lt;=0,0,THW62-THY60)</f>
        <v>0</v>
      </c>
      <c r="TIA62" s="958">
        <f t="shared" ref="TIA62" si="6875">IF(THY62-TIA60&lt;=0,0,THY62-TIA60)</f>
        <v>0</v>
      </c>
      <c r="TIC62" s="958">
        <f t="shared" ref="TIC62" si="6876">IF(TIA62-TIC60&lt;=0,0,TIA62-TIC60)</f>
        <v>0</v>
      </c>
      <c r="TIE62" s="958">
        <f t="shared" ref="TIE62" si="6877">IF(TIC62-TIE60&lt;=0,0,TIC62-TIE60)</f>
        <v>0</v>
      </c>
      <c r="TIG62" s="958">
        <f t="shared" ref="TIG62" si="6878">IF(TIE62-TIG60&lt;=0,0,TIE62-TIG60)</f>
        <v>0</v>
      </c>
      <c r="TII62" s="958">
        <f t="shared" ref="TII62" si="6879">IF(TIG62-TII60&lt;=0,0,TIG62-TII60)</f>
        <v>0</v>
      </c>
      <c r="TIK62" s="958">
        <f t="shared" ref="TIK62" si="6880">IF(TII62-TIK60&lt;=0,0,TII62-TIK60)</f>
        <v>0</v>
      </c>
      <c r="TIM62" s="958">
        <f t="shared" ref="TIM62" si="6881">IF(TIK62-TIM60&lt;=0,0,TIK62-TIM60)</f>
        <v>0</v>
      </c>
      <c r="TIO62" s="958">
        <f t="shared" ref="TIO62" si="6882">IF(TIM62-TIO60&lt;=0,0,TIM62-TIO60)</f>
        <v>0</v>
      </c>
      <c r="TIQ62" s="958">
        <f t="shared" ref="TIQ62" si="6883">IF(TIO62-TIQ60&lt;=0,0,TIO62-TIQ60)</f>
        <v>0</v>
      </c>
      <c r="TIS62" s="958">
        <f t="shared" ref="TIS62" si="6884">IF(TIQ62-TIS60&lt;=0,0,TIQ62-TIS60)</f>
        <v>0</v>
      </c>
      <c r="TIU62" s="958">
        <f t="shared" ref="TIU62" si="6885">IF(TIS62-TIU60&lt;=0,0,TIS62-TIU60)</f>
        <v>0</v>
      </c>
      <c r="TIW62" s="958">
        <f t="shared" ref="TIW62" si="6886">IF(TIU62-TIW60&lt;=0,0,TIU62-TIW60)</f>
        <v>0</v>
      </c>
      <c r="TIY62" s="958">
        <f t="shared" ref="TIY62" si="6887">IF(TIW62-TIY60&lt;=0,0,TIW62-TIY60)</f>
        <v>0</v>
      </c>
      <c r="TJA62" s="958">
        <f t="shared" ref="TJA62" si="6888">IF(TIY62-TJA60&lt;=0,0,TIY62-TJA60)</f>
        <v>0</v>
      </c>
      <c r="TJC62" s="958">
        <f t="shared" ref="TJC62" si="6889">IF(TJA62-TJC60&lt;=0,0,TJA62-TJC60)</f>
        <v>0</v>
      </c>
      <c r="TJE62" s="958">
        <f t="shared" ref="TJE62" si="6890">IF(TJC62-TJE60&lt;=0,0,TJC62-TJE60)</f>
        <v>0</v>
      </c>
      <c r="TJG62" s="958">
        <f t="shared" ref="TJG62" si="6891">IF(TJE62-TJG60&lt;=0,0,TJE62-TJG60)</f>
        <v>0</v>
      </c>
      <c r="TJI62" s="958">
        <f t="shared" ref="TJI62" si="6892">IF(TJG62-TJI60&lt;=0,0,TJG62-TJI60)</f>
        <v>0</v>
      </c>
      <c r="TJK62" s="958">
        <f t="shared" ref="TJK62" si="6893">IF(TJI62-TJK60&lt;=0,0,TJI62-TJK60)</f>
        <v>0</v>
      </c>
      <c r="TJM62" s="958">
        <f t="shared" ref="TJM62" si="6894">IF(TJK62-TJM60&lt;=0,0,TJK62-TJM60)</f>
        <v>0</v>
      </c>
      <c r="TJO62" s="958">
        <f t="shared" ref="TJO62" si="6895">IF(TJM62-TJO60&lt;=0,0,TJM62-TJO60)</f>
        <v>0</v>
      </c>
      <c r="TJQ62" s="958">
        <f t="shared" ref="TJQ62" si="6896">IF(TJO62-TJQ60&lt;=0,0,TJO62-TJQ60)</f>
        <v>0</v>
      </c>
      <c r="TJS62" s="958">
        <f t="shared" ref="TJS62" si="6897">IF(TJQ62-TJS60&lt;=0,0,TJQ62-TJS60)</f>
        <v>0</v>
      </c>
      <c r="TJU62" s="958">
        <f t="shared" ref="TJU62" si="6898">IF(TJS62-TJU60&lt;=0,0,TJS62-TJU60)</f>
        <v>0</v>
      </c>
      <c r="TJW62" s="958">
        <f t="shared" ref="TJW62" si="6899">IF(TJU62-TJW60&lt;=0,0,TJU62-TJW60)</f>
        <v>0</v>
      </c>
      <c r="TJY62" s="958">
        <f t="shared" ref="TJY62" si="6900">IF(TJW62-TJY60&lt;=0,0,TJW62-TJY60)</f>
        <v>0</v>
      </c>
      <c r="TKA62" s="958">
        <f t="shared" ref="TKA62" si="6901">IF(TJY62-TKA60&lt;=0,0,TJY62-TKA60)</f>
        <v>0</v>
      </c>
      <c r="TKC62" s="958">
        <f t="shared" ref="TKC62" si="6902">IF(TKA62-TKC60&lt;=0,0,TKA62-TKC60)</f>
        <v>0</v>
      </c>
      <c r="TKE62" s="958">
        <f t="shared" ref="TKE62" si="6903">IF(TKC62-TKE60&lt;=0,0,TKC62-TKE60)</f>
        <v>0</v>
      </c>
      <c r="TKG62" s="958">
        <f t="shared" ref="TKG62" si="6904">IF(TKE62-TKG60&lt;=0,0,TKE62-TKG60)</f>
        <v>0</v>
      </c>
      <c r="TKI62" s="958">
        <f t="shared" ref="TKI62" si="6905">IF(TKG62-TKI60&lt;=0,0,TKG62-TKI60)</f>
        <v>0</v>
      </c>
      <c r="TKK62" s="958">
        <f t="shared" ref="TKK62" si="6906">IF(TKI62-TKK60&lt;=0,0,TKI62-TKK60)</f>
        <v>0</v>
      </c>
      <c r="TKM62" s="958">
        <f t="shared" ref="TKM62" si="6907">IF(TKK62-TKM60&lt;=0,0,TKK62-TKM60)</f>
        <v>0</v>
      </c>
      <c r="TKO62" s="958">
        <f t="shared" ref="TKO62" si="6908">IF(TKM62-TKO60&lt;=0,0,TKM62-TKO60)</f>
        <v>0</v>
      </c>
      <c r="TKQ62" s="958">
        <f t="shared" ref="TKQ62" si="6909">IF(TKO62-TKQ60&lt;=0,0,TKO62-TKQ60)</f>
        <v>0</v>
      </c>
      <c r="TKS62" s="958">
        <f t="shared" ref="TKS62" si="6910">IF(TKQ62-TKS60&lt;=0,0,TKQ62-TKS60)</f>
        <v>0</v>
      </c>
      <c r="TKU62" s="958">
        <f t="shared" ref="TKU62" si="6911">IF(TKS62-TKU60&lt;=0,0,TKS62-TKU60)</f>
        <v>0</v>
      </c>
      <c r="TKW62" s="958">
        <f t="shared" ref="TKW62" si="6912">IF(TKU62-TKW60&lt;=0,0,TKU62-TKW60)</f>
        <v>0</v>
      </c>
      <c r="TKY62" s="958">
        <f t="shared" ref="TKY62" si="6913">IF(TKW62-TKY60&lt;=0,0,TKW62-TKY60)</f>
        <v>0</v>
      </c>
      <c r="TLA62" s="958">
        <f t="shared" ref="TLA62" si="6914">IF(TKY62-TLA60&lt;=0,0,TKY62-TLA60)</f>
        <v>0</v>
      </c>
      <c r="TLC62" s="958">
        <f t="shared" ref="TLC62" si="6915">IF(TLA62-TLC60&lt;=0,0,TLA62-TLC60)</f>
        <v>0</v>
      </c>
      <c r="TLE62" s="958">
        <f t="shared" ref="TLE62" si="6916">IF(TLC62-TLE60&lt;=0,0,TLC62-TLE60)</f>
        <v>0</v>
      </c>
      <c r="TLG62" s="958">
        <f t="shared" ref="TLG62" si="6917">IF(TLE62-TLG60&lt;=0,0,TLE62-TLG60)</f>
        <v>0</v>
      </c>
      <c r="TLI62" s="958">
        <f t="shared" ref="TLI62" si="6918">IF(TLG62-TLI60&lt;=0,0,TLG62-TLI60)</f>
        <v>0</v>
      </c>
      <c r="TLK62" s="958">
        <f t="shared" ref="TLK62" si="6919">IF(TLI62-TLK60&lt;=0,0,TLI62-TLK60)</f>
        <v>0</v>
      </c>
      <c r="TLM62" s="958">
        <f t="shared" ref="TLM62" si="6920">IF(TLK62-TLM60&lt;=0,0,TLK62-TLM60)</f>
        <v>0</v>
      </c>
      <c r="TLO62" s="958">
        <f t="shared" ref="TLO62" si="6921">IF(TLM62-TLO60&lt;=0,0,TLM62-TLO60)</f>
        <v>0</v>
      </c>
      <c r="TLQ62" s="958">
        <f t="shared" ref="TLQ62" si="6922">IF(TLO62-TLQ60&lt;=0,0,TLO62-TLQ60)</f>
        <v>0</v>
      </c>
      <c r="TLS62" s="958">
        <f t="shared" ref="TLS62" si="6923">IF(TLQ62-TLS60&lt;=0,0,TLQ62-TLS60)</f>
        <v>0</v>
      </c>
      <c r="TLU62" s="958">
        <f t="shared" ref="TLU62" si="6924">IF(TLS62-TLU60&lt;=0,0,TLS62-TLU60)</f>
        <v>0</v>
      </c>
      <c r="TLW62" s="958">
        <f t="shared" ref="TLW62" si="6925">IF(TLU62-TLW60&lt;=0,0,TLU62-TLW60)</f>
        <v>0</v>
      </c>
      <c r="TLY62" s="958">
        <f t="shared" ref="TLY62" si="6926">IF(TLW62-TLY60&lt;=0,0,TLW62-TLY60)</f>
        <v>0</v>
      </c>
      <c r="TMA62" s="958">
        <f t="shared" ref="TMA62" si="6927">IF(TLY62-TMA60&lt;=0,0,TLY62-TMA60)</f>
        <v>0</v>
      </c>
      <c r="TMC62" s="958">
        <f t="shared" ref="TMC62" si="6928">IF(TMA62-TMC60&lt;=0,0,TMA62-TMC60)</f>
        <v>0</v>
      </c>
      <c r="TME62" s="958">
        <f t="shared" ref="TME62" si="6929">IF(TMC62-TME60&lt;=0,0,TMC62-TME60)</f>
        <v>0</v>
      </c>
      <c r="TMG62" s="958">
        <f t="shared" ref="TMG62" si="6930">IF(TME62-TMG60&lt;=0,0,TME62-TMG60)</f>
        <v>0</v>
      </c>
      <c r="TMI62" s="958">
        <f t="shared" ref="TMI62" si="6931">IF(TMG62-TMI60&lt;=0,0,TMG62-TMI60)</f>
        <v>0</v>
      </c>
      <c r="TMK62" s="958">
        <f t="shared" ref="TMK62" si="6932">IF(TMI62-TMK60&lt;=0,0,TMI62-TMK60)</f>
        <v>0</v>
      </c>
      <c r="TMM62" s="958">
        <f t="shared" ref="TMM62" si="6933">IF(TMK62-TMM60&lt;=0,0,TMK62-TMM60)</f>
        <v>0</v>
      </c>
      <c r="TMO62" s="958">
        <f t="shared" ref="TMO62" si="6934">IF(TMM62-TMO60&lt;=0,0,TMM62-TMO60)</f>
        <v>0</v>
      </c>
      <c r="TMQ62" s="958">
        <f t="shared" ref="TMQ62" si="6935">IF(TMO62-TMQ60&lt;=0,0,TMO62-TMQ60)</f>
        <v>0</v>
      </c>
      <c r="TMS62" s="958">
        <f t="shared" ref="TMS62" si="6936">IF(TMQ62-TMS60&lt;=0,0,TMQ62-TMS60)</f>
        <v>0</v>
      </c>
      <c r="TMU62" s="958">
        <f t="shared" ref="TMU62" si="6937">IF(TMS62-TMU60&lt;=0,0,TMS62-TMU60)</f>
        <v>0</v>
      </c>
      <c r="TMW62" s="958">
        <f t="shared" ref="TMW62" si="6938">IF(TMU62-TMW60&lt;=0,0,TMU62-TMW60)</f>
        <v>0</v>
      </c>
      <c r="TMY62" s="958">
        <f t="shared" ref="TMY62" si="6939">IF(TMW62-TMY60&lt;=0,0,TMW62-TMY60)</f>
        <v>0</v>
      </c>
      <c r="TNA62" s="958">
        <f t="shared" ref="TNA62" si="6940">IF(TMY62-TNA60&lt;=0,0,TMY62-TNA60)</f>
        <v>0</v>
      </c>
      <c r="TNC62" s="958">
        <f t="shared" ref="TNC62" si="6941">IF(TNA62-TNC60&lt;=0,0,TNA62-TNC60)</f>
        <v>0</v>
      </c>
      <c r="TNE62" s="958">
        <f t="shared" ref="TNE62" si="6942">IF(TNC62-TNE60&lt;=0,0,TNC62-TNE60)</f>
        <v>0</v>
      </c>
      <c r="TNG62" s="958">
        <f t="shared" ref="TNG62" si="6943">IF(TNE62-TNG60&lt;=0,0,TNE62-TNG60)</f>
        <v>0</v>
      </c>
      <c r="TNI62" s="958">
        <f t="shared" ref="TNI62" si="6944">IF(TNG62-TNI60&lt;=0,0,TNG62-TNI60)</f>
        <v>0</v>
      </c>
      <c r="TNK62" s="958">
        <f t="shared" ref="TNK62" si="6945">IF(TNI62-TNK60&lt;=0,0,TNI62-TNK60)</f>
        <v>0</v>
      </c>
      <c r="TNM62" s="958">
        <f t="shared" ref="TNM62" si="6946">IF(TNK62-TNM60&lt;=0,0,TNK62-TNM60)</f>
        <v>0</v>
      </c>
      <c r="TNO62" s="958">
        <f t="shared" ref="TNO62" si="6947">IF(TNM62-TNO60&lt;=0,0,TNM62-TNO60)</f>
        <v>0</v>
      </c>
      <c r="TNQ62" s="958">
        <f t="shared" ref="TNQ62" si="6948">IF(TNO62-TNQ60&lt;=0,0,TNO62-TNQ60)</f>
        <v>0</v>
      </c>
      <c r="TNS62" s="958">
        <f t="shared" ref="TNS62" si="6949">IF(TNQ62-TNS60&lt;=0,0,TNQ62-TNS60)</f>
        <v>0</v>
      </c>
      <c r="TNU62" s="958">
        <f t="shared" ref="TNU62" si="6950">IF(TNS62-TNU60&lt;=0,0,TNS62-TNU60)</f>
        <v>0</v>
      </c>
      <c r="TNW62" s="958">
        <f t="shared" ref="TNW62" si="6951">IF(TNU62-TNW60&lt;=0,0,TNU62-TNW60)</f>
        <v>0</v>
      </c>
      <c r="TNY62" s="958">
        <f t="shared" ref="TNY62" si="6952">IF(TNW62-TNY60&lt;=0,0,TNW62-TNY60)</f>
        <v>0</v>
      </c>
      <c r="TOA62" s="958">
        <f t="shared" ref="TOA62" si="6953">IF(TNY62-TOA60&lt;=0,0,TNY62-TOA60)</f>
        <v>0</v>
      </c>
      <c r="TOC62" s="958">
        <f t="shared" ref="TOC62" si="6954">IF(TOA62-TOC60&lt;=0,0,TOA62-TOC60)</f>
        <v>0</v>
      </c>
      <c r="TOE62" s="958">
        <f t="shared" ref="TOE62" si="6955">IF(TOC62-TOE60&lt;=0,0,TOC62-TOE60)</f>
        <v>0</v>
      </c>
      <c r="TOG62" s="958">
        <f t="shared" ref="TOG62" si="6956">IF(TOE62-TOG60&lt;=0,0,TOE62-TOG60)</f>
        <v>0</v>
      </c>
      <c r="TOI62" s="958">
        <f t="shared" ref="TOI62" si="6957">IF(TOG62-TOI60&lt;=0,0,TOG62-TOI60)</f>
        <v>0</v>
      </c>
      <c r="TOK62" s="958">
        <f t="shared" ref="TOK62" si="6958">IF(TOI62-TOK60&lt;=0,0,TOI62-TOK60)</f>
        <v>0</v>
      </c>
      <c r="TOM62" s="958">
        <f t="shared" ref="TOM62" si="6959">IF(TOK62-TOM60&lt;=0,0,TOK62-TOM60)</f>
        <v>0</v>
      </c>
      <c r="TOO62" s="958">
        <f t="shared" ref="TOO62" si="6960">IF(TOM62-TOO60&lt;=0,0,TOM62-TOO60)</f>
        <v>0</v>
      </c>
      <c r="TOQ62" s="958">
        <f t="shared" ref="TOQ62" si="6961">IF(TOO62-TOQ60&lt;=0,0,TOO62-TOQ60)</f>
        <v>0</v>
      </c>
      <c r="TOS62" s="958">
        <f t="shared" ref="TOS62" si="6962">IF(TOQ62-TOS60&lt;=0,0,TOQ62-TOS60)</f>
        <v>0</v>
      </c>
      <c r="TOU62" s="958">
        <f t="shared" ref="TOU62" si="6963">IF(TOS62-TOU60&lt;=0,0,TOS62-TOU60)</f>
        <v>0</v>
      </c>
      <c r="TOW62" s="958">
        <f t="shared" ref="TOW62" si="6964">IF(TOU62-TOW60&lt;=0,0,TOU62-TOW60)</f>
        <v>0</v>
      </c>
      <c r="TOY62" s="958">
        <f t="shared" ref="TOY62" si="6965">IF(TOW62-TOY60&lt;=0,0,TOW62-TOY60)</f>
        <v>0</v>
      </c>
      <c r="TPA62" s="958">
        <f t="shared" ref="TPA62" si="6966">IF(TOY62-TPA60&lt;=0,0,TOY62-TPA60)</f>
        <v>0</v>
      </c>
      <c r="TPC62" s="958">
        <f t="shared" ref="TPC62" si="6967">IF(TPA62-TPC60&lt;=0,0,TPA62-TPC60)</f>
        <v>0</v>
      </c>
      <c r="TPE62" s="958">
        <f t="shared" ref="TPE62" si="6968">IF(TPC62-TPE60&lt;=0,0,TPC62-TPE60)</f>
        <v>0</v>
      </c>
      <c r="TPG62" s="958">
        <f t="shared" ref="TPG62" si="6969">IF(TPE62-TPG60&lt;=0,0,TPE62-TPG60)</f>
        <v>0</v>
      </c>
      <c r="TPI62" s="958">
        <f t="shared" ref="TPI62" si="6970">IF(TPG62-TPI60&lt;=0,0,TPG62-TPI60)</f>
        <v>0</v>
      </c>
      <c r="TPK62" s="958">
        <f t="shared" ref="TPK62" si="6971">IF(TPI62-TPK60&lt;=0,0,TPI62-TPK60)</f>
        <v>0</v>
      </c>
      <c r="TPM62" s="958">
        <f t="shared" ref="TPM62" si="6972">IF(TPK62-TPM60&lt;=0,0,TPK62-TPM60)</f>
        <v>0</v>
      </c>
      <c r="TPO62" s="958">
        <f t="shared" ref="TPO62" si="6973">IF(TPM62-TPO60&lt;=0,0,TPM62-TPO60)</f>
        <v>0</v>
      </c>
      <c r="TPQ62" s="958">
        <f t="shared" ref="TPQ62" si="6974">IF(TPO62-TPQ60&lt;=0,0,TPO62-TPQ60)</f>
        <v>0</v>
      </c>
      <c r="TPS62" s="958">
        <f t="shared" ref="TPS62" si="6975">IF(TPQ62-TPS60&lt;=0,0,TPQ62-TPS60)</f>
        <v>0</v>
      </c>
      <c r="TPU62" s="958">
        <f t="shared" ref="TPU62" si="6976">IF(TPS62-TPU60&lt;=0,0,TPS62-TPU60)</f>
        <v>0</v>
      </c>
      <c r="TPW62" s="958">
        <f t="shared" ref="TPW62" si="6977">IF(TPU62-TPW60&lt;=0,0,TPU62-TPW60)</f>
        <v>0</v>
      </c>
      <c r="TPY62" s="958">
        <f t="shared" ref="TPY62" si="6978">IF(TPW62-TPY60&lt;=0,0,TPW62-TPY60)</f>
        <v>0</v>
      </c>
      <c r="TQA62" s="958">
        <f t="shared" ref="TQA62" si="6979">IF(TPY62-TQA60&lt;=0,0,TPY62-TQA60)</f>
        <v>0</v>
      </c>
      <c r="TQC62" s="958">
        <f t="shared" ref="TQC62" si="6980">IF(TQA62-TQC60&lt;=0,0,TQA62-TQC60)</f>
        <v>0</v>
      </c>
      <c r="TQE62" s="958">
        <f t="shared" ref="TQE62" si="6981">IF(TQC62-TQE60&lt;=0,0,TQC62-TQE60)</f>
        <v>0</v>
      </c>
      <c r="TQG62" s="958">
        <f t="shared" ref="TQG62" si="6982">IF(TQE62-TQG60&lt;=0,0,TQE62-TQG60)</f>
        <v>0</v>
      </c>
      <c r="TQI62" s="958">
        <f t="shared" ref="TQI62" si="6983">IF(TQG62-TQI60&lt;=0,0,TQG62-TQI60)</f>
        <v>0</v>
      </c>
      <c r="TQK62" s="958">
        <f t="shared" ref="TQK62" si="6984">IF(TQI62-TQK60&lt;=0,0,TQI62-TQK60)</f>
        <v>0</v>
      </c>
      <c r="TQM62" s="958">
        <f t="shared" ref="TQM62" si="6985">IF(TQK62-TQM60&lt;=0,0,TQK62-TQM60)</f>
        <v>0</v>
      </c>
      <c r="TQO62" s="958">
        <f t="shared" ref="TQO62" si="6986">IF(TQM62-TQO60&lt;=0,0,TQM62-TQO60)</f>
        <v>0</v>
      </c>
      <c r="TQQ62" s="958">
        <f t="shared" ref="TQQ62" si="6987">IF(TQO62-TQQ60&lt;=0,0,TQO62-TQQ60)</f>
        <v>0</v>
      </c>
      <c r="TQS62" s="958">
        <f t="shared" ref="TQS62" si="6988">IF(TQQ62-TQS60&lt;=0,0,TQQ62-TQS60)</f>
        <v>0</v>
      </c>
      <c r="TQU62" s="958">
        <f t="shared" ref="TQU62" si="6989">IF(TQS62-TQU60&lt;=0,0,TQS62-TQU60)</f>
        <v>0</v>
      </c>
      <c r="TQW62" s="958">
        <f t="shared" ref="TQW62" si="6990">IF(TQU62-TQW60&lt;=0,0,TQU62-TQW60)</f>
        <v>0</v>
      </c>
      <c r="TQY62" s="958">
        <f t="shared" ref="TQY62" si="6991">IF(TQW62-TQY60&lt;=0,0,TQW62-TQY60)</f>
        <v>0</v>
      </c>
      <c r="TRA62" s="958">
        <f t="shared" ref="TRA62" si="6992">IF(TQY62-TRA60&lt;=0,0,TQY62-TRA60)</f>
        <v>0</v>
      </c>
      <c r="TRC62" s="958">
        <f t="shared" ref="TRC62" si="6993">IF(TRA62-TRC60&lt;=0,0,TRA62-TRC60)</f>
        <v>0</v>
      </c>
      <c r="TRE62" s="958">
        <f t="shared" ref="TRE62" si="6994">IF(TRC62-TRE60&lt;=0,0,TRC62-TRE60)</f>
        <v>0</v>
      </c>
      <c r="TRG62" s="958">
        <f t="shared" ref="TRG62" si="6995">IF(TRE62-TRG60&lt;=0,0,TRE62-TRG60)</f>
        <v>0</v>
      </c>
      <c r="TRI62" s="958">
        <f t="shared" ref="TRI62" si="6996">IF(TRG62-TRI60&lt;=0,0,TRG62-TRI60)</f>
        <v>0</v>
      </c>
      <c r="TRK62" s="958">
        <f t="shared" ref="TRK62" si="6997">IF(TRI62-TRK60&lt;=0,0,TRI62-TRK60)</f>
        <v>0</v>
      </c>
      <c r="TRM62" s="958">
        <f t="shared" ref="TRM62" si="6998">IF(TRK62-TRM60&lt;=0,0,TRK62-TRM60)</f>
        <v>0</v>
      </c>
      <c r="TRO62" s="958">
        <f t="shared" ref="TRO62" si="6999">IF(TRM62-TRO60&lt;=0,0,TRM62-TRO60)</f>
        <v>0</v>
      </c>
      <c r="TRQ62" s="958">
        <f t="shared" ref="TRQ62" si="7000">IF(TRO62-TRQ60&lt;=0,0,TRO62-TRQ60)</f>
        <v>0</v>
      </c>
      <c r="TRS62" s="958">
        <f t="shared" ref="TRS62" si="7001">IF(TRQ62-TRS60&lt;=0,0,TRQ62-TRS60)</f>
        <v>0</v>
      </c>
      <c r="TRU62" s="958">
        <f t="shared" ref="TRU62" si="7002">IF(TRS62-TRU60&lt;=0,0,TRS62-TRU60)</f>
        <v>0</v>
      </c>
      <c r="TRW62" s="958">
        <f t="shared" ref="TRW62" si="7003">IF(TRU62-TRW60&lt;=0,0,TRU62-TRW60)</f>
        <v>0</v>
      </c>
      <c r="TRY62" s="958">
        <f t="shared" ref="TRY62" si="7004">IF(TRW62-TRY60&lt;=0,0,TRW62-TRY60)</f>
        <v>0</v>
      </c>
      <c r="TSA62" s="958">
        <f t="shared" ref="TSA62" si="7005">IF(TRY62-TSA60&lt;=0,0,TRY62-TSA60)</f>
        <v>0</v>
      </c>
      <c r="TSC62" s="958">
        <f t="shared" ref="TSC62" si="7006">IF(TSA62-TSC60&lt;=0,0,TSA62-TSC60)</f>
        <v>0</v>
      </c>
      <c r="TSE62" s="958">
        <f t="shared" ref="TSE62" si="7007">IF(TSC62-TSE60&lt;=0,0,TSC62-TSE60)</f>
        <v>0</v>
      </c>
      <c r="TSG62" s="958">
        <f t="shared" ref="TSG62" si="7008">IF(TSE62-TSG60&lt;=0,0,TSE62-TSG60)</f>
        <v>0</v>
      </c>
      <c r="TSI62" s="958">
        <f t="shared" ref="TSI62" si="7009">IF(TSG62-TSI60&lt;=0,0,TSG62-TSI60)</f>
        <v>0</v>
      </c>
      <c r="TSK62" s="958">
        <f t="shared" ref="TSK62" si="7010">IF(TSI62-TSK60&lt;=0,0,TSI62-TSK60)</f>
        <v>0</v>
      </c>
      <c r="TSM62" s="958">
        <f t="shared" ref="TSM62" si="7011">IF(TSK62-TSM60&lt;=0,0,TSK62-TSM60)</f>
        <v>0</v>
      </c>
      <c r="TSO62" s="958">
        <f t="shared" ref="TSO62" si="7012">IF(TSM62-TSO60&lt;=0,0,TSM62-TSO60)</f>
        <v>0</v>
      </c>
      <c r="TSQ62" s="958">
        <f t="shared" ref="TSQ62" si="7013">IF(TSO62-TSQ60&lt;=0,0,TSO62-TSQ60)</f>
        <v>0</v>
      </c>
      <c r="TSS62" s="958">
        <f t="shared" ref="TSS62" si="7014">IF(TSQ62-TSS60&lt;=0,0,TSQ62-TSS60)</f>
        <v>0</v>
      </c>
      <c r="TSU62" s="958">
        <f t="shared" ref="TSU62" si="7015">IF(TSS62-TSU60&lt;=0,0,TSS62-TSU60)</f>
        <v>0</v>
      </c>
      <c r="TSW62" s="958">
        <f t="shared" ref="TSW62" si="7016">IF(TSU62-TSW60&lt;=0,0,TSU62-TSW60)</f>
        <v>0</v>
      </c>
      <c r="TSY62" s="958">
        <f t="shared" ref="TSY62" si="7017">IF(TSW62-TSY60&lt;=0,0,TSW62-TSY60)</f>
        <v>0</v>
      </c>
      <c r="TTA62" s="958">
        <f t="shared" ref="TTA62" si="7018">IF(TSY62-TTA60&lt;=0,0,TSY62-TTA60)</f>
        <v>0</v>
      </c>
      <c r="TTC62" s="958">
        <f t="shared" ref="TTC62" si="7019">IF(TTA62-TTC60&lt;=0,0,TTA62-TTC60)</f>
        <v>0</v>
      </c>
      <c r="TTE62" s="958">
        <f t="shared" ref="TTE62" si="7020">IF(TTC62-TTE60&lt;=0,0,TTC62-TTE60)</f>
        <v>0</v>
      </c>
      <c r="TTG62" s="958">
        <f t="shared" ref="TTG62" si="7021">IF(TTE62-TTG60&lt;=0,0,TTE62-TTG60)</f>
        <v>0</v>
      </c>
      <c r="TTI62" s="958">
        <f t="shared" ref="TTI62" si="7022">IF(TTG62-TTI60&lt;=0,0,TTG62-TTI60)</f>
        <v>0</v>
      </c>
      <c r="TTK62" s="958">
        <f t="shared" ref="TTK62" si="7023">IF(TTI62-TTK60&lt;=0,0,TTI62-TTK60)</f>
        <v>0</v>
      </c>
      <c r="TTM62" s="958">
        <f t="shared" ref="TTM62" si="7024">IF(TTK62-TTM60&lt;=0,0,TTK62-TTM60)</f>
        <v>0</v>
      </c>
      <c r="TTO62" s="958">
        <f t="shared" ref="TTO62" si="7025">IF(TTM62-TTO60&lt;=0,0,TTM62-TTO60)</f>
        <v>0</v>
      </c>
      <c r="TTQ62" s="958">
        <f t="shared" ref="TTQ62" si="7026">IF(TTO62-TTQ60&lt;=0,0,TTO62-TTQ60)</f>
        <v>0</v>
      </c>
      <c r="TTS62" s="958">
        <f t="shared" ref="TTS62" si="7027">IF(TTQ62-TTS60&lt;=0,0,TTQ62-TTS60)</f>
        <v>0</v>
      </c>
      <c r="TTU62" s="958">
        <f t="shared" ref="TTU62" si="7028">IF(TTS62-TTU60&lt;=0,0,TTS62-TTU60)</f>
        <v>0</v>
      </c>
      <c r="TTW62" s="958">
        <f t="shared" ref="TTW62" si="7029">IF(TTU62-TTW60&lt;=0,0,TTU62-TTW60)</f>
        <v>0</v>
      </c>
      <c r="TTY62" s="958">
        <f t="shared" ref="TTY62" si="7030">IF(TTW62-TTY60&lt;=0,0,TTW62-TTY60)</f>
        <v>0</v>
      </c>
      <c r="TUA62" s="958">
        <f t="shared" ref="TUA62" si="7031">IF(TTY62-TUA60&lt;=0,0,TTY62-TUA60)</f>
        <v>0</v>
      </c>
      <c r="TUC62" s="958">
        <f t="shared" ref="TUC62" si="7032">IF(TUA62-TUC60&lt;=0,0,TUA62-TUC60)</f>
        <v>0</v>
      </c>
      <c r="TUE62" s="958">
        <f t="shared" ref="TUE62" si="7033">IF(TUC62-TUE60&lt;=0,0,TUC62-TUE60)</f>
        <v>0</v>
      </c>
      <c r="TUG62" s="958">
        <f t="shared" ref="TUG62" si="7034">IF(TUE62-TUG60&lt;=0,0,TUE62-TUG60)</f>
        <v>0</v>
      </c>
      <c r="TUI62" s="958">
        <f t="shared" ref="TUI62" si="7035">IF(TUG62-TUI60&lt;=0,0,TUG62-TUI60)</f>
        <v>0</v>
      </c>
      <c r="TUK62" s="958">
        <f t="shared" ref="TUK62" si="7036">IF(TUI62-TUK60&lt;=0,0,TUI62-TUK60)</f>
        <v>0</v>
      </c>
      <c r="TUM62" s="958">
        <f t="shared" ref="TUM62" si="7037">IF(TUK62-TUM60&lt;=0,0,TUK62-TUM60)</f>
        <v>0</v>
      </c>
      <c r="TUO62" s="958">
        <f t="shared" ref="TUO62" si="7038">IF(TUM62-TUO60&lt;=0,0,TUM62-TUO60)</f>
        <v>0</v>
      </c>
      <c r="TUQ62" s="958">
        <f t="shared" ref="TUQ62" si="7039">IF(TUO62-TUQ60&lt;=0,0,TUO62-TUQ60)</f>
        <v>0</v>
      </c>
      <c r="TUS62" s="958">
        <f t="shared" ref="TUS62" si="7040">IF(TUQ62-TUS60&lt;=0,0,TUQ62-TUS60)</f>
        <v>0</v>
      </c>
      <c r="TUU62" s="958">
        <f t="shared" ref="TUU62" si="7041">IF(TUS62-TUU60&lt;=0,0,TUS62-TUU60)</f>
        <v>0</v>
      </c>
      <c r="TUW62" s="958">
        <f t="shared" ref="TUW62" si="7042">IF(TUU62-TUW60&lt;=0,0,TUU62-TUW60)</f>
        <v>0</v>
      </c>
      <c r="TUY62" s="958">
        <f t="shared" ref="TUY62" si="7043">IF(TUW62-TUY60&lt;=0,0,TUW62-TUY60)</f>
        <v>0</v>
      </c>
      <c r="TVA62" s="958">
        <f t="shared" ref="TVA62" si="7044">IF(TUY62-TVA60&lt;=0,0,TUY62-TVA60)</f>
        <v>0</v>
      </c>
      <c r="TVC62" s="958">
        <f t="shared" ref="TVC62" si="7045">IF(TVA62-TVC60&lt;=0,0,TVA62-TVC60)</f>
        <v>0</v>
      </c>
      <c r="TVE62" s="958">
        <f t="shared" ref="TVE62" si="7046">IF(TVC62-TVE60&lt;=0,0,TVC62-TVE60)</f>
        <v>0</v>
      </c>
      <c r="TVG62" s="958">
        <f t="shared" ref="TVG62" si="7047">IF(TVE62-TVG60&lt;=0,0,TVE62-TVG60)</f>
        <v>0</v>
      </c>
      <c r="TVI62" s="958">
        <f t="shared" ref="TVI62" si="7048">IF(TVG62-TVI60&lt;=0,0,TVG62-TVI60)</f>
        <v>0</v>
      </c>
      <c r="TVK62" s="958">
        <f t="shared" ref="TVK62" si="7049">IF(TVI62-TVK60&lt;=0,0,TVI62-TVK60)</f>
        <v>0</v>
      </c>
      <c r="TVM62" s="958">
        <f t="shared" ref="TVM62" si="7050">IF(TVK62-TVM60&lt;=0,0,TVK62-TVM60)</f>
        <v>0</v>
      </c>
      <c r="TVO62" s="958">
        <f t="shared" ref="TVO62" si="7051">IF(TVM62-TVO60&lt;=0,0,TVM62-TVO60)</f>
        <v>0</v>
      </c>
      <c r="TVQ62" s="958">
        <f t="shared" ref="TVQ62" si="7052">IF(TVO62-TVQ60&lt;=0,0,TVO62-TVQ60)</f>
        <v>0</v>
      </c>
      <c r="TVS62" s="958">
        <f t="shared" ref="TVS62" si="7053">IF(TVQ62-TVS60&lt;=0,0,TVQ62-TVS60)</f>
        <v>0</v>
      </c>
      <c r="TVU62" s="958">
        <f t="shared" ref="TVU62" si="7054">IF(TVS62-TVU60&lt;=0,0,TVS62-TVU60)</f>
        <v>0</v>
      </c>
      <c r="TVW62" s="958">
        <f t="shared" ref="TVW62" si="7055">IF(TVU62-TVW60&lt;=0,0,TVU62-TVW60)</f>
        <v>0</v>
      </c>
      <c r="TVY62" s="958">
        <f t="shared" ref="TVY62" si="7056">IF(TVW62-TVY60&lt;=0,0,TVW62-TVY60)</f>
        <v>0</v>
      </c>
      <c r="TWA62" s="958">
        <f t="shared" ref="TWA62" si="7057">IF(TVY62-TWA60&lt;=0,0,TVY62-TWA60)</f>
        <v>0</v>
      </c>
      <c r="TWC62" s="958">
        <f t="shared" ref="TWC62" si="7058">IF(TWA62-TWC60&lt;=0,0,TWA62-TWC60)</f>
        <v>0</v>
      </c>
      <c r="TWE62" s="958">
        <f t="shared" ref="TWE62" si="7059">IF(TWC62-TWE60&lt;=0,0,TWC62-TWE60)</f>
        <v>0</v>
      </c>
      <c r="TWG62" s="958">
        <f t="shared" ref="TWG62" si="7060">IF(TWE62-TWG60&lt;=0,0,TWE62-TWG60)</f>
        <v>0</v>
      </c>
      <c r="TWI62" s="958">
        <f t="shared" ref="TWI62" si="7061">IF(TWG62-TWI60&lt;=0,0,TWG62-TWI60)</f>
        <v>0</v>
      </c>
      <c r="TWK62" s="958">
        <f t="shared" ref="TWK62" si="7062">IF(TWI62-TWK60&lt;=0,0,TWI62-TWK60)</f>
        <v>0</v>
      </c>
      <c r="TWM62" s="958">
        <f t="shared" ref="TWM62" si="7063">IF(TWK62-TWM60&lt;=0,0,TWK62-TWM60)</f>
        <v>0</v>
      </c>
      <c r="TWO62" s="958">
        <f t="shared" ref="TWO62" si="7064">IF(TWM62-TWO60&lt;=0,0,TWM62-TWO60)</f>
        <v>0</v>
      </c>
      <c r="TWQ62" s="958">
        <f t="shared" ref="TWQ62" si="7065">IF(TWO62-TWQ60&lt;=0,0,TWO62-TWQ60)</f>
        <v>0</v>
      </c>
      <c r="TWS62" s="958">
        <f t="shared" ref="TWS62" si="7066">IF(TWQ62-TWS60&lt;=0,0,TWQ62-TWS60)</f>
        <v>0</v>
      </c>
      <c r="TWU62" s="958">
        <f t="shared" ref="TWU62" si="7067">IF(TWS62-TWU60&lt;=0,0,TWS62-TWU60)</f>
        <v>0</v>
      </c>
      <c r="TWW62" s="958">
        <f t="shared" ref="TWW62" si="7068">IF(TWU62-TWW60&lt;=0,0,TWU62-TWW60)</f>
        <v>0</v>
      </c>
      <c r="TWY62" s="958">
        <f t="shared" ref="TWY62" si="7069">IF(TWW62-TWY60&lt;=0,0,TWW62-TWY60)</f>
        <v>0</v>
      </c>
      <c r="TXA62" s="958">
        <f t="shared" ref="TXA62" si="7070">IF(TWY62-TXA60&lt;=0,0,TWY62-TXA60)</f>
        <v>0</v>
      </c>
      <c r="TXC62" s="958">
        <f t="shared" ref="TXC62" si="7071">IF(TXA62-TXC60&lt;=0,0,TXA62-TXC60)</f>
        <v>0</v>
      </c>
      <c r="TXE62" s="958">
        <f t="shared" ref="TXE62" si="7072">IF(TXC62-TXE60&lt;=0,0,TXC62-TXE60)</f>
        <v>0</v>
      </c>
      <c r="TXG62" s="958">
        <f t="shared" ref="TXG62" si="7073">IF(TXE62-TXG60&lt;=0,0,TXE62-TXG60)</f>
        <v>0</v>
      </c>
      <c r="TXI62" s="958">
        <f t="shared" ref="TXI62" si="7074">IF(TXG62-TXI60&lt;=0,0,TXG62-TXI60)</f>
        <v>0</v>
      </c>
      <c r="TXK62" s="958">
        <f t="shared" ref="TXK62" si="7075">IF(TXI62-TXK60&lt;=0,0,TXI62-TXK60)</f>
        <v>0</v>
      </c>
      <c r="TXM62" s="958">
        <f t="shared" ref="TXM62" si="7076">IF(TXK62-TXM60&lt;=0,0,TXK62-TXM60)</f>
        <v>0</v>
      </c>
      <c r="TXO62" s="958">
        <f t="shared" ref="TXO62" si="7077">IF(TXM62-TXO60&lt;=0,0,TXM62-TXO60)</f>
        <v>0</v>
      </c>
      <c r="TXQ62" s="958">
        <f t="shared" ref="TXQ62" si="7078">IF(TXO62-TXQ60&lt;=0,0,TXO62-TXQ60)</f>
        <v>0</v>
      </c>
      <c r="TXS62" s="958">
        <f t="shared" ref="TXS62" si="7079">IF(TXQ62-TXS60&lt;=0,0,TXQ62-TXS60)</f>
        <v>0</v>
      </c>
      <c r="TXU62" s="958">
        <f t="shared" ref="TXU62" si="7080">IF(TXS62-TXU60&lt;=0,0,TXS62-TXU60)</f>
        <v>0</v>
      </c>
      <c r="TXW62" s="958">
        <f t="shared" ref="TXW62" si="7081">IF(TXU62-TXW60&lt;=0,0,TXU62-TXW60)</f>
        <v>0</v>
      </c>
      <c r="TXY62" s="958">
        <f t="shared" ref="TXY62" si="7082">IF(TXW62-TXY60&lt;=0,0,TXW62-TXY60)</f>
        <v>0</v>
      </c>
      <c r="TYA62" s="958">
        <f t="shared" ref="TYA62" si="7083">IF(TXY62-TYA60&lt;=0,0,TXY62-TYA60)</f>
        <v>0</v>
      </c>
      <c r="TYC62" s="958">
        <f t="shared" ref="TYC62" si="7084">IF(TYA62-TYC60&lt;=0,0,TYA62-TYC60)</f>
        <v>0</v>
      </c>
      <c r="TYE62" s="958">
        <f t="shared" ref="TYE62" si="7085">IF(TYC62-TYE60&lt;=0,0,TYC62-TYE60)</f>
        <v>0</v>
      </c>
      <c r="TYG62" s="958">
        <f t="shared" ref="TYG62" si="7086">IF(TYE62-TYG60&lt;=0,0,TYE62-TYG60)</f>
        <v>0</v>
      </c>
      <c r="TYI62" s="958">
        <f t="shared" ref="TYI62" si="7087">IF(TYG62-TYI60&lt;=0,0,TYG62-TYI60)</f>
        <v>0</v>
      </c>
      <c r="TYK62" s="958">
        <f t="shared" ref="TYK62" si="7088">IF(TYI62-TYK60&lt;=0,0,TYI62-TYK60)</f>
        <v>0</v>
      </c>
      <c r="TYM62" s="958">
        <f t="shared" ref="TYM62" si="7089">IF(TYK62-TYM60&lt;=0,0,TYK62-TYM60)</f>
        <v>0</v>
      </c>
      <c r="TYO62" s="958">
        <f t="shared" ref="TYO62" si="7090">IF(TYM62-TYO60&lt;=0,0,TYM62-TYO60)</f>
        <v>0</v>
      </c>
      <c r="TYQ62" s="958">
        <f t="shared" ref="TYQ62" si="7091">IF(TYO62-TYQ60&lt;=0,0,TYO62-TYQ60)</f>
        <v>0</v>
      </c>
      <c r="TYS62" s="958">
        <f t="shared" ref="TYS62" si="7092">IF(TYQ62-TYS60&lt;=0,0,TYQ62-TYS60)</f>
        <v>0</v>
      </c>
      <c r="TYU62" s="958">
        <f t="shared" ref="TYU62" si="7093">IF(TYS62-TYU60&lt;=0,0,TYS62-TYU60)</f>
        <v>0</v>
      </c>
      <c r="TYW62" s="958">
        <f t="shared" ref="TYW62" si="7094">IF(TYU62-TYW60&lt;=0,0,TYU62-TYW60)</f>
        <v>0</v>
      </c>
      <c r="TYY62" s="958">
        <f t="shared" ref="TYY62" si="7095">IF(TYW62-TYY60&lt;=0,0,TYW62-TYY60)</f>
        <v>0</v>
      </c>
      <c r="TZA62" s="958">
        <f t="shared" ref="TZA62" si="7096">IF(TYY62-TZA60&lt;=0,0,TYY62-TZA60)</f>
        <v>0</v>
      </c>
      <c r="TZC62" s="958">
        <f t="shared" ref="TZC62" si="7097">IF(TZA62-TZC60&lt;=0,0,TZA62-TZC60)</f>
        <v>0</v>
      </c>
      <c r="TZE62" s="958">
        <f t="shared" ref="TZE62" si="7098">IF(TZC62-TZE60&lt;=0,0,TZC62-TZE60)</f>
        <v>0</v>
      </c>
      <c r="TZG62" s="958">
        <f t="shared" ref="TZG62" si="7099">IF(TZE62-TZG60&lt;=0,0,TZE62-TZG60)</f>
        <v>0</v>
      </c>
      <c r="TZI62" s="958">
        <f t="shared" ref="TZI62" si="7100">IF(TZG62-TZI60&lt;=0,0,TZG62-TZI60)</f>
        <v>0</v>
      </c>
      <c r="TZK62" s="958">
        <f t="shared" ref="TZK62" si="7101">IF(TZI62-TZK60&lt;=0,0,TZI62-TZK60)</f>
        <v>0</v>
      </c>
      <c r="TZM62" s="958">
        <f t="shared" ref="TZM62" si="7102">IF(TZK62-TZM60&lt;=0,0,TZK62-TZM60)</f>
        <v>0</v>
      </c>
      <c r="TZO62" s="958">
        <f t="shared" ref="TZO62" si="7103">IF(TZM62-TZO60&lt;=0,0,TZM62-TZO60)</f>
        <v>0</v>
      </c>
      <c r="TZQ62" s="958">
        <f t="shared" ref="TZQ62" si="7104">IF(TZO62-TZQ60&lt;=0,0,TZO62-TZQ60)</f>
        <v>0</v>
      </c>
      <c r="TZS62" s="958">
        <f t="shared" ref="TZS62" si="7105">IF(TZQ62-TZS60&lt;=0,0,TZQ62-TZS60)</f>
        <v>0</v>
      </c>
      <c r="TZU62" s="958">
        <f t="shared" ref="TZU62" si="7106">IF(TZS62-TZU60&lt;=0,0,TZS62-TZU60)</f>
        <v>0</v>
      </c>
      <c r="TZW62" s="958">
        <f t="shared" ref="TZW62" si="7107">IF(TZU62-TZW60&lt;=0,0,TZU62-TZW60)</f>
        <v>0</v>
      </c>
      <c r="TZY62" s="958">
        <f t="shared" ref="TZY62" si="7108">IF(TZW62-TZY60&lt;=0,0,TZW62-TZY60)</f>
        <v>0</v>
      </c>
      <c r="UAA62" s="958">
        <f t="shared" ref="UAA62" si="7109">IF(TZY62-UAA60&lt;=0,0,TZY62-UAA60)</f>
        <v>0</v>
      </c>
      <c r="UAC62" s="958">
        <f t="shared" ref="UAC62" si="7110">IF(UAA62-UAC60&lt;=0,0,UAA62-UAC60)</f>
        <v>0</v>
      </c>
      <c r="UAE62" s="958">
        <f t="shared" ref="UAE62" si="7111">IF(UAC62-UAE60&lt;=0,0,UAC62-UAE60)</f>
        <v>0</v>
      </c>
      <c r="UAG62" s="958">
        <f t="shared" ref="UAG62" si="7112">IF(UAE62-UAG60&lt;=0,0,UAE62-UAG60)</f>
        <v>0</v>
      </c>
      <c r="UAI62" s="958">
        <f t="shared" ref="UAI62" si="7113">IF(UAG62-UAI60&lt;=0,0,UAG62-UAI60)</f>
        <v>0</v>
      </c>
      <c r="UAK62" s="958">
        <f t="shared" ref="UAK62" si="7114">IF(UAI62-UAK60&lt;=0,0,UAI62-UAK60)</f>
        <v>0</v>
      </c>
      <c r="UAM62" s="958">
        <f t="shared" ref="UAM62" si="7115">IF(UAK62-UAM60&lt;=0,0,UAK62-UAM60)</f>
        <v>0</v>
      </c>
      <c r="UAO62" s="958">
        <f t="shared" ref="UAO62" si="7116">IF(UAM62-UAO60&lt;=0,0,UAM62-UAO60)</f>
        <v>0</v>
      </c>
      <c r="UAQ62" s="958">
        <f t="shared" ref="UAQ62" si="7117">IF(UAO62-UAQ60&lt;=0,0,UAO62-UAQ60)</f>
        <v>0</v>
      </c>
      <c r="UAS62" s="958">
        <f t="shared" ref="UAS62" si="7118">IF(UAQ62-UAS60&lt;=0,0,UAQ62-UAS60)</f>
        <v>0</v>
      </c>
      <c r="UAU62" s="958">
        <f t="shared" ref="UAU62" si="7119">IF(UAS62-UAU60&lt;=0,0,UAS62-UAU60)</f>
        <v>0</v>
      </c>
      <c r="UAW62" s="958">
        <f t="shared" ref="UAW62" si="7120">IF(UAU62-UAW60&lt;=0,0,UAU62-UAW60)</f>
        <v>0</v>
      </c>
      <c r="UAY62" s="958">
        <f t="shared" ref="UAY62" si="7121">IF(UAW62-UAY60&lt;=0,0,UAW62-UAY60)</f>
        <v>0</v>
      </c>
      <c r="UBA62" s="958">
        <f t="shared" ref="UBA62" si="7122">IF(UAY62-UBA60&lt;=0,0,UAY62-UBA60)</f>
        <v>0</v>
      </c>
      <c r="UBC62" s="958">
        <f t="shared" ref="UBC62" si="7123">IF(UBA62-UBC60&lt;=0,0,UBA62-UBC60)</f>
        <v>0</v>
      </c>
      <c r="UBE62" s="958">
        <f t="shared" ref="UBE62" si="7124">IF(UBC62-UBE60&lt;=0,0,UBC62-UBE60)</f>
        <v>0</v>
      </c>
      <c r="UBG62" s="958">
        <f t="shared" ref="UBG62" si="7125">IF(UBE62-UBG60&lt;=0,0,UBE62-UBG60)</f>
        <v>0</v>
      </c>
      <c r="UBI62" s="958">
        <f t="shared" ref="UBI62" si="7126">IF(UBG62-UBI60&lt;=0,0,UBG62-UBI60)</f>
        <v>0</v>
      </c>
      <c r="UBK62" s="958">
        <f t="shared" ref="UBK62" si="7127">IF(UBI62-UBK60&lt;=0,0,UBI62-UBK60)</f>
        <v>0</v>
      </c>
      <c r="UBM62" s="958">
        <f t="shared" ref="UBM62" si="7128">IF(UBK62-UBM60&lt;=0,0,UBK62-UBM60)</f>
        <v>0</v>
      </c>
      <c r="UBO62" s="958">
        <f t="shared" ref="UBO62" si="7129">IF(UBM62-UBO60&lt;=0,0,UBM62-UBO60)</f>
        <v>0</v>
      </c>
      <c r="UBQ62" s="958">
        <f t="shared" ref="UBQ62" si="7130">IF(UBO62-UBQ60&lt;=0,0,UBO62-UBQ60)</f>
        <v>0</v>
      </c>
      <c r="UBS62" s="958">
        <f t="shared" ref="UBS62" si="7131">IF(UBQ62-UBS60&lt;=0,0,UBQ62-UBS60)</f>
        <v>0</v>
      </c>
      <c r="UBU62" s="958">
        <f t="shared" ref="UBU62" si="7132">IF(UBS62-UBU60&lt;=0,0,UBS62-UBU60)</f>
        <v>0</v>
      </c>
      <c r="UBW62" s="958">
        <f t="shared" ref="UBW62" si="7133">IF(UBU62-UBW60&lt;=0,0,UBU62-UBW60)</f>
        <v>0</v>
      </c>
      <c r="UBY62" s="958">
        <f t="shared" ref="UBY62" si="7134">IF(UBW62-UBY60&lt;=0,0,UBW62-UBY60)</f>
        <v>0</v>
      </c>
      <c r="UCA62" s="958">
        <f t="shared" ref="UCA62" si="7135">IF(UBY62-UCA60&lt;=0,0,UBY62-UCA60)</f>
        <v>0</v>
      </c>
      <c r="UCC62" s="958">
        <f t="shared" ref="UCC62" si="7136">IF(UCA62-UCC60&lt;=0,0,UCA62-UCC60)</f>
        <v>0</v>
      </c>
      <c r="UCE62" s="958">
        <f t="shared" ref="UCE62" si="7137">IF(UCC62-UCE60&lt;=0,0,UCC62-UCE60)</f>
        <v>0</v>
      </c>
      <c r="UCG62" s="958">
        <f t="shared" ref="UCG62" si="7138">IF(UCE62-UCG60&lt;=0,0,UCE62-UCG60)</f>
        <v>0</v>
      </c>
      <c r="UCI62" s="958">
        <f t="shared" ref="UCI62" si="7139">IF(UCG62-UCI60&lt;=0,0,UCG62-UCI60)</f>
        <v>0</v>
      </c>
      <c r="UCK62" s="958">
        <f t="shared" ref="UCK62" si="7140">IF(UCI62-UCK60&lt;=0,0,UCI62-UCK60)</f>
        <v>0</v>
      </c>
      <c r="UCM62" s="958">
        <f t="shared" ref="UCM62" si="7141">IF(UCK62-UCM60&lt;=0,0,UCK62-UCM60)</f>
        <v>0</v>
      </c>
      <c r="UCO62" s="958">
        <f t="shared" ref="UCO62" si="7142">IF(UCM62-UCO60&lt;=0,0,UCM62-UCO60)</f>
        <v>0</v>
      </c>
      <c r="UCQ62" s="958">
        <f t="shared" ref="UCQ62" si="7143">IF(UCO62-UCQ60&lt;=0,0,UCO62-UCQ60)</f>
        <v>0</v>
      </c>
      <c r="UCS62" s="958">
        <f t="shared" ref="UCS62" si="7144">IF(UCQ62-UCS60&lt;=0,0,UCQ62-UCS60)</f>
        <v>0</v>
      </c>
      <c r="UCU62" s="958">
        <f t="shared" ref="UCU62" si="7145">IF(UCS62-UCU60&lt;=0,0,UCS62-UCU60)</f>
        <v>0</v>
      </c>
      <c r="UCW62" s="958">
        <f t="shared" ref="UCW62" si="7146">IF(UCU62-UCW60&lt;=0,0,UCU62-UCW60)</f>
        <v>0</v>
      </c>
      <c r="UCY62" s="958">
        <f t="shared" ref="UCY62" si="7147">IF(UCW62-UCY60&lt;=0,0,UCW62-UCY60)</f>
        <v>0</v>
      </c>
      <c r="UDA62" s="958">
        <f t="shared" ref="UDA62" si="7148">IF(UCY62-UDA60&lt;=0,0,UCY62-UDA60)</f>
        <v>0</v>
      </c>
      <c r="UDC62" s="958">
        <f t="shared" ref="UDC62" si="7149">IF(UDA62-UDC60&lt;=0,0,UDA62-UDC60)</f>
        <v>0</v>
      </c>
      <c r="UDE62" s="958">
        <f t="shared" ref="UDE62" si="7150">IF(UDC62-UDE60&lt;=0,0,UDC62-UDE60)</f>
        <v>0</v>
      </c>
      <c r="UDG62" s="958">
        <f t="shared" ref="UDG62" si="7151">IF(UDE62-UDG60&lt;=0,0,UDE62-UDG60)</f>
        <v>0</v>
      </c>
      <c r="UDI62" s="958">
        <f t="shared" ref="UDI62" si="7152">IF(UDG62-UDI60&lt;=0,0,UDG62-UDI60)</f>
        <v>0</v>
      </c>
      <c r="UDK62" s="958">
        <f t="shared" ref="UDK62" si="7153">IF(UDI62-UDK60&lt;=0,0,UDI62-UDK60)</f>
        <v>0</v>
      </c>
      <c r="UDM62" s="958">
        <f t="shared" ref="UDM62" si="7154">IF(UDK62-UDM60&lt;=0,0,UDK62-UDM60)</f>
        <v>0</v>
      </c>
      <c r="UDO62" s="958">
        <f t="shared" ref="UDO62" si="7155">IF(UDM62-UDO60&lt;=0,0,UDM62-UDO60)</f>
        <v>0</v>
      </c>
      <c r="UDQ62" s="958">
        <f t="shared" ref="UDQ62" si="7156">IF(UDO62-UDQ60&lt;=0,0,UDO62-UDQ60)</f>
        <v>0</v>
      </c>
      <c r="UDS62" s="958">
        <f t="shared" ref="UDS62" si="7157">IF(UDQ62-UDS60&lt;=0,0,UDQ62-UDS60)</f>
        <v>0</v>
      </c>
      <c r="UDU62" s="958">
        <f t="shared" ref="UDU62" si="7158">IF(UDS62-UDU60&lt;=0,0,UDS62-UDU60)</f>
        <v>0</v>
      </c>
      <c r="UDW62" s="958">
        <f t="shared" ref="UDW62" si="7159">IF(UDU62-UDW60&lt;=0,0,UDU62-UDW60)</f>
        <v>0</v>
      </c>
      <c r="UDY62" s="958">
        <f t="shared" ref="UDY62" si="7160">IF(UDW62-UDY60&lt;=0,0,UDW62-UDY60)</f>
        <v>0</v>
      </c>
      <c r="UEA62" s="958">
        <f t="shared" ref="UEA62" si="7161">IF(UDY62-UEA60&lt;=0,0,UDY62-UEA60)</f>
        <v>0</v>
      </c>
      <c r="UEC62" s="958">
        <f t="shared" ref="UEC62" si="7162">IF(UEA62-UEC60&lt;=0,0,UEA62-UEC60)</f>
        <v>0</v>
      </c>
      <c r="UEE62" s="958">
        <f t="shared" ref="UEE62" si="7163">IF(UEC62-UEE60&lt;=0,0,UEC62-UEE60)</f>
        <v>0</v>
      </c>
      <c r="UEG62" s="958">
        <f t="shared" ref="UEG62" si="7164">IF(UEE62-UEG60&lt;=0,0,UEE62-UEG60)</f>
        <v>0</v>
      </c>
      <c r="UEI62" s="958">
        <f t="shared" ref="UEI62" si="7165">IF(UEG62-UEI60&lt;=0,0,UEG62-UEI60)</f>
        <v>0</v>
      </c>
      <c r="UEK62" s="958">
        <f t="shared" ref="UEK62" si="7166">IF(UEI62-UEK60&lt;=0,0,UEI62-UEK60)</f>
        <v>0</v>
      </c>
      <c r="UEM62" s="958">
        <f t="shared" ref="UEM62" si="7167">IF(UEK62-UEM60&lt;=0,0,UEK62-UEM60)</f>
        <v>0</v>
      </c>
      <c r="UEO62" s="958">
        <f t="shared" ref="UEO62" si="7168">IF(UEM62-UEO60&lt;=0,0,UEM62-UEO60)</f>
        <v>0</v>
      </c>
      <c r="UEQ62" s="958">
        <f t="shared" ref="UEQ62" si="7169">IF(UEO62-UEQ60&lt;=0,0,UEO62-UEQ60)</f>
        <v>0</v>
      </c>
      <c r="UES62" s="958">
        <f t="shared" ref="UES62" si="7170">IF(UEQ62-UES60&lt;=0,0,UEQ62-UES60)</f>
        <v>0</v>
      </c>
      <c r="UEU62" s="958">
        <f t="shared" ref="UEU62" si="7171">IF(UES62-UEU60&lt;=0,0,UES62-UEU60)</f>
        <v>0</v>
      </c>
      <c r="UEW62" s="958">
        <f t="shared" ref="UEW62" si="7172">IF(UEU62-UEW60&lt;=0,0,UEU62-UEW60)</f>
        <v>0</v>
      </c>
      <c r="UEY62" s="958">
        <f t="shared" ref="UEY62" si="7173">IF(UEW62-UEY60&lt;=0,0,UEW62-UEY60)</f>
        <v>0</v>
      </c>
      <c r="UFA62" s="958">
        <f t="shared" ref="UFA62" si="7174">IF(UEY62-UFA60&lt;=0,0,UEY62-UFA60)</f>
        <v>0</v>
      </c>
      <c r="UFC62" s="958">
        <f t="shared" ref="UFC62" si="7175">IF(UFA62-UFC60&lt;=0,0,UFA62-UFC60)</f>
        <v>0</v>
      </c>
      <c r="UFE62" s="958">
        <f t="shared" ref="UFE62" si="7176">IF(UFC62-UFE60&lt;=0,0,UFC62-UFE60)</f>
        <v>0</v>
      </c>
      <c r="UFG62" s="958">
        <f t="shared" ref="UFG62" si="7177">IF(UFE62-UFG60&lt;=0,0,UFE62-UFG60)</f>
        <v>0</v>
      </c>
      <c r="UFI62" s="958">
        <f t="shared" ref="UFI62" si="7178">IF(UFG62-UFI60&lt;=0,0,UFG62-UFI60)</f>
        <v>0</v>
      </c>
      <c r="UFK62" s="958">
        <f t="shared" ref="UFK62" si="7179">IF(UFI62-UFK60&lt;=0,0,UFI62-UFK60)</f>
        <v>0</v>
      </c>
      <c r="UFM62" s="958">
        <f t="shared" ref="UFM62" si="7180">IF(UFK62-UFM60&lt;=0,0,UFK62-UFM60)</f>
        <v>0</v>
      </c>
      <c r="UFO62" s="958">
        <f t="shared" ref="UFO62" si="7181">IF(UFM62-UFO60&lt;=0,0,UFM62-UFO60)</f>
        <v>0</v>
      </c>
      <c r="UFQ62" s="958">
        <f t="shared" ref="UFQ62" si="7182">IF(UFO62-UFQ60&lt;=0,0,UFO62-UFQ60)</f>
        <v>0</v>
      </c>
      <c r="UFS62" s="958">
        <f t="shared" ref="UFS62" si="7183">IF(UFQ62-UFS60&lt;=0,0,UFQ62-UFS60)</f>
        <v>0</v>
      </c>
      <c r="UFU62" s="958">
        <f t="shared" ref="UFU62" si="7184">IF(UFS62-UFU60&lt;=0,0,UFS62-UFU60)</f>
        <v>0</v>
      </c>
      <c r="UFW62" s="958">
        <f t="shared" ref="UFW62" si="7185">IF(UFU62-UFW60&lt;=0,0,UFU62-UFW60)</f>
        <v>0</v>
      </c>
      <c r="UFY62" s="958">
        <f t="shared" ref="UFY62" si="7186">IF(UFW62-UFY60&lt;=0,0,UFW62-UFY60)</f>
        <v>0</v>
      </c>
      <c r="UGA62" s="958">
        <f t="shared" ref="UGA62" si="7187">IF(UFY62-UGA60&lt;=0,0,UFY62-UGA60)</f>
        <v>0</v>
      </c>
      <c r="UGC62" s="958">
        <f t="shared" ref="UGC62" si="7188">IF(UGA62-UGC60&lt;=0,0,UGA62-UGC60)</f>
        <v>0</v>
      </c>
      <c r="UGE62" s="958">
        <f t="shared" ref="UGE62" si="7189">IF(UGC62-UGE60&lt;=0,0,UGC62-UGE60)</f>
        <v>0</v>
      </c>
      <c r="UGG62" s="958">
        <f t="shared" ref="UGG62" si="7190">IF(UGE62-UGG60&lt;=0,0,UGE62-UGG60)</f>
        <v>0</v>
      </c>
      <c r="UGI62" s="958">
        <f t="shared" ref="UGI62" si="7191">IF(UGG62-UGI60&lt;=0,0,UGG62-UGI60)</f>
        <v>0</v>
      </c>
      <c r="UGK62" s="958">
        <f t="shared" ref="UGK62" si="7192">IF(UGI62-UGK60&lt;=0,0,UGI62-UGK60)</f>
        <v>0</v>
      </c>
      <c r="UGM62" s="958">
        <f t="shared" ref="UGM62" si="7193">IF(UGK62-UGM60&lt;=0,0,UGK62-UGM60)</f>
        <v>0</v>
      </c>
      <c r="UGO62" s="958">
        <f t="shared" ref="UGO62" si="7194">IF(UGM62-UGO60&lt;=0,0,UGM62-UGO60)</f>
        <v>0</v>
      </c>
      <c r="UGQ62" s="958">
        <f t="shared" ref="UGQ62" si="7195">IF(UGO62-UGQ60&lt;=0,0,UGO62-UGQ60)</f>
        <v>0</v>
      </c>
      <c r="UGS62" s="958">
        <f t="shared" ref="UGS62" si="7196">IF(UGQ62-UGS60&lt;=0,0,UGQ62-UGS60)</f>
        <v>0</v>
      </c>
      <c r="UGU62" s="958">
        <f t="shared" ref="UGU62" si="7197">IF(UGS62-UGU60&lt;=0,0,UGS62-UGU60)</f>
        <v>0</v>
      </c>
      <c r="UGW62" s="958">
        <f t="shared" ref="UGW62" si="7198">IF(UGU62-UGW60&lt;=0,0,UGU62-UGW60)</f>
        <v>0</v>
      </c>
      <c r="UGY62" s="958">
        <f t="shared" ref="UGY62" si="7199">IF(UGW62-UGY60&lt;=0,0,UGW62-UGY60)</f>
        <v>0</v>
      </c>
      <c r="UHA62" s="958">
        <f t="shared" ref="UHA62" si="7200">IF(UGY62-UHA60&lt;=0,0,UGY62-UHA60)</f>
        <v>0</v>
      </c>
      <c r="UHC62" s="958">
        <f t="shared" ref="UHC62" si="7201">IF(UHA62-UHC60&lt;=0,0,UHA62-UHC60)</f>
        <v>0</v>
      </c>
      <c r="UHE62" s="958">
        <f t="shared" ref="UHE62" si="7202">IF(UHC62-UHE60&lt;=0,0,UHC62-UHE60)</f>
        <v>0</v>
      </c>
      <c r="UHG62" s="958">
        <f t="shared" ref="UHG62" si="7203">IF(UHE62-UHG60&lt;=0,0,UHE62-UHG60)</f>
        <v>0</v>
      </c>
      <c r="UHI62" s="958">
        <f t="shared" ref="UHI62" si="7204">IF(UHG62-UHI60&lt;=0,0,UHG62-UHI60)</f>
        <v>0</v>
      </c>
      <c r="UHK62" s="958">
        <f t="shared" ref="UHK62" si="7205">IF(UHI62-UHK60&lt;=0,0,UHI62-UHK60)</f>
        <v>0</v>
      </c>
      <c r="UHM62" s="958">
        <f t="shared" ref="UHM62" si="7206">IF(UHK62-UHM60&lt;=0,0,UHK62-UHM60)</f>
        <v>0</v>
      </c>
      <c r="UHO62" s="958">
        <f t="shared" ref="UHO62" si="7207">IF(UHM62-UHO60&lt;=0,0,UHM62-UHO60)</f>
        <v>0</v>
      </c>
      <c r="UHQ62" s="958">
        <f t="shared" ref="UHQ62" si="7208">IF(UHO62-UHQ60&lt;=0,0,UHO62-UHQ60)</f>
        <v>0</v>
      </c>
      <c r="UHS62" s="958">
        <f t="shared" ref="UHS62" si="7209">IF(UHQ62-UHS60&lt;=0,0,UHQ62-UHS60)</f>
        <v>0</v>
      </c>
      <c r="UHU62" s="958">
        <f t="shared" ref="UHU62" si="7210">IF(UHS62-UHU60&lt;=0,0,UHS62-UHU60)</f>
        <v>0</v>
      </c>
      <c r="UHW62" s="958">
        <f t="shared" ref="UHW62" si="7211">IF(UHU62-UHW60&lt;=0,0,UHU62-UHW60)</f>
        <v>0</v>
      </c>
      <c r="UHY62" s="958">
        <f t="shared" ref="UHY62" si="7212">IF(UHW62-UHY60&lt;=0,0,UHW62-UHY60)</f>
        <v>0</v>
      </c>
      <c r="UIA62" s="958">
        <f t="shared" ref="UIA62" si="7213">IF(UHY62-UIA60&lt;=0,0,UHY62-UIA60)</f>
        <v>0</v>
      </c>
      <c r="UIC62" s="958">
        <f t="shared" ref="UIC62" si="7214">IF(UIA62-UIC60&lt;=0,0,UIA62-UIC60)</f>
        <v>0</v>
      </c>
      <c r="UIE62" s="958">
        <f t="shared" ref="UIE62" si="7215">IF(UIC62-UIE60&lt;=0,0,UIC62-UIE60)</f>
        <v>0</v>
      </c>
      <c r="UIG62" s="958">
        <f t="shared" ref="UIG62" si="7216">IF(UIE62-UIG60&lt;=0,0,UIE62-UIG60)</f>
        <v>0</v>
      </c>
      <c r="UII62" s="958">
        <f t="shared" ref="UII62" si="7217">IF(UIG62-UII60&lt;=0,0,UIG62-UII60)</f>
        <v>0</v>
      </c>
      <c r="UIK62" s="958">
        <f t="shared" ref="UIK62" si="7218">IF(UII62-UIK60&lt;=0,0,UII62-UIK60)</f>
        <v>0</v>
      </c>
      <c r="UIM62" s="958">
        <f t="shared" ref="UIM62" si="7219">IF(UIK62-UIM60&lt;=0,0,UIK62-UIM60)</f>
        <v>0</v>
      </c>
      <c r="UIO62" s="958">
        <f t="shared" ref="UIO62" si="7220">IF(UIM62-UIO60&lt;=0,0,UIM62-UIO60)</f>
        <v>0</v>
      </c>
      <c r="UIQ62" s="958">
        <f t="shared" ref="UIQ62" si="7221">IF(UIO62-UIQ60&lt;=0,0,UIO62-UIQ60)</f>
        <v>0</v>
      </c>
      <c r="UIS62" s="958">
        <f t="shared" ref="UIS62" si="7222">IF(UIQ62-UIS60&lt;=0,0,UIQ62-UIS60)</f>
        <v>0</v>
      </c>
      <c r="UIU62" s="958">
        <f t="shared" ref="UIU62" si="7223">IF(UIS62-UIU60&lt;=0,0,UIS62-UIU60)</f>
        <v>0</v>
      </c>
      <c r="UIW62" s="958">
        <f t="shared" ref="UIW62" si="7224">IF(UIU62-UIW60&lt;=0,0,UIU62-UIW60)</f>
        <v>0</v>
      </c>
      <c r="UIY62" s="958">
        <f t="shared" ref="UIY62" si="7225">IF(UIW62-UIY60&lt;=0,0,UIW62-UIY60)</f>
        <v>0</v>
      </c>
      <c r="UJA62" s="958">
        <f t="shared" ref="UJA62" si="7226">IF(UIY62-UJA60&lt;=0,0,UIY62-UJA60)</f>
        <v>0</v>
      </c>
      <c r="UJC62" s="958">
        <f t="shared" ref="UJC62" si="7227">IF(UJA62-UJC60&lt;=0,0,UJA62-UJC60)</f>
        <v>0</v>
      </c>
      <c r="UJE62" s="958">
        <f t="shared" ref="UJE62" si="7228">IF(UJC62-UJE60&lt;=0,0,UJC62-UJE60)</f>
        <v>0</v>
      </c>
      <c r="UJG62" s="958">
        <f t="shared" ref="UJG62" si="7229">IF(UJE62-UJG60&lt;=0,0,UJE62-UJG60)</f>
        <v>0</v>
      </c>
      <c r="UJI62" s="958">
        <f t="shared" ref="UJI62" si="7230">IF(UJG62-UJI60&lt;=0,0,UJG62-UJI60)</f>
        <v>0</v>
      </c>
      <c r="UJK62" s="958">
        <f t="shared" ref="UJK62" si="7231">IF(UJI62-UJK60&lt;=0,0,UJI62-UJK60)</f>
        <v>0</v>
      </c>
      <c r="UJM62" s="958">
        <f t="shared" ref="UJM62" si="7232">IF(UJK62-UJM60&lt;=0,0,UJK62-UJM60)</f>
        <v>0</v>
      </c>
      <c r="UJO62" s="958">
        <f t="shared" ref="UJO62" si="7233">IF(UJM62-UJO60&lt;=0,0,UJM62-UJO60)</f>
        <v>0</v>
      </c>
      <c r="UJQ62" s="958">
        <f t="shared" ref="UJQ62" si="7234">IF(UJO62-UJQ60&lt;=0,0,UJO62-UJQ60)</f>
        <v>0</v>
      </c>
      <c r="UJS62" s="958">
        <f t="shared" ref="UJS62" si="7235">IF(UJQ62-UJS60&lt;=0,0,UJQ62-UJS60)</f>
        <v>0</v>
      </c>
      <c r="UJU62" s="958">
        <f t="shared" ref="UJU62" si="7236">IF(UJS62-UJU60&lt;=0,0,UJS62-UJU60)</f>
        <v>0</v>
      </c>
      <c r="UJW62" s="958">
        <f t="shared" ref="UJW62" si="7237">IF(UJU62-UJW60&lt;=0,0,UJU62-UJW60)</f>
        <v>0</v>
      </c>
      <c r="UJY62" s="958">
        <f t="shared" ref="UJY62" si="7238">IF(UJW62-UJY60&lt;=0,0,UJW62-UJY60)</f>
        <v>0</v>
      </c>
      <c r="UKA62" s="958">
        <f t="shared" ref="UKA62" si="7239">IF(UJY62-UKA60&lt;=0,0,UJY62-UKA60)</f>
        <v>0</v>
      </c>
      <c r="UKC62" s="958">
        <f t="shared" ref="UKC62" si="7240">IF(UKA62-UKC60&lt;=0,0,UKA62-UKC60)</f>
        <v>0</v>
      </c>
      <c r="UKE62" s="958">
        <f t="shared" ref="UKE62" si="7241">IF(UKC62-UKE60&lt;=0,0,UKC62-UKE60)</f>
        <v>0</v>
      </c>
      <c r="UKG62" s="958">
        <f t="shared" ref="UKG62" si="7242">IF(UKE62-UKG60&lt;=0,0,UKE62-UKG60)</f>
        <v>0</v>
      </c>
      <c r="UKI62" s="958">
        <f t="shared" ref="UKI62" si="7243">IF(UKG62-UKI60&lt;=0,0,UKG62-UKI60)</f>
        <v>0</v>
      </c>
      <c r="UKK62" s="958">
        <f t="shared" ref="UKK62" si="7244">IF(UKI62-UKK60&lt;=0,0,UKI62-UKK60)</f>
        <v>0</v>
      </c>
      <c r="UKM62" s="958">
        <f t="shared" ref="UKM62" si="7245">IF(UKK62-UKM60&lt;=0,0,UKK62-UKM60)</f>
        <v>0</v>
      </c>
      <c r="UKO62" s="958">
        <f t="shared" ref="UKO62" si="7246">IF(UKM62-UKO60&lt;=0,0,UKM62-UKO60)</f>
        <v>0</v>
      </c>
      <c r="UKQ62" s="958">
        <f t="shared" ref="UKQ62" si="7247">IF(UKO62-UKQ60&lt;=0,0,UKO62-UKQ60)</f>
        <v>0</v>
      </c>
      <c r="UKS62" s="958">
        <f t="shared" ref="UKS62" si="7248">IF(UKQ62-UKS60&lt;=0,0,UKQ62-UKS60)</f>
        <v>0</v>
      </c>
      <c r="UKU62" s="958">
        <f t="shared" ref="UKU62" si="7249">IF(UKS62-UKU60&lt;=0,0,UKS62-UKU60)</f>
        <v>0</v>
      </c>
      <c r="UKW62" s="958">
        <f t="shared" ref="UKW62" si="7250">IF(UKU62-UKW60&lt;=0,0,UKU62-UKW60)</f>
        <v>0</v>
      </c>
      <c r="UKY62" s="958">
        <f t="shared" ref="UKY62" si="7251">IF(UKW62-UKY60&lt;=0,0,UKW62-UKY60)</f>
        <v>0</v>
      </c>
      <c r="ULA62" s="958">
        <f t="shared" ref="ULA62" si="7252">IF(UKY62-ULA60&lt;=0,0,UKY62-ULA60)</f>
        <v>0</v>
      </c>
      <c r="ULC62" s="958">
        <f t="shared" ref="ULC62" si="7253">IF(ULA62-ULC60&lt;=0,0,ULA62-ULC60)</f>
        <v>0</v>
      </c>
      <c r="ULE62" s="958">
        <f t="shared" ref="ULE62" si="7254">IF(ULC62-ULE60&lt;=0,0,ULC62-ULE60)</f>
        <v>0</v>
      </c>
      <c r="ULG62" s="958">
        <f t="shared" ref="ULG62" si="7255">IF(ULE62-ULG60&lt;=0,0,ULE62-ULG60)</f>
        <v>0</v>
      </c>
      <c r="ULI62" s="958">
        <f t="shared" ref="ULI62" si="7256">IF(ULG62-ULI60&lt;=0,0,ULG62-ULI60)</f>
        <v>0</v>
      </c>
      <c r="ULK62" s="958">
        <f t="shared" ref="ULK62" si="7257">IF(ULI62-ULK60&lt;=0,0,ULI62-ULK60)</f>
        <v>0</v>
      </c>
      <c r="ULM62" s="958">
        <f t="shared" ref="ULM62" si="7258">IF(ULK62-ULM60&lt;=0,0,ULK62-ULM60)</f>
        <v>0</v>
      </c>
      <c r="ULO62" s="958">
        <f t="shared" ref="ULO62" si="7259">IF(ULM62-ULO60&lt;=0,0,ULM62-ULO60)</f>
        <v>0</v>
      </c>
      <c r="ULQ62" s="958">
        <f t="shared" ref="ULQ62" si="7260">IF(ULO62-ULQ60&lt;=0,0,ULO62-ULQ60)</f>
        <v>0</v>
      </c>
      <c r="ULS62" s="958">
        <f t="shared" ref="ULS62" si="7261">IF(ULQ62-ULS60&lt;=0,0,ULQ62-ULS60)</f>
        <v>0</v>
      </c>
      <c r="ULU62" s="958">
        <f t="shared" ref="ULU62" si="7262">IF(ULS62-ULU60&lt;=0,0,ULS62-ULU60)</f>
        <v>0</v>
      </c>
      <c r="ULW62" s="958">
        <f t="shared" ref="ULW62" si="7263">IF(ULU62-ULW60&lt;=0,0,ULU62-ULW60)</f>
        <v>0</v>
      </c>
      <c r="ULY62" s="958">
        <f t="shared" ref="ULY62" si="7264">IF(ULW62-ULY60&lt;=0,0,ULW62-ULY60)</f>
        <v>0</v>
      </c>
      <c r="UMA62" s="958">
        <f t="shared" ref="UMA62" si="7265">IF(ULY62-UMA60&lt;=0,0,ULY62-UMA60)</f>
        <v>0</v>
      </c>
      <c r="UMC62" s="958">
        <f t="shared" ref="UMC62" si="7266">IF(UMA62-UMC60&lt;=0,0,UMA62-UMC60)</f>
        <v>0</v>
      </c>
      <c r="UME62" s="958">
        <f t="shared" ref="UME62" si="7267">IF(UMC62-UME60&lt;=0,0,UMC62-UME60)</f>
        <v>0</v>
      </c>
      <c r="UMG62" s="958">
        <f t="shared" ref="UMG62" si="7268">IF(UME62-UMG60&lt;=0,0,UME62-UMG60)</f>
        <v>0</v>
      </c>
      <c r="UMI62" s="958">
        <f t="shared" ref="UMI62" si="7269">IF(UMG62-UMI60&lt;=0,0,UMG62-UMI60)</f>
        <v>0</v>
      </c>
      <c r="UMK62" s="958">
        <f t="shared" ref="UMK62" si="7270">IF(UMI62-UMK60&lt;=0,0,UMI62-UMK60)</f>
        <v>0</v>
      </c>
      <c r="UMM62" s="958">
        <f t="shared" ref="UMM62" si="7271">IF(UMK62-UMM60&lt;=0,0,UMK62-UMM60)</f>
        <v>0</v>
      </c>
      <c r="UMO62" s="958">
        <f t="shared" ref="UMO62" si="7272">IF(UMM62-UMO60&lt;=0,0,UMM62-UMO60)</f>
        <v>0</v>
      </c>
      <c r="UMQ62" s="958">
        <f t="shared" ref="UMQ62" si="7273">IF(UMO62-UMQ60&lt;=0,0,UMO62-UMQ60)</f>
        <v>0</v>
      </c>
      <c r="UMS62" s="958">
        <f t="shared" ref="UMS62" si="7274">IF(UMQ62-UMS60&lt;=0,0,UMQ62-UMS60)</f>
        <v>0</v>
      </c>
      <c r="UMU62" s="958">
        <f t="shared" ref="UMU62" si="7275">IF(UMS62-UMU60&lt;=0,0,UMS62-UMU60)</f>
        <v>0</v>
      </c>
      <c r="UMW62" s="958">
        <f t="shared" ref="UMW62" si="7276">IF(UMU62-UMW60&lt;=0,0,UMU62-UMW60)</f>
        <v>0</v>
      </c>
      <c r="UMY62" s="958">
        <f t="shared" ref="UMY62" si="7277">IF(UMW62-UMY60&lt;=0,0,UMW62-UMY60)</f>
        <v>0</v>
      </c>
      <c r="UNA62" s="958">
        <f t="shared" ref="UNA62" si="7278">IF(UMY62-UNA60&lt;=0,0,UMY62-UNA60)</f>
        <v>0</v>
      </c>
      <c r="UNC62" s="958">
        <f t="shared" ref="UNC62" si="7279">IF(UNA62-UNC60&lt;=0,0,UNA62-UNC60)</f>
        <v>0</v>
      </c>
      <c r="UNE62" s="958">
        <f t="shared" ref="UNE62" si="7280">IF(UNC62-UNE60&lt;=0,0,UNC62-UNE60)</f>
        <v>0</v>
      </c>
      <c r="UNG62" s="958">
        <f t="shared" ref="UNG62" si="7281">IF(UNE62-UNG60&lt;=0,0,UNE62-UNG60)</f>
        <v>0</v>
      </c>
      <c r="UNI62" s="958">
        <f t="shared" ref="UNI62" si="7282">IF(UNG62-UNI60&lt;=0,0,UNG62-UNI60)</f>
        <v>0</v>
      </c>
      <c r="UNK62" s="958">
        <f t="shared" ref="UNK62" si="7283">IF(UNI62-UNK60&lt;=0,0,UNI62-UNK60)</f>
        <v>0</v>
      </c>
      <c r="UNM62" s="958">
        <f t="shared" ref="UNM62" si="7284">IF(UNK62-UNM60&lt;=0,0,UNK62-UNM60)</f>
        <v>0</v>
      </c>
      <c r="UNO62" s="958">
        <f t="shared" ref="UNO62" si="7285">IF(UNM62-UNO60&lt;=0,0,UNM62-UNO60)</f>
        <v>0</v>
      </c>
      <c r="UNQ62" s="958">
        <f t="shared" ref="UNQ62" si="7286">IF(UNO62-UNQ60&lt;=0,0,UNO62-UNQ60)</f>
        <v>0</v>
      </c>
      <c r="UNS62" s="958">
        <f t="shared" ref="UNS62" si="7287">IF(UNQ62-UNS60&lt;=0,0,UNQ62-UNS60)</f>
        <v>0</v>
      </c>
      <c r="UNU62" s="958">
        <f t="shared" ref="UNU62" si="7288">IF(UNS62-UNU60&lt;=0,0,UNS62-UNU60)</f>
        <v>0</v>
      </c>
      <c r="UNW62" s="958">
        <f t="shared" ref="UNW62" si="7289">IF(UNU62-UNW60&lt;=0,0,UNU62-UNW60)</f>
        <v>0</v>
      </c>
      <c r="UNY62" s="958">
        <f t="shared" ref="UNY62" si="7290">IF(UNW62-UNY60&lt;=0,0,UNW62-UNY60)</f>
        <v>0</v>
      </c>
      <c r="UOA62" s="958">
        <f t="shared" ref="UOA62" si="7291">IF(UNY62-UOA60&lt;=0,0,UNY62-UOA60)</f>
        <v>0</v>
      </c>
      <c r="UOC62" s="958">
        <f t="shared" ref="UOC62" si="7292">IF(UOA62-UOC60&lt;=0,0,UOA62-UOC60)</f>
        <v>0</v>
      </c>
      <c r="UOE62" s="958">
        <f t="shared" ref="UOE62" si="7293">IF(UOC62-UOE60&lt;=0,0,UOC62-UOE60)</f>
        <v>0</v>
      </c>
      <c r="UOG62" s="958">
        <f t="shared" ref="UOG62" si="7294">IF(UOE62-UOG60&lt;=0,0,UOE62-UOG60)</f>
        <v>0</v>
      </c>
      <c r="UOI62" s="958">
        <f t="shared" ref="UOI62" si="7295">IF(UOG62-UOI60&lt;=0,0,UOG62-UOI60)</f>
        <v>0</v>
      </c>
      <c r="UOK62" s="958">
        <f t="shared" ref="UOK62" si="7296">IF(UOI62-UOK60&lt;=0,0,UOI62-UOK60)</f>
        <v>0</v>
      </c>
      <c r="UOM62" s="958">
        <f t="shared" ref="UOM62" si="7297">IF(UOK62-UOM60&lt;=0,0,UOK62-UOM60)</f>
        <v>0</v>
      </c>
      <c r="UOO62" s="958">
        <f t="shared" ref="UOO62" si="7298">IF(UOM62-UOO60&lt;=0,0,UOM62-UOO60)</f>
        <v>0</v>
      </c>
      <c r="UOQ62" s="958">
        <f t="shared" ref="UOQ62" si="7299">IF(UOO62-UOQ60&lt;=0,0,UOO62-UOQ60)</f>
        <v>0</v>
      </c>
      <c r="UOS62" s="958">
        <f t="shared" ref="UOS62" si="7300">IF(UOQ62-UOS60&lt;=0,0,UOQ62-UOS60)</f>
        <v>0</v>
      </c>
      <c r="UOU62" s="958">
        <f t="shared" ref="UOU62" si="7301">IF(UOS62-UOU60&lt;=0,0,UOS62-UOU60)</f>
        <v>0</v>
      </c>
      <c r="UOW62" s="958">
        <f t="shared" ref="UOW62" si="7302">IF(UOU62-UOW60&lt;=0,0,UOU62-UOW60)</f>
        <v>0</v>
      </c>
      <c r="UOY62" s="958">
        <f t="shared" ref="UOY62" si="7303">IF(UOW62-UOY60&lt;=0,0,UOW62-UOY60)</f>
        <v>0</v>
      </c>
      <c r="UPA62" s="958">
        <f t="shared" ref="UPA62" si="7304">IF(UOY62-UPA60&lt;=0,0,UOY62-UPA60)</f>
        <v>0</v>
      </c>
      <c r="UPC62" s="958">
        <f t="shared" ref="UPC62" si="7305">IF(UPA62-UPC60&lt;=0,0,UPA62-UPC60)</f>
        <v>0</v>
      </c>
      <c r="UPE62" s="958">
        <f t="shared" ref="UPE62" si="7306">IF(UPC62-UPE60&lt;=0,0,UPC62-UPE60)</f>
        <v>0</v>
      </c>
      <c r="UPG62" s="958">
        <f t="shared" ref="UPG62" si="7307">IF(UPE62-UPG60&lt;=0,0,UPE62-UPG60)</f>
        <v>0</v>
      </c>
      <c r="UPI62" s="958">
        <f t="shared" ref="UPI62" si="7308">IF(UPG62-UPI60&lt;=0,0,UPG62-UPI60)</f>
        <v>0</v>
      </c>
      <c r="UPK62" s="958">
        <f t="shared" ref="UPK62" si="7309">IF(UPI62-UPK60&lt;=0,0,UPI62-UPK60)</f>
        <v>0</v>
      </c>
      <c r="UPM62" s="958">
        <f t="shared" ref="UPM62" si="7310">IF(UPK62-UPM60&lt;=0,0,UPK62-UPM60)</f>
        <v>0</v>
      </c>
      <c r="UPO62" s="958">
        <f t="shared" ref="UPO62" si="7311">IF(UPM62-UPO60&lt;=0,0,UPM62-UPO60)</f>
        <v>0</v>
      </c>
      <c r="UPQ62" s="958">
        <f t="shared" ref="UPQ62" si="7312">IF(UPO62-UPQ60&lt;=0,0,UPO62-UPQ60)</f>
        <v>0</v>
      </c>
      <c r="UPS62" s="958">
        <f t="shared" ref="UPS62" si="7313">IF(UPQ62-UPS60&lt;=0,0,UPQ62-UPS60)</f>
        <v>0</v>
      </c>
      <c r="UPU62" s="958">
        <f t="shared" ref="UPU62" si="7314">IF(UPS62-UPU60&lt;=0,0,UPS62-UPU60)</f>
        <v>0</v>
      </c>
      <c r="UPW62" s="958">
        <f t="shared" ref="UPW62" si="7315">IF(UPU62-UPW60&lt;=0,0,UPU62-UPW60)</f>
        <v>0</v>
      </c>
      <c r="UPY62" s="958">
        <f t="shared" ref="UPY62" si="7316">IF(UPW62-UPY60&lt;=0,0,UPW62-UPY60)</f>
        <v>0</v>
      </c>
      <c r="UQA62" s="958">
        <f t="shared" ref="UQA62" si="7317">IF(UPY62-UQA60&lt;=0,0,UPY62-UQA60)</f>
        <v>0</v>
      </c>
      <c r="UQC62" s="958">
        <f t="shared" ref="UQC62" si="7318">IF(UQA62-UQC60&lt;=0,0,UQA62-UQC60)</f>
        <v>0</v>
      </c>
      <c r="UQE62" s="958">
        <f t="shared" ref="UQE62" si="7319">IF(UQC62-UQE60&lt;=0,0,UQC62-UQE60)</f>
        <v>0</v>
      </c>
      <c r="UQG62" s="958">
        <f t="shared" ref="UQG62" si="7320">IF(UQE62-UQG60&lt;=0,0,UQE62-UQG60)</f>
        <v>0</v>
      </c>
      <c r="UQI62" s="958">
        <f t="shared" ref="UQI62" si="7321">IF(UQG62-UQI60&lt;=0,0,UQG62-UQI60)</f>
        <v>0</v>
      </c>
      <c r="UQK62" s="958">
        <f t="shared" ref="UQK62" si="7322">IF(UQI62-UQK60&lt;=0,0,UQI62-UQK60)</f>
        <v>0</v>
      </c>
      <c r="UQM62" s="958">
        <f t="shared" ref="UQM62" si="7323">IF(UQK62-UQM60&lt;=0,0,UQK62-UQM60)</f>
        <v>0</v>
      </c>
      <c r="UQO62" s="958">
        <f t="shared" ref="UQO62" si="7324">IF(UQM62-UQO60&lt;=0,0,UQM62-UQO60)</f>
        <v>0</v>
      </c>
      <c r="UQQ62" s="958">
        <f t="shared" ref="UQQ62" si="7325">IF(UQO62-UQQ60&lt;=0,0,UQO62-UQQ60)</f>
        <v>0</v>
      </c>
      <c r="UQS62" s="958">
        <f t="shared" ref="UQS62" si="7326">IF(UQQ62-UQS60&lt;=0,0,UQQ62-UQS60)</f>
        <v>0</v>
      </c>
      <c r="UQU62" s="958">
        <f t="shared" ref="UQU62" si="7327">IF(UQS62-UQU60&lt;=0,0,UQS62-UQU60)</f>
        <v>0</v>
      </c>
      <c r="UQW62" s="958">
        <f t="shared" ref="UQW62" si="7328">IF(UQU62-UQW60&lt;=0,0,UQU62-UQW60)</f>
        <v>0</v>
      </c>
      <c r="UQY62" s="958">
        <f t="shared" ref="UQY62" si="7329">IF(UQW62-UQY60&lt;=0,0,UQW62-UQY60)</f>
        <v>0</v>
      </c>
      <c r="URA62" s="958">
        <f t="shared" ref="URA62" si="7330">IF(UQY62-URA60&lt;=0,0,UQY62-URA60)</f>
        <v>0</v>
      </c>
      <c r="URC62" s="958">
        <f t="shared" ref="URC62" si="7331">IF(URA62-URC60&lt;=0,0,URA62-URC60)</f>
        <v>0</v>
      </c>
      <c r="URE62" s="958">
        <f t="shared" ref="URE62" si="7332">IF(URC62-URE60&lt;=0,0,URC62-URE60)</f>
        <v>0</v>
      </c>
      <c r="URG62" s="958">
        <f t="shared" ref="URG62" si="7333">IF(URE62-URG60&lt;=0,0,URE62-URG60)</f>
        <v>0</v>
      </c>
      <c r="URI62" s="958">
        <f t="shared" ref="URI62" si="7334">IF(URG62-URI60&lt;=0,0,URG62-URI60)</f>
        <v>0</v>
      </c>
      <c r="URK62" s="958">
        <f t="shared" ref="URK62" si="7335">IF(URI62-URK60&lt;=0,0,URI62-URK60)</f>
        <v>0</v>
      </c>
      <c r="URM62" s="958">
        <f t="shared" ref="URM62" si="7336">IF(URK62-URM60&lt;=0,0,URK62-URM60)</f>
        <v>0</v>
      </c>
      <c r="URO62" s="958">
        <f t="shared" ref="URO62" si="7337">IF(URM62-URO60&lt;=0,0,URM62-URO60)</f>
        <v>0</v>
      </c>
      <c r="URQ62" s="958">
        <f t="shared" ref="URQ62" si="7338">IF(URO62-URQ60&lt;=0,0,URO62-URQ60)</f>
        <v>0</v>
      </c>
      <c r="URS62" s="958">
        <f t="shared" ref="URS62" si="7339">IF(URQ62-URS60&lt;=0,0,URQ62-URS60)</f>
        <v>0</v>
      </c>
      <c r="URU62" s="958">
        <f t="shared" ref="URU62" si="7340">IF(URS62-URU60&lt;=0,0,URS62-URU60)</f>
        <v>0</v>
      </c>
      <c r="URW62" s="958">
        <f t="shared" ref="URW62" si="7341">IF(URU62-URW60&lt;=0,0,URU62-URW60)</f>
        <v>0</v>
      </c>
      <c r="URY62" s="958">
        <f t="shared" ref="URY62" si="7342">IF(URW62-URY60&lt;=0,0,URW62-URY60)</f>
        <v>0</v>
      </c>
      <c r="USA62" s="958">
        <f t="shared" ref="USA62" si="7343">IF(URY62-USA60&lt;=0,0,URY62-USA60)</f>
        <v>0</v>
      </c>
      <c r="USC62" s="958">
        <f t="shared" ref="USC62" si="7344">IF(USA62-USC60&lt;=0,0,USA62-USC60)</f>
        <v>0</v>
      </c>
      <c r="USE62" s="958">
        <f t="shared" ref="USE62" si="7345">IF(USC62-USE60&lt;=0,0,USC62-USE60)</f>
        <v>0</v>
      </c>
      <c r="USG62" s="958">
        <f t="shared" ref="USG62" si="7346">IF(USE62-USG60&lt;=0,0,USE62-USG60)</f>
        <v>0</v>
      </c>
      <c r="USI62" s="958">
        <f t="shared" ref="USI62" si="7347">IF(USG62-USI60&lt;=0,0,USG62-USI60)</f>
        <v>0</v>
      </c>
      <c r="USK62" s="958">
        <f t="shared" ref="USK62" si="7348">IF(USI62-USK60&lt;=0,0,USI62-USK60)</f>
        <v>0</v>
      </c>
      <c r="USM62" s="958">
        <f t="shared" ref="USM62" si="7349">IF(USK62-USM60&lt;=0,0,USK62-USM60)</f>
        <v>0</v>
      </c>
      <c r="USO62" s="958">
        <f t="shared" ref="USO62" si="7350">IF(USM62-USO60&lt;=0,0,USM62-USO60)</f>
        <v>0</v>
      </c>
      <c r="USQ62" s="958">
        <f t="shared" ref="USQ62" si="7351">IF(USO62-USQ60&lt;=0,0,USO62-USQ60)</f>
        <v>0</v>
      </c>
      <c r="USS62" s="958">
        <f t="shared" ref="USS62" si="7352">IF(USQ62-USS60&lt;=0,0,USQ62-USS60)</f>
        <v>0</v>
      </c>
      <c r="USU62" s="958">
        <f t="shared" ref="USU62" si="7353">IF(USS62-USU60&lt;=0,0,USS62-USU60)</f>
        <v>0</v>
      </c>
      <c r="USW62" s="958">
        <f t="shared" ref="USW62" si="7354">IF(USU62-USW60&lt;=0,0,USU62-USW60)</f>
        <v>0</v>
      </c>
      <c r="USY62" s="958">
        <f t="shared" ref="USY62" si="7355">IF(USW62-USY60&lt;=0,0,USW62-USY60)</f>
        <v>0</v>
      </c>
      <c r="UTA62" s="958">
        <f t="shared" ref="UTA62" si="7356">IF(USY62-UTA60&lt;=0,0,USY62-UTA60)</f>
        <v>0</v>
      </c>
      <c r="UTC62" s="958">
        <f t="shared" ref="UTC62" si="7357">IF(UTA62-UTC60&lt;=0,0,UTA62-UTC60)</f>
        <v>0</v>
      </c>
      <c r="UTE62" s="958">
        <f t="shared" ref="UTE62" si="7358">IF(UTC62-UTE60&lt;=0,0,UTC62-UTE60)</f>
        <v>0</v>
      </c>
      <c r="UTG62" s="958">
        <f t="shared" ref="UTG62" si="7359">IF(UTE62-UTG60&lt;=0,0,UTE62-UTG60)</f>
        <v>0</v>
      </c>
      <c r="UTI62" s="958">
        <f t="shared" ref="UTI62" si="7360">IF(UTG62-UTI60&lt;=0,0,UTG62-UTI60)</f>
        <v>0</v>
      </c>
      <c r="UTK62" s="958">
        <f t="shared" ref="UTK62" si="7361">IF(UTI62-UTK60&lt;=0,0,UTI62-UTK60)</f>
        <v>0</v>
      </c>
      <c r="UTM62" s="958">
        <f t="shared" ref="UTM62" si="7362">IF(UTK62-UTM60&lt;=0,0,UTK62-UTM60)</f>
        <v>0</v>
      </c>
      <c r="UTO62" s="958">
        <f t="shared" ref="UTO62" si="7363">IF(UTM62-UTO60&lt;=0,0,UTM62-UTO60)</f>
        <v>0</v>
      </c>
      <c r="UTQ62" s="958">
        <f t="shared" ref="UTQ62" si="7364">IF(UTO62-UTQ60&lt;=0,0,UTO62-UTQ60)</f>
        <v>0</v>
      </c>
      <c r="UTS62" s="958">
        <f t="shared" ref="UTS62" si="7365">IF(UTQ62-UTS60&lt;=0,0,UTQ62-UTS60)</f>
        <v>0</v>
      </c>
      <c r="UTU62" s="958">
        <f t="shared" ref="UTU62" si="7366">IF(UTS62-UTU60&lt;=0,0,UTS62-UTU60)</f>
        <v>0</v>
      </c>
      <c r="UTW62" s="958">
        <f t="shared" ref="UTW62" si="7367">IF(UTU62-UTW60&lt;=0,0,UTU62-UTW60)</f>
        <v>0</v>
      </c>
      <c r="UTY62" s="958">
        <f t="shared" ref="UTY62" si="7368">IF(UTW62-UTY60&lt;=0,0,UTW62-UTY60)</f>
        <v>0</v>
      </c>
      <c r="UUA62" s="958">
        <f t="shared" ref="UUA62" si="7369">IF(UTY62-UUA60&lt;=0,0,UTY62-UUA60)</f>
        <v>0</v>
      </c>
      <c r="UUC62" s="958">
        <f t="shared" ref="UUC62" si="7370">IF(UUA62-UUC60&lt;=0,0,UUA62-UUC60)</f>
        <v>0</v>
      </c>
      <c r="UUE62" s="958">
        <f t="shared" ref="UUE62" si="7371">IF(UUC62-UUE60&lt;=0,0,UUC62-UUE60)</f>
        <v>0</v>
      </c>
      <c r="UUG62" s="958">
        <f t="shared" ref="UUG62" si="7372">IF(UUE62-UUG60&lt;=0,0,UUE62-UUG60)</f>
        <v>0</v>
      </c>
      <c r="UUI62" s="958">
        <f t="shared" ref="UUI62" si="7373">IF(UUG62-UUI60&lt;=0,0,UUG62-UUI60)</f>
        <v>0</v>
      </c>
      <c r="UUK62" s="958">
        <f t="shared" ref="UUK62" si="7374">IF(UUI62-UUK60&lt;=0,0,UUI62-UUK60)</f>
        <v>0</v>
      </c>
      <c r="UUM62" s="958">
        <f t="shared" ref="UUM62" si="7375">IF(UUK62-UUM60&lt;=0,0,UUK62-UUM60)</f>
        <v>0</v>
      </c>
      <c r="UUO62" s="958">
        <f t="shared" ref="UUO62" si="7376">IF(UUM62-UUO60&lt;=0,0,UUM62-UUO60)</f>
        <v>0</v>
      </c>
      <c r="UUQ62" s="958">
        <f t="shared" ref="UUQ62" si="7377">IF(UUO62-UUQ60&lt;=0,0,UUO62-UUQ60)</f>
        <v>0</v>
      </c>
      <c r="UUS62" s="958">
        <f t="shared" ref="UUS62" si="7378">IF(UUQ62-UUS60&lt;=0,0,UUQ62-UUS60)</f>
        <v>0</v>
      </c>
      <c r="UUU62" s="958">
        <f t="shared" ref="UUU62" si="7379">IF(UUS62-UUU60&lt;=0,0,UUS62-UUU60)</f>
        <v>0</v>
      </c>
      <c r="UUW62" s="958">
        <f t="shared" ref="UUW62" si="7380">IF(UUU62-UUW60&lt;=0,0,UUU62-UUW60)</f>
        <v>0</v>
      </c>
      <c r="UUY62" s="958">
        <f t="shared" ref="UUY62" si="7381">IF(UUW62-UUY60&lt;=0,0,UUW62-UUY60)</f>
        <v>0</v>
      </c>
      <c r="UVA62" s="958">
        <f t="shared" ref="UVA62" si="7382">IF(UUY62-UVA60&lt;=0,0,UUY62-UVA60)</f>
        <v>0</v>
      </c>
      <c r="UVC62" s="958">
        <f t="shared" ref="UVC62" si="7383">IF(UVA62-UVC60&lt;=0,0,UVA62-UVC60)</f>
        <v>0</v>
      </c>
      <c r="UVE62" s="958">
        <f t="shared" ref="UVE62" si="7384">IF(UVC62-UVE60&lt;=0,0,UVC62-UVE60)</f>
        <v>0</v>
      </c>
      <c r="UVG62" s="958">
        <f t="shared" ref="UVG62" si="7385">IF(UVE62-UVG60&lt;=0,0,UVE62-UVG60)</f>
        <v>0</v>
      </c>
      <c r="UVI62" s="958">
        <f t="shared" ref="UVI62" si="7386">IF(UVG62-UVI60&lt;=0,0,UVG62-UVI60)</f>
        <v>0</v>
      </c>
      <c r="UVK62" s="958">
        <f t="shared" ref="UVK62" si="7387">IF(UVI62-UVK60&lt;=0,0,UVI62-UVK60)</f>
        <v>0</v>
      </c>
      <c r="UVM62" s="958">
        <f t="shared" ref="UVM62" si="7388">IF(UVK62-UVM60&lt;=0,0,UVK62-UVM60)</f>
        <v>0</v>
      </c>
      <c r="UVO62" s="958">
        <f t="shared" ref="UVO62" si="7389">IF(UVM62-UVO60&lt;=0,0,UVM62-UVO60)</f>
        <v>0</v>
      </c>
      <c r="UVQ62" s="958">
        <f t="shared" ref="UVQ62" si="7390">IF(UVO62-UVQ60&lt;=0,0,UVO62-UVQ60)</f>
        <v>0</v>
      </c>
      <c r="UVS62" s="958">
        <f t="shared" ref="UVS62" si="7391">IF(UVQ62-UVS60&lt;=0,0,UVQ62-UVS60)</f>
        <v>0</v>
      </c>
      <c r="UVU62" s="958">
        <f t="shared" ref="UVU62" si="7392">IF(UVS62-UVU60&lt;=0,0,UVS62-UVU60)</f>
        <v>0</v>
      </c>
      <c r="UVW62" s="958">
        <f t="shared" ref="UVW62" si="7393">IF(UVU62-UVW60&lt;=0,0,UVU62-UVW60)</f>
        <v>0</v>
      </c>
      <c r="UVY62" s="958">
        <f t="shared" ref="UVY62" si="7394">IF(UVW62-UVY60&lt;=0,0,UVW62-UVY60)</f>
        <v>0</v>
      </c>
      <c r="UWA62" s="958">
        <f t="shared" ref="UWA62" si="7395">IF(UVY62-UWA60&lt;=0,0,UVY62-UWA60)</f>
        <v>0</v>
      </c>
      <c r="UWC62" s="958">
        <f t="shared" ref="UWC62" si="7396">IF(UWA62-UWC60&lt;=0,0,UWA62-UWC60)</f>
        <v>0</v>
      </c>
      <c r="UWE62" s="958">
        <f t="shared" ref="UWE62" si="7397">IF(UWC62-UWE60&lt;=0,0,UWC62-UWE60)</f>
        <v>0</v>
      </c>
      <c r="UWG62" s="958">
        <f t="shared" ref="UWG62" si="7398">IF(UWE62-UWG60&lt;=0,0,UWE62-UWG60)</f>
        <v>0</v>
      </c>
      <c r="UWI62" s="958">
        <f t="shared" ref="UWI62" si="7399">IF(UWG62-UWI60&lt;=0,0,UWG62-UWI60)</f>
        <v>0</v>
      </c>
      <c r="UWK62" s="958">
        <f t="shared" ref="UWK62" si="7400">IF(UWI62-UWK60&lt;=0,0,UWI62-UWK60)</f>
        <v>0</v>
      </c>
      <c r="UWM62" s="958">
        <f t="shared" ref="UWM62" si="7401">IF(UWK62-UWM60&lt;=0,0,UWK62-UWM60)</f>
        <v>0</v>
      </c>
      <c r="UWO62" s="958">
        <f t="shared" ref="UWO62" si="7402">IF(UWM62-UWO60&lt;=0,0,UWM62-UWO60)</f>
        <v>0</v>
      </c>
      <c r="UWQ62" s="958">
        <f t="shared" ref="UWQ62" si="7403">IF(UWO62-UWQ60&lt;=0,0,UWO62-UWQ60)</f>
        <v>0</v>
      </c>
      <c r="UWS62" s="958">
        <f t="shared" ref="UWS62" si="7404">IF(UWQ62-UWS60&lt;=0,0,UWQ62-UWS60)</f>
        <v>0</v>
      </c>
      <c r="UWU62" s="958">
        <f t="shared" ref="UWU62" si="7405">IF(UWS62-UWU60&lt;=0,0,UWS62-UWU60)</f>
        <v>0</v>
      </c>
      <c r="UWW62" s="958">
        <f t="shared" ref="UWW62" si="7406">IF(UWU62-UWW60&lt;=0,0,UWU62-UWW60)</f>
        <v>0</v>
      </c>
      <c r="UWY62" s="958">
        <f t="shared" ref="UWY62" si="7407">IF(UWW62-UWY60&lt;=0,0,UWW62-UWY60)</f>
        <v>0</v>
      </c>
      <c r="UXA62" s="958">
        <f t="shared" ref="UXA62" si="7408">IF(UWY62-UXA60&lt;=0,0,UWY62-UXA60)</f>
        <v>0</v>
      </c>
      <c r="UXC62" s="958">
        <f t="shared" ref="UXC62" si="7409">IF(UXA62-UXC60&lt;=0,0,UXA62-UXC60)</f>
        <v>0</v>
      </c>
      <c r="UXE62" s="958">
        <f t="shared" ref="UXE62" si="7410">IF(UXC62-UXE60&lt;=0,0,UXC62-UXE60)</f>
        <v>0</v>
      </c>
      <c r="UXG62" s="958">
        <f t="shared" ref="UXG62" si="7411">IF(UXE62-UXG60&lt;=0,0,UXE62-UXG60)</f>
        <v>0</v>
      </c>
      <c r="UXI62" s="958">
        <f t="shared" ref="UXI62" si="7412">IF(UXG62-UXI60&lt;=0,0,UXG62-UXI60)</f>
        <v>0</v>
      </c>
      <c r="UXK62" s="958">
        <f t="shared" ref="UXK62" si="7413">IF(UXI62-UXK60&lt;=0,0,UXI62-UXK60)</f>
        <v>0</v>
      </c>
      <c r="UXM62" s="958">
        <f t="shared" ref="UXM62" si="7414">IF(UXK62-UXM60&lt;=0,0,UXK62-UXM60)</f>
        <v>0</v>
      </c>
      <c r="UXO62" s="958">
        <f t="shared" ref="UXO62" si="7415">IF(UXM62-UXO60&lt;=0,0,UXM62-UXO60)</f>
        <v>0</v>
      </c>
      <c r="UXQ62" s="958">
        <f t="shared" ref="UXQ62" si="7416">IF(UXO62-UXQ60&lt;=0,0,UXO62-UXQ60)</f>
        <v>0</v>
      </c>
      <c r="UXS62" s="958">
        <f t="shared" ref="UXS62" si="7417">IF(UXQ62-UXS60&lt;=0,0,UXQ62-UXS60)</f>
        <v>0</v>
      </c>
      <c r="UXU62" s="958">
        <f t="shared" ref="UXU62" si="7418">IF(UXS62-UXU60&lt;=0,0,UXS62-UXU60)</f>
        <v>0</v>
      </c>
      <c r="UXW62" s="958">
        <f t="shared" ref="UXW62" si="7419">IF(UXU62-UXW60&lt;=0,0,UXU62-UXW60)</f>
        <v>0</v>
      </c>
      <c r="UXY62" s="958">
        <f t="shared" ref="UXY62" si="7420">IF(UXW62-UXY60&lt;=0,0,UXW62-UXY60)</f>
        <v>0</v>
      </c>
      <c r="UYA62" s="958">
        <f t="shared" ref="UYA62" si="7421">IF(UXY62-UYA60&lt;=0,0,UXY62-UYA60)</f>
        <v>0</v>
      </c>
      <c r="UYC62" s="958">
        <f t="shared" ref="UYC62" si="7422">IF(UYA62-UYC60&lt;=0,0,UYA62-UYC60)</f>
        <v>0</v>
      </c>
      <c r="UYE62" s="958">
        <f t="shared" ref="UYE62" si="7423">IF(UYC62-UYE60&lt;=0,0,UYC62-UYE60)</f>
        <v>0</v>
      </c>
      <c r="UYG62" s="958">
        <f t="shared" ref="UYG62" si="7424">IF(UYE62-UYG60&lt;=0,0,UYE62-UYG60)</f>
        <v>0</v>
      </c>
      <c r="UYI62" s="958">
        <f t="shared" ref="UYI62" si="7425">IF(UYG62-UYI60&lt;=0,0,UYG62-UYI60)</f>
        <v>0</v>
      </c>
      <c r="UYK62" s="958">
        <f t="shared" ref="UYK62" si="7426">IF(UYI62-UYK60&lt;=0,0,UYI62-UYK60)</f>
        <v>0</v>
      </c>
      <c r="UYM62" s="958">
        <f t="shared" ref="UYM62" si="7427">IF(UYK62-UYM60&lt;=0,0,UYK62-UYM60)</f>
        <v>0</v>
      </c>
      <c r="UYO62" s="958">
        <f t="shared" ref="UYO62" si="7428">IF(UYM62-UYO60&lt;=0,0,UYM62-UYO60)</f>
        <v>0</v>
      </c>
      <c r="UYQ62" s="958">
        <f t="shared" ref="UYQ62" si="7429">IF(UYO62-UYQ60&lt;=0,0,UYO62-UYQ60)</f>
        <v>0</v>
      </c>
      <c r="UYS62" s="958">
        <f t="shared" ref="UYS62" si="7430">IF(UYQ62-UYS60&lt;=0,0,UYQ62-UYS60)</f>
        <v>0</v>
      </c>
      <c r="UYU62" s="958">
        <f t="shared" ref="UYU62" si="7431">IF(UYS62-UYU60&lt;=0,0,UYS62-UYU60)</f>
        <v>0</v>
      </c>
      <c r="UYW62" s="958">
        <f t="shared" ref="UYW62" si="7432">IF(UYU62-UYW60&lt;=0,0,UYU62-UYW60)</f>
        <v>0</v>
      </c>
      <c r="UYY62" s="958">
        <f t="shared" ref="UYY62" si="7433">IF(UYW62-UYY60&lt;=0,0,UYW62-UYY60)</f>
        <v>0</v>
      </c>
      <c r="UZA62" s="958">
        <f t="shared" ref="UZA62" si="7434">IF(UYY62-UZA60&lt;=0,0,UYY62-UZA60)</f>
        <v>0</v>
      </c>
      <c r="UZC62" s="958">
        <f t="shared" ref="UZC62" si="7435">IF(UZA62-UZC60&lt;=0,0,UZA62-UZC60)</f>
        <v>0</v>
      </c>
      <c r="UZE62" s="958">
        <f t="shared" ref="UZE62" si="7436">IF(UZC62-UZE60&lt;=0,0,UZC62-UZE60)</f>
        <v>0</v>
      </c>
      <c r="UZG62" s="958">
        <f t="shared" ref="UZG62" si="7437">IF(UZE62-UZG60&lt;=0,0,UZE62-UZG60)</f>
        <v>0</v>
      </c>
      <c r="UZI62" s="958">
        <f t="shared" ref="UZI62" si="7438">IF(UZG62-UZI60&lt;=0,0,UZG62-UZI60)</f>
        <v>0</v>
      </c>
      <c r="UZK62" s="958">
        <f t="shared" ref="UZK62" si="7439">IF(UZI62-UZK60&lt;=0,0,UZI62-UZK60)</f>
        <v>0</v>
      </c>
      <c r="UZM62" s="958">
        <f t="shared" ref="UZM62" si="7440">IF(UZK62-UZM60&lt;=0,0,UZK62-UZM60)</f>
        <v>0</v>
      </c>
      <c r="UZO62" s="958">
        <f t="shared" ref="UZO62" si="7441">IF(UZM62-UZO60&lt;=0,0,UZM62-UZO60)</f>
        <v>0</v>
      </c>
      <c r="UZQ62" s="958">
        <f t="shared" ref="UZQ62" si="7442">IF(UZO62-UZQ60&lt;=0,0,UZO62-UZQ60)</f>
        <v>0</v>
      </c>
      <c r="UZS62" s="958">
        <f t="shared" ref="UZS62" si="7443">IF(UZQ62-UZS60&lt;=0,0,UZQ62-UZS60)</f>
        <v>0</v>
      </c>
      <c r="UZU62" s="958">
        <f t="shared" ref="UZU62" si="7444">IF(UZS62-UZU60&lt;=0,0,UZS62-UZU60)</f>
        <v>0</v>
      </c>
      <c r="UZW62" s="958">
        <f t="shared" ref="UZW62" si="7445">IF(UZU62-UZW60&lt;=0,0,UZU62-UZW60)</f>
        <v>0</v>
      </c>
      <c r="UZY62" s="958">
        <f t="shared" ref="UZY62" si="7446">IF(UZW62-UZY60&lt;=0,0,UZW62-UZY60)</f>
        <v>0</v>
      </c>
      <c r="VAA62" s="958">
        <f t="shared" ref="VAA62" si="7447">IF(UZY62-VAA60&lt;=0,0,UZY62-VAA60)</f>
        <v>0</v>
      </c>
      <c r="VAC62" s="958">
        <f t="shared" ref="VAC62" si="7448">IF(VAA62-VAC60&lt;=0,0,VAA62-VAC60)</f>
        <v>0</v>
      </c>
      <c r="VAE62" s="958">
        <f t="shared" ref="VAE62" si="7449">IF(VAC62-VAE60&lt;=0,0,VAC62-VAE60)</f>
        <v>0</v>
      </c>
      <c r="VAG62" s="958">
        <f t="shared" ref="VAG62" si="7450">IF(VAE62-VAG60&lt;=0,0,VAE62-VAG60)</f>
        <v>0</v>
      </c>
      <c r="VAI62" s="958">
        <f t="shared" ref="VAI62" si="7451">IF(VAG62-VAI60&lt;=0,0,VAG62-VAI60)</f>
        <v>0</v>
      </c>
      <c r="VAK62" s="958">
        <f t="shared" ref="VAK62" si="7452">IF(VAI62-VAK60&lt;=0,0,VAI62-VAK60)</f>
        <v>0</v>
      </c>
      <c r="VAM62" s="958">
        <f t="shared" ref="VAM62" si="7453">IF(VAK62-VAM60&lt;=0,0,VAK62-VAM60)</f>
        <v>0</v>
      </c>
      <c r="VAO62" s="958">
        <f t="shared" ref="VAO62" si="7454">IF(VAM62-VAO60&lt;=0,0,VAM62-VAO60)</f>
        <v>0</v>
      </c>
      <c r="VAQ62" s="958">
        <f t="shared" ref="VAQ62" si="7455">IF(VAO62-VAQ60&lt;=0,0,VAO62-VAQ60)</f>
        <v>0</v>
      </c>
      <c r="VAS62" s="958">
        <f t="shared" ref="VAS62" si="7456">IF(VAQ62-VAS60&lt;=0,0,VAQ62-VAS60)</f>
        <v>0</v>
      </c>
      <c r="VAU62" s="958">
        <f t="shared" ref="VAU62" si="7457">IF(VAS62-VAU60&lt;=0,0,VAS62-VAU60)</f>
        <v>0</v>
      </c>
      <c r="VAW62" s="958">
        <f t="shared" ref="VAW62" si="7458">IF(VAU62-VAW60&lt;=0,0,VAU62-VAW60)</f>
        <v>0</v>
      </c>
      <c r="VAY62" s="958">
        <f t="shared" ref="VAY62" si="7459">IF(VAW62-VAY60&lt;=0,0,VAW62-VAY60)</f>
        <v>0</v>
      </c>
      <c r="VBA62" s="958">
        <f t="shared" ref="VBA62" si="7460">IF(VAY62-VBA60&lt;=0,0,VAY62-VBA60)</f>
        <v>0</v>
      </c>
      <c r="VBC62" s="958">
        <f t="shared" ref="VBC62" si="7461">IF(VBA62-VBC60&lt;=0,0,VBA62-VBC60)</f>
        <v>0</v>
      </c>
      <c r="VBE62" s="958">
        <f t="shared" ref="VBE62" si="7462">IF(VBC62-VBE60&lt;=0,0,VBC62-VBE60)</f>
        <v>0</v>
      </c>
      <c r="VBG62" s="958">
        <f t="shared" ref="VBG62" si="7463">IF(VBE62-VBG60&lt;=0,0,VBE62-VBG60)</f>
        <v>0</v>
      </c>
      <c r="VBI62" s="958">
        <f t="shared" ref="VBI62" si="7464">IF(VBG62-VBI60&lt;=0,0,VBG62-VBI60)</f>
        <v>0</v>
      </c>
      <c r="VBK62" s="958">
        <f t="shared" ref="VBK62" si="7465">IF(VBI62-VBK60&lt;=0,0,VBI62-VBK60)</f>
        <v>0</v>
      </c>
      <c r="VBM62" s="958">
        <f t="shared" ref="VBM62" si="7466">IF(VBK62-VBM60&lt;=0,0,VBK62-VBM60)</f>
        <v>0</v>
      </c>
      <c r="VBO62" s="958">
        <f t="shared" ref="VBO62" si="7467">IF(VBM62-VBO60&lt;=0,0,VBM62-VBO60)</f>
        <v>0</v>
      </c>
      <c r="VBQ62" s="958">
        <f t="shared" ref="VBQ62" si="7468">IF(VBO62-VBQ60&lt;=0,0,VBO62-VBQ60)</f>
        <v>0</v>
      </c>
      <c r="VBS62" s="958">
        <f t="shared" ref="VBS62" si="7469">IF(VBQ62-VBS60&lt;=0,0,VBQ62-VBS60)</f>
        <v>0</v>
      </c>
      <c r="VBU62" s="958">
        <f t="shared" ref="VBU62" si="7470">IF(VBS62-VBU60&lt;=0,0,VBS62-VBU60)</f>
        <v>0</v>
      </c>
      <c r="VBW62" s="958">
        <f t="shared" ref="VBW62" si="7471">IF(VBU62-VBW60&lt;=0,0,VBU62-VBW60)</f>
        <v>0</v>
      </c>
      <c r="VBY62" s="958">
        <f t="shared" ref="VBY62" si="7472">IF(VBW62-VBY60&lt;=0,0,VBW62-VBY60)</f>
        <v>0</v>
      </c>
      <c r="VCA62" s="958">
        <f t="shared" ref="VCA62" si="7473">IF(VBY62-VCA60&lt;=0,0,VBY62-VCA60)</f>
        <v>0</v>
      </c>
      <c r="VCC62" s="958">
        <f t="shared" ref="VCC62" si="7474">IF(VCA62-VCC60&lt;=0,0,VCA62-VCC60)</f>
        <v>0</v>
      </c>
      <c r="VCE62" s="958">
        <f t="shared" ref="VCE62" si="7475">IF(VCC62-VCE60&lt;=0,0,VCC62-VCE60)</f>
        <v>0</v>
      </c>
      <c r="VCG62" s="958">
        <f t="shared" ref="VCG62" si="7476">IF(VCE62-VCG60&lt;=0,0,VCE62-VCG60)</f>
        <v>0</v>
      </c>
      <c r="VCI62" s="958">
        <f t="shared" ref="VCI62" si="7477">IF(VCG62-VCI60&lt;=0,0,VCG62-VCI60)</f>
        <v>0</v>
      </c>
      <c r="VCK62" s="958">
        <f t="shared" ref="VCK62" si="7478">IF(VCI62-VCK60&lt;=0,0,VCI62-VCK60)</f>
        <v>0</v>
      </c>
      <c r="VCM62" s="958">
        <f t="shared" ref="VCM62" si="7479">IF(VCK62-VCM60&lt;=0,0,VCK62-VCM60)</f>
        <v>0</v>
      </c>
      <c r="VCO62" s="958">
        <f t="shared" ref="VCO62" si="7480">IF(VCM62-VCO60&lt;=0,0,VCM62-VCO60)</f>
        <v>0</v>
      </c>
      <c r="VCQ62" s="958">
        <f t="shared" ref="VCQ62" si="7481">IF(VCO62-VCQ60&lt;=0,0,VCO62-VCQ60)</f>
        <v>0</v>
      </c>
      <c r="VCS62" s="958">
        <f t="shared" ref="VCS62" si="7482">IF(VCQ62-VCS60&lt;=0,0,VCQ62-VCS60)</f>
        <v>0</v>
      </c>
      <c r="VCU62" s="958">
        <f t="shared" ref="VCU62" si="7483">IF(VCS62-VCU60&lt;=0,0,VCS62-VCU60)</f>
        <v>0</v>
      </c>
      <c r="VCW62" s="958">
        <f t="shared" ref="VCW62" si="7484">IF(VCU62-VCW60&lt;=0,0,VCU62-VCW60)</f>
        <v>0</v>
      </c>
      <c r="VCY62" s="958">
        <f t="shared" ref="VCY62" si="7485">IF(VCW62-VCY60&lt;=0,0,VCW62-VCY60)</f>
        <v>0</v>
      </c>
      <c r="VDA62" s="958">
        <f t="shared" ref="VDA62" si="7486">IF(VCY62-VDA60&lt;=0,0,VCY62-VDA60)</f>
        <v>0</v>
      </c>
      <c r="VDC62" s="958">
        <f t="shared" ref="VDC62" si="7487">IF(VDA62-VDC60&lt;=0,0,VDA62-VDC60)</f>
        <v>0</v>
      </c>
      <c r="VDE62" s="958">
        <f t="shared" ref="VDE62" si="7488">IF(VDC62-VDE60&lt;=0,0,VDC62-VDE60)</f>
        <v>0</v>
      </c>
      <c r="VDG62" s="958">
        <f t="shared" ref="VDG62" si="7489">IF(VDE62-VDG60&lt;=0,0,VDE62-VDG60)</f>
        <v>0</v>
      </c>
      <c r="VDI62" s="958">
        <f t="shared" ref="VDI62" si="7490">IF(VDG62-VDI60&lt;=0,0,VDG62-VDI60)</f>
        <v>0</v>
      </c>
      <c r="VDK62" s="958">
        <f t="shared" ref="VDK62" si="7491">IF(VDI62-VDK60&lt;=0,0,VDI62-VDK60)</f>
        <v>0</v>
      </c>
      <c r="VDM62" s="958">
        <f t="shared" ref="VDM62" si="7492">IF(VDK62-VDM60&lt;=0,0,VDK62-VDM60)</f>
        <v>0</v>
      </c>
      <c r="VDO62" s="958">
        <f t="shared" ref="VDO62" si="7493">IF(VDM62-VDO60&lt;=0,0,VDM62-VDO60)</f>
        <v>0</v>
      </c>
      <c r="VDQ62" s="958">
        <f t="shared" ref="VDQ62" si="7494">IF(VDO62-VDQ60&lt;=0,0,VDO62-VDQ60)</f>
        <v>0</v>
      </c>
      <c r="VDS62" s="958">
        <f t="shared" ref="VDS62" si="7495">IF(VDQ62-VDS60&lt;=0,0,VDQ62-VDS60)</f>
        <v>0</v>
      </c>
      <c r="VDU62" s="958">
        <f t="shared" ref="VDU62" si="7496">IF(VDS62-VDU60&lt;=0,0,VDS62-VDU60)</f>
        <v>0</v>
      </c>
      <c r="VDW62" s="958">
        <f t="shared" ref="VDW62" si="7497">IF(VDU62-VDW60&lt;=0,0,VDU62-VDW60)</f>
        <v>0</v>
      </c>
      <c r="VDY62" s="958">
        <f t="shared" ref="VDY62" si="7498">IF(VDW62-VDY60&lt;=0,0,VDW62-VDY60)</f>
        <v>0</v>
      </c>
      <c r="VEA62" s="958">
        <f t="shared" ref="VEA62" si="7499">IF(VDY62-VEA60&lt;=0,0,VDY62-VEA60)</f>
        <v>0</v>
      </c>
      <c r="VEC62" s="958">
        <f t="shared" ref="VEC62" si="7500">IF(VEA62-VEC60&lt;=0,0,VEA62-VEC60)</f>
        <v>0</v>
      </c>
      <c r="VEE62" s="958">
        <f t="shared" ref="VEE62" si="7501">IF(VEC62-VEE60&lt;=0,0,VEC62-VEE60)</f>
        <v>0</v>
      </c>
      <c r="VEG62" s="958">
        <f t="shared" ref="VEG62" si="7502">IF(VEE62-VEG60&lt;=0,0,VEE62-VEG60)</f>
        <v>0</v>
      </c>
      <c r="VEI62" s="958">
        <f t="shared" ref="VEI62" si="7503">IF(VEG62-VEI60&lt;=0,0,VEG62-VEI60)</f>
        <v>0</v>
      </c>
      <c r="VEK62" s="958">
        <f t="shared" ref="VEK62" si="7504">IF(VEI62-VEK60&lt;=0,0,VEI62-VEK60)</f>
        <v>0</v>
      </c>
      <c r="VEM62" s="958">
        <f t="shared" ref="VEM62" si="7505">IF(VEK62-VEM60&lt;=0,0,VEK62-VEM60)</f>
        <v>0</v>
      </c>
      <c r="VEO62" s="958">
        <f t="shared" ref="VEO62" si="7506">IF(VEM62-VEO60&lt;=0,0,VEM62-VEO60)</f>
        <v>0</v>
      </c>
      <c r="VEQ62" s="958">
        <f t="shared" ref="VEQ62" si="7507">IF(VEO62-VEQ60&lt;=0,0,VEO62-VEQ60)</f>
        <v>0</v>
      </c>
      <c r="VES62" s="958">
        <f t="shared" ref="VES62" si="7508">IF(VEQ62-VES60&lt;=0,0,VEQ62-VES60)</f>
        <v>0</v>
      </c>
      <c r="VEU62" s="958">
        <f t="shared" ref="VEU62" si="7509">IF(VES62-VEU60&lt;=0,0,VES62-VEU60)</f>
        <v>0</v>
      </c>
      <c r="VEW62" s="958">
        <f t="shared" ref="VEW62" si="7510">IF(VEU62-VEW60&lt;=0,0,VEU62-VEW60)</f>
        <v>0</v>
      </c>
      <c r="VEY62" s="958">
        <f t="shared" ref="VEY62" si="7511">IF(VEW62-VEY60&lt;=0,0,VEW62-VEY60)</f>
        <v>0</v>
      </c>
      <c r="VFA62" s="958">
        <f t="shared" ref="VFA62" si="7512">IF(VEY62-VFA60&lt;=0,0,VEY62-VFA60)</f>
        <v>0</v>
      </c>
      <c r="VFC62" s="958">
        <f t="shared" ref="VFC62" si="7513">IF(VFA62-VFC60&lt;=0,0,VFA62-VFC60)</f>
        <v>0</v>
      </c>
      <c r="VFE62" s="958">
        <f t="shared" ref="VFE62" si="7514">IF(VFC62-VFE60&lt;=0,0,VFC62-VFE60)</f>
        <v>0</v>
      </c>
      <c r="VFG62" s="958">
        <f t="shared" ref="VFG62" si="7515">IF(VFE62-VFG60&lt;=0,0,VFE62-VFG60)</f>
        <v>0</v>
      </c>
      <c r="VFI62" s="958">
        <f t="shared" ref="VFI62" si="7516">IF(VFG62-VFI60&lt;=0,0,VFG62-VFI60)</f>
        <v>0</v>
      </c>
      <c r="VFK62" s="958">
        <f t="shared" ref="VFK62" si="7517">IF(VFI62-VFK60&lt;=0,0,VFI62-VFK60)</f>
        <v>0</v>
      </c>
      <c r="VFM62" s="958">
        <f t="shared" ref="VFM62" si="7518">IF(VFK62-VFM60&lt;=0,0,VFK62-VFM60)</f>
        <v>0</v>
      </c>
      <c r="VFO62" s="958">
        <f t="shared" ref="VFO62" si="7519">IF(VFM62-VFO60&lt;=0,0,VFM62-VFO60)</f>
        <v>0</v>
      </c>
      <c r="VFQ62" s="958">
        <f t="shared" ref="VFQ62" si="7520">IF(VFO62-VFQ60&lt;=0,0,VFO62-VFQ60)</f>
        <v>0</v>
      </c>
      <c r="VFS62" s="958">
        <f t="shared" ref="VFS62" si="7521">IF(VFQ62-VFS60&lt;=0,0,VFQ62-VFS60)</f>
        <v>0</v>
      </c>
      <c r="VFU62" s="958">
        <f t="shared" ref="VFU62" si="7522">IF(VFS62-VFU60&lt;=0,0,VFS62-VFU60)</f>
        <v>0</v>
      </c>
      <c r="VFW62" s="958">
        <f t="shared" ref="VFW62" si="7523">IF(VFU62-VFW60&lt;=0,0,VFU62-VFW60)</f>
        <v>0</v>
      </c>
      <c r="VFY62" s="958">
        <f t="shared" ref="VFY62" si="7524">IF(VFW62-VFY60&lt;=0,0,VFW62-VFY60)</f>
        <v>0</v>
      </c>
      <c r="VGA62" s="958">
        <f t="shared" ref="VGA62" si="7525">IF(VFY62-VGA60&lt;=0,0,VFY62-VGA60)</f>
        <v>0</v>
      </c>
      <c r="VGC62" s="958">
        <f t="shared" ref="VGC62" si="7526">IF(VGA62-VGC60&lt;=0,0,VGA62-VGC60)</f>
        <v>0</v>
      </c>
      <c r="VGE62" s="958">
        <f t="shared" ref="VGE62" si="7527">IF(VGC62-VGE60&lt;=0,0,VGC62-VGE60)</f>
        <v>0</v>
      </c>
      <c r="VGG62" s="958">
        <f t="shared" ref="VGG62" si="7528">IF(VGE62-VGG60&lt;=0,0,VGE62-VGG60)</f>
        <v>0</v>
      </c>
      <c r="VGI62" s="958">
        <f t="shared" ref="VGI62" si="7529">IF(VGG62-VGI60&lt;=0,0,VGG62-VGI60)</f>
        <v>0</v>
      </c>
      <c r="VGK62" s="958">
        <f t="shared" ref="VGK62" si="7530">IF(VGI62-VGK60&lt;=0,0,VGI62-VGK60)</f>
        <v>0</v>
      </c>
      <c r="VGM62" s="958">
        <f t="shared" ref="VGM62" si="7531">IF(VGK62-VGM60&lt;=0,0,VGK62-VGM60)</f>
        <v>0</v>
      </c>
      <c r="VGO62" s="958">
        <f t="shared" ref="VGO62" si="7532">IF(VGM62-VGO60&lt;=0,0,VGM62-VGO60)</f>
        <v>0</v>
      </c>
      <c r="VGQ62" s="958">
        <f t="shared" ref="VGQ62" si="7533">IF(VGO62-VGQ60&lt;=0,0,VGO62-VGQ60)</f>
        <v>0</v>
      </c>
      <c r="VGS62" s="958">
        <f t="shared" ref="VGS62" si="7534">IF(VGQ62-VGS60&lt;=0,0,VGQ62-VGS60)</f>
        <v>0</v>
      </c>
      <c r="VGU62" s="958">
        <f t="shared" ref="VGU62" si="7535">IF(VGS62-VGU60&lt;=0,0,VGS62-VGU60)</f>
        <v>0</v>
      </c>
      <c r="VGW62" s="958">
        <f t="shared" ref="VGW62" si="7536">IF(VGU62-VGW60&lt;=0,0,VGU62-VGW60)</f>
        <v>0</v>
      </c>
      <c r="VGY62" s="958">
        <f t="shared" ref="VGY62" si="7537">IF(VGW62-VGY60&lt;=0,0,VGW62-VGY60)</f>
        <v>0</v>
      </c>
      <c r="VHA62" s="958">
        <f t="shared" ref="VHA62" si="7538">IF(VGY62-VHA60&lt;=0,0,VGY62-VHA60)</f>
        <v>0</v>
      </c>
      <c r="VHC62" s="958">
        <f t="shared" ref="VHC62" si="7539">IF(VHA62-VHC60&lt;=0,0,VHA62-VHC60)</f>
        <v>0</v>
      </c>
      <c r="VHE62" s="958">
        <f t="shared" ref="VHE62" si="7540">IF(VHC62-VHE60&lt;=0,0,VHC62-VHE60)</f>
        <v>0</v>
      </c>
      <c r="VHG62" s="958">
        <f t="shared" ref="VHG62" si="7541">IF(VHE62-VHG60&lt;=0,0,VHE62-VHG60)</f>
        <v>0</v>
      </c>
      <c r="VHI62" s="958">
        <f t="shared" ref="VHI62" si="7542">IF(VHG62-VHI60&lt;=0,0,VHG62-VHI60)</f>
        <v>0</v>
      </c>
      <c r="VHK62" s="958">
        <f t="shared" ref="VHK62" si="7543">IF(VHI62-VHK60&lt;=0,0,VHI62-VHK60)</f>
        <v>0</v>
      </c>
      <c r="VHM62" s="958">
        <f t="shared" ref="VHM62" si="7544">IF(VHK62-VHM60&lt;=0,0,VHK62-VHM60)</f>
        <v>0</v>
      </c>
      <c r="VHO62" s="958">
        <f t="shared" ref="VHO62" si="7545">IF(VHM62-VHO60&lt;=0,0,VHM62-VHO60)</f>
        <v>0</v>
      </c>
      <c r="VHQ62" s="958">
        <f t="shared" ref="VHQ62" si="7546">IF(VHO62-VHQ60&lt;=0,0,VHO62-VHQ60)</f>
        <v>0</v>
      </c>
      <c r="VHS62" s="958">
        <f t="shared" ref="VHS62" si="7547">IF(VHQ62-VHS60&lt;=0,0,VHQ62-VHS60)</f>
        <v>0</v>
      </c>
      <c r="VHU62" s="958">
        <f t="shared" ref="VHU62" si="7548">IF(VHS62-VHU60&lt;=0,0,VHS62-VHU60)</f>
        <v>0</v>
      </c>
      <c r="VHW62" s="958">
        <f t="shared" ref="VHW62" si="7549">IF(VHU62-VHW60&lt;=0,0,VHU62-VHW60)</f>
        <v>0</v>
      </c>
      <c r="VHY62" s="958">
        <f t="shared" ref="VHY62" si="7550">IF(VHW62-VHY60&lt;=0,0,VHW62-VHY60)</f>
        <v>0</v>
      </c>
      <c r="VIA62" s="958">
        <f t="shared" ref="VIA62" si="7551">IF(VHY62-VIA60&lt;=0,0,VHY62-VIA60)</f>
        <v>0</v>
      </c>
      <c r="VIC62" s="958">
        <f t="shared" ref="VIC62" si="7552">IF(VIA62-VIC60&lt;=0,0,VIA62-VIC60)</f>
        <v>0</v>
      </c>
      <c r="VIE62" s="958">
        <f t="shared" ref="VIE62" si="7553">IF(VIC62-VIE60&lt;=0,0,VIC62-VIE60)</f>
        <v>0</v>
      </c>
      <c r="VIG62" s="958">
        <f t="shared" ref="VIG62" si="7554">IF(VIE62-VIG60&lt;=0,0,VIE62-VIG60)</f>
        <v>0</v>
      </c>
      <c r="VII62" s="958">
        <f t="shared" ref="VII62" si="7555">IF(VIG62-VII60&lt;=0,0,VIG62-VII60)</f>
        <v>0</v>
      </c>
      <c r="VIK62" s="958">
        <f t="shared" ref="VIK62" si="7556">IF(VII62-VIK60&lt;=0,0,VII62-VIK60)</f>
        <v>0</v>
      </c>
      <c r="VIM62" s="958">
        <f t="shared" ref="VIM62" si="7557">IF(VIK62-VIM60&lt;=0,0,VIK62-VIM60)</f>
        <v>0</v>
      </c>
      <c r="VIO62" s="958">
        <f t="shared" ref="VIO62" si="7558">IF(VIM62-VIO60&lt;=0,0,VIM62-VIO60)</f>
        <v>0</v>
      </c>
      <c r="VIQ62" s="958">
        <f t="shared" ref="VIQ62" si="7559">IF(VIO62-VIQ60&lt;=0,0,VIO62-VIQ60)</f>
        <v>0</v>
      </c>
      <c r="VIS62" s="958">
        <f t="shared" ref="VIS62" si="7560">IF(VIQ62-VIS60&lt;=0,0,VIQ62-VIS60)</f>
        <v>0</v>
      </c>
      <c r="VIU62" s="958">
        <f t="shared" ref="VIU62" si="7561">IF(VIS62-VIU60&lt;=0,0,VIS62-VIU60)</f>
        <v>0</v>
      </c>
      <c r="VIW62" s="958">
        <f t="shared" ref="VIW62" si="7562">IF(VIU62-VIW60&lt;=0,0,VIU62-VIW60)</f>
        <v>0</v>
      </c>
      <c r="VIY62" s="958">
        <f t="shared" ref="VIY62" si="7563">IF(VIW62-VIY60&lt;=0,0,VIW62-VIY60)</f>
        <v>0</v>
      </c>
      <c r="VJA62" s="958">
        <f t="shared" ref="VJA62" si="7564">IF(VIY62-VJA60&lt;=0,0,VIY62-VJA60)</f>
        <v>0</v>
      </c>
      <c r="VJC62" s="958">
        <f t="shared" ref="VJC62" si="7565">IF(VJA62-VJC60&lt;=0,0,VJA62-VJC60)</f>
        <v>0</v>
      </c>
      <c r="VJE62" s="958">
        <f t="shared" ref="VJE62" si="7566">IF(VJC62-VJE60&lt;=0,0,VJC62-VJE60)</f>
        <v>0</v>
      </c>
      <c r="VJG62" s="958">
        <f t="shared" ref="VJG62" si="7567">IF(VJE62-VJG60&lt;=0,0,VJE62-VJG60)</f>
        <v>0</v>
      </c>
      <c r="VJI62" s="958">
        <f t="shared" ref="VJI62" si="7568">IF(VJG62-VJI60&lt;=0,0,VJG62-VJI60)</f>
        <v>0</v>
      </c>
      <c r="VJK62" s="958">
        <f t="shared" ref="VJK62" si="7569">IF(VJI62-VJK60&lt;=0,0,VJI62-VJK60)</f>
        <v>0</v>
      </c>
      <c r="VJM62" s="958">
        <f t="shared" ref="VJM62" si="7570">IF(VJK62-VJM60&lt;=0,0,VJK62-VJM60)</f>
        <v>0</v>
      </c>
      <c r="VJO62" s="958">
        <f t="shared" ref="VJO62" si="7571">IF(VJM62-VJO60&lt;=0,0,VJM62-VJO60)</f>
        <v>0</v>
      </c>
      <c r="VJQ62" s="958">
        <f t="shared" ref="VJQ62" si="7572">IF(VJO62-VJQ60&lt;=0,0,VJO62-VJQ60)</f>
        <v>0</v>
      </c>
      <c r="VJS62" s="958">
        <f t="shared" ref="VJS62" si="7573">IF(VJQ62-VJS60&lt;=0,0,VJQ62-VJS60)</f>
        <v>0</v>
      </c>
      <c r="VJU62" s="958">
        <f t="shared" ref="VJU62" si="7574">IF(VJS62-VJU60&lt;=0,0,VJS62-VJU60)</f>
        <v>0</v>
      </c>
      <c r="VJW62" s="958">
        <f t="shared" ref="VJW62" si="7575">IF(VJU62-VJW60&lt;=0,0,VJU62-VJW60)</f>
        <v>0</v>
      </c>
      <c r="VJY62" s="958">
        <f t="shared" ref="VJY62" si="7576">IF(VJW62-VJY60&lt;=0,0,VJW62-VJY60)</f>
        <v>0</v>
      </c>
      <c r="VKA62" s="958">
        <f t="shared" ref="VKA62" si="7577">IF(VJY62-VKA60&lt;=0,0,VJY62-VKA60)</f>
        <v>0</v>
      </c>
      <c r="VKC62" s="958">
        <f t="shared" ref="VKC62" si="7578">IF(VKA62-VKC60&lt;=0,0,VKA62-VKC60)</f>
        <v>0</v>
      </c>
      <c r="VKE62" s="958">
        <f t="shared" ref="VKE62" si="7579">IF(VKC62-VKE60&lt;=0,0,VKC62-VKE60)</f>
        <v>0</v>
      </c>
      <c r="VKG62" s="958">
        <f t="shared" ref="VKG62" si="7580">IF(VKE62-VKG60&lt;=0,0,VKE62-VKG60)</f>
        <v>0</v>
      </c>
      <c r="VKI62" s="958">
        <f t="shared" ref="VKI62" si="7581">IF(VKG62-VKI60&lt;=0,0,VKG62-VKI60)</f>
        <v>0</v>
      </c>
      <c r="VKK62" s="958">
        <f t="shared" ref="VKK62" si="7582">IF(VKI62-VKK60&lt;=0,0,VKI62-VKK60)</f>
        <v>0</v>
      </c>
      <c r="VKM62" s="958">
        <f t="shared" ref="VKM62" si="7583">IF(VKK62-VKM60&lt;=0,0,VKK62-VKM60)</f>
        <v>0</v>
      </c>
      <c r="VKO62" s="958">
        <f t="shared" ref="VKO62" si="7584">IF(VKM62-VKO60&lt;=0,0,VKM62-VKO60)</f>
        <v>0</v>
      </c>
      <c r="VKQ62" s="958">
        <f t="shared" ref="VKQ62" si="7585">IF(VKO62-VKQ60&lt;=0,0,VKO62-VKQ60)</f>
        <v>0</v>
      </c>
      <c r="VKS62" s="958">
        <f t="shared" ref="VKS62" si="7586">IF(VKQ62-VKS60&lt;=0,0,VKQ62-VKS60)</f>
        <v>0</v>
      </c>
      <c r="VKU62" s="958">
        <f t="shared" ref="VKU62" si="7587">IF(VKS62-VKU60&lt;=0,0,VKS62-VKU60)</f>
        <v>0</v>
      </c>
      <c r="VKW62" s="958">
        <f t="shared" ref="VKW62" si="7588">IF(VKU62-VKW60&lt;=0,0,VKU62-VKW60)</f>
        <v>0</v>
      </c>
      <c r="VKY62" s="958">
        <f t="shared" ref="VKY62" si="7589">IF(VKW62-VKY60&lt;=0,0,VKW62-VKY60)</f>
        <v>0</v>
      </c>
      <c r="VLA62" s="958">
        <f t="shared" ref="VLA62" si="7590">IF(VKY62-VLA60&lt;=0,0,VKY62-VLA60)</f>
        <v>0</v>
      </c>
      <c r="VLC62" s="958">
        <f t="shared" ref="VLC62" si="7591">IF(VLA62-VLC60&lt;=0,0,VLA62-VLC60)</f>
        <v>0</v>
      </c>
      <c r="VLE62" s="958">
        <f t="shared" ref="VLE62" si="7592">IF(VLC62-VLE60&lt;=0,0,VLC62-VLE60)</f>
        <v>0</v>
      </c>
      <c r="VLG62" s="958">
        <f t="shared" ref="VLG62" si="7593">IF(VLE62-VLG60&lt;=0,0,VLE62-VLG60)</f>
        <v>0</v>
      </c>
      <c r="VLI62" s="958">
        <f t="shared" ref="VLI62" si="7594">IF(VLG62-VLI60&lt;=0,0,VLG62-VLI60)</f>
        <v>0</v>
      </c>
      <c r="VLK62" s="958">
        <f t="shared" ref="VLK62" si="7595">IF(VLI62-VLK60&lt;=0,0,VLI62-VLK60)</f>
        <v>0</v>
      </c>
      <c r="VLM62" s="958">
        <f t="shared" ref="VLM62" si="7596">IF(VLK62-VLM60&lt;=0,0,VLK62-VLM60)</f>
        <v>0</v>
      </c>
      <c r="VLO62" s="958">
        <f t="shared" ref="VLO62" si="7597">IF(VLM62-VLO60&lt;=0,0,VLM62-VLO60)</f>
        <v>0</v>
      </c>
      <c r="VLQ62" s="958">
        <f t="shared" ref="VLQ62" si="7598">IF(VLO62-VLQ60&lt;=0,0,VLO62-VLQ60)</f>
        <v>0</v>
      </c>
      <c r="VLS62" s="958">
        <f t="shared" ref="VLS62" si="7599">IF(VLQ62-VLS60&lt;=0,0,VLQ62-VLS60)</f>
        <v>0</v>
      </c>
      <c r="VLU62" s="958">
        <f t="shared" ref="VLU62" si="7600">IF(VLS62-VLU60&lt;=0,0,VLS62-VLU60)</f>
        <v>0</v>
      </c>
      <c r="VLW62" s="958">
        <f t="shared" ref="VLW62" si="7601">IF(VLU62-VLW60&lt;=0,0,VLU62-VLW60)</f>
        <v>0</v>
      </c>
      <c r="VLY62" s="958">
        <f t="shared" ref="VLY62" si="7602">IF(VLW62-VLY60&lt;=0,0,VLW62-VLY60)</f>
        <v>0</v>
      </c>
      <c r="VMA62" s="958">
        <f t="shared" ref="VMA62" si="7603">IF(VLY62-VMA60&lt;=0,0,VLY62-VMA60)</f>
        <v>0</v>
      </c>
      <c r="VMC62" s="958">
        <f t="shared" ref="VMC62" si="7604">IF(VMA62-VMC60&lt;=0,0,VMA62-VMC60)</f>
        <v>0</v>
      </c>
      <c r="VME62" s="958">
        <f t="shared" ref="VME62" si="7605">IF(VMC62-VME60&lt;=0,0,VMC62-VME60)</f>
        <v>0</v>
      </c>
      <c r="VMG62" s="958">
        <f t="shared" ref="VMG62" si="7606">IF(VME62-VMG60&lt;=0,0,VME62-VMG60)</f>
        <v>0</v>
      </c>
      <c r="VMI62" s="958">
        <f t="shared" ref="VMI62" si="7607">IF(VMG62-VMI60&lt;=0,0,VMG62-VMI60)</f>
        <v>0</v>
      </c>
      <c r="VMK62" s="958">
        <f t="shared" ref="VMK62" si="7608">IF(VMI62-VMK60&lt;=0,0,VMI62-VMK60)</f>
        <v>0</v>
      </c>
      <c r="VMM62" s="958">
        <f t="shared" ref="VMM62" si="7609">IF(VMK62-VMM60&lt;=0,0,VMK62-VMM60)</f>
        <v>0</v>
      </c>
      <c r="VMO62" s="958">
        <f t="shared" ref="VMO62" si="7610">IF(VMM62-VMO60&lt;=0,0,VMM62-VMO60)</f>
        <v>0</v>
      </c>
      <c r="VMQ62" s="958">
        <f t="shared" ref="VMQ62" si="7611">IF(VMO62-VMQ60&lt;=0,0,VMO62-VMQ60)</f>
        <v>0</v>
      </c>
      <c r="VMS62" s="958">
        <f t="shared" ref="VMS62" si="7612">IF(VMQ62-VMS60&lt;=0,0,VMQ62-VMS60)</f>
        <v>0</v>
      </c>
      <c r="VMU62" s="958">
        <f t="shared" ref="VMU62" si="7613">IF(VMS62-VMU60&lt;=0,0,VMS62-VMU60)</f>
        <v>0</v>
      </c>
      <c r="VMW62" s="958">
        <f t="shared" ref="VMW62" si="7614">IF(VMU62-VMW60&lt;=0,0,VMU62-VMW60)</f>
        <v>0</v>
      </c>
      <c r="VMY62" s="958">
        <f t="shared" ref="VMY62" si="7615">IF(VMW62-VMY60&lt;=0,0,VMW62-VMY60)</f>
        <v>0</v>
      </c>
      <c r="VNA62" s="958">
        <f t="shared" ref="VNA62" si="7616">IF(VMY62-VNA60&lt;=0,0,VMY62-VNA60)</f>
        <v>0</v>
      </c>
      <c r="VNC62" s="958">
        <f t="shared" ref="VNC62" si="7617">IF(VNA62-VNC60&lt;=0,0,VNA62-VNC60)</f>
        <v>0</v>
      </c>
      <c r="VNE62" s="958">
        <f t="shared" ref="VNE62" si="7618">IF(VNC62-VNE60&lt;=0,0,VNC62-VNE60)</f>
        <v>0</v>
      </c>
      <c r="VNG62" s="958">
        <f t="shared" ref="VNG62" si="7619">IF(VNE62-VNG60&lt;=0,0,VNE62-VNG60)</f>
        <v>0</v>
      </c>
      <c r="VNI62" s="958">
        <f t="shared" ref="VNI62" si="7620">IF(VNG62-VNI60&lt;=0,0,VNG62-VNI60)</f>
        <v>0</v>
      </c>
      <c r="VNK62" s="958">
        <f t="shared" ref="VNK62" si="7621">IF(VNI62-VNK60&lt;=0,0,VNI62-VNK60)</f>
        <v>0</v>
      </c>
      <c r="VNM62" s="958">
        <f t="shared" ref="VNM62" si="7622">IF(VNK62-VNM60&lt;=0,0,VNK62-VNM60)</f>
        <v>0</v>
      </c>
      <c r="VNO62" s="958">
        <f t="shared" ref="VNO62" si="7623">IF(VNM62-VNO60&lt;=0,0,VNM62-VNO60)</f>
        <v>0</v>
      </c>
      <c r="VNQ62" s="958">
        <f t="shared" ref="VNQ62" si="7624">IF(VNO62-VNQ60&lt;=0,0,VNO62-VNQ60)</f>
        <v>0</v>
      </c>
      <c r="VNS62" s="958">
        <f t="shared" ref="VNS62" si="7625">IF(VNQ62-VNS60&lt;=0,0,VNQ62-VNS60)</f>
        <v>0</v>
      </c>
      <c r="VNU62" s="958">
        <f t="shared" ref="VNU62" si="7626">IF(VNS62-VNU60&lt;=0,0,VNS62-VNU60)</f>
        <v>0</v>
      </c>
      <c r="VNW62" s="958">
        <f t="shared" ref="VNW62" si="7627">IF(VNU62-VNW60&lt;=0,0,VNU62-VNW60)</f>
        <v>0</v>
      </c>
      <c r="VNY62" s="958">
        <f t="shared" ref="VNY62" si="7628">IF(VNW62-VNY60&lt;=0,0,VNW62-VNY60)</f>
        <v>0</v>
      </c>
      <c r="VOA62" s="958">
        <f t="shared" ref="VOA62" si="7629">IF(VNY62-VOA60&lt;=0,0,VNY62-VOA60)</f>
        <v>0</v>
      </c>
      <c r="VOC62" s="958">
        <f t="shared" ref="VOC62" si="7630">IF(VOA62-VOC60&lt;=0,0,VOA62-VOC60)</f>
        <v>0</v>
      </c>
      <c r="VOE62" s="958">
        <f t="shared" ref="VOE62" si="7631">IF(VOC62-VOE60&lt;=0,0,VOC62-VOE60)</f>
        <v>0</v>
      </c>
      <c r="VOG62" s="958">
        <f t="shared" ref="VOG62" si="7632">IF(VOE62-VOG60&lt;=0,0,VOE62-VOG60)</f>
        <v>0</v>
      </c>
      <c r="VOI62" s="958">
        <f t="shared" ref="VOI62" si="7633">IF(VOG62-VOI60&lt;=0,0,VOG62-VOI60)</f>
        <v>0</v>
      </c>
      <c r="VOK62" s="958">
        <f t="shared" ref="VOK62" si="7634">IF(VOI62-VOK60&lt;=0,0,VOI62-VOK60)</f>
        <v>0</v>
      </c>
      <c r="VOM62" s="958">
        <f t="shared" ref="VOM62" si="7635">IF(VOK62-VOM60&lt;=0,0,VOK62-VOM60)</f>
        <v>0</v>
      </c>
      <c r="VOO62" s="958">
        <f t="shared" ref="VOO62" si="7636">IF(VOM62-VOO60&lt;=0,0,VOM62-VOO60)</f>
        <v>0</v>
      </c>
      <c r="VOQ62" s="958">
        <f t="shared" ref="VOQ62" si="7637">IF(VOO62-VOQ60&lt;=0,0,VOO62-VOQ60)</f>
        <v>0</v>
      </c>
      <c r="VOS62" s="958">
        <f t="shared" ref="VOS62" si="7638">IF(VOQ62-VOS60&lt;=0,0,VOQ62-VOS60)</f>
        <v>0</v>
      </c>
      <c r="VOU62" s="958">
        <f t="shared" ref="VOU62" si="7639">IF(VOS62-VOU60&lt;=0,0,VOS62-VOU60)</f>
        <v>0</v>
      </c>
      <c r="VOW62" s="958">
        <f t="shared" ref="VOW62" si="7640">IF(VOU62-VOW60&lt;=0,0,VOU62-VOW60)</f>
        <v>0</v>
      </c>
      <c r="VOY62" s="958">
        <f t="shared" ref="VOY62" si="7641">IF(VOW62-VOY60&lt;=0,0,VOW62-VOY60)</f>
        <v>0</v>
      </c>
      <c r="VPA62" s="958">
        <f t="shared" ref="VPA62" si="7642">IF(VOY62-VPA60&lt;=0,0,VOY62-VPA60)</f>
        <v>0</v>
      </c>
      <c r="VPC62" s="958">
        <f t="shared" ref="VPC62" si="7643">IF(VPA62-VPC60&lt;=0,0,VPA62-VPC60)</f>
        <v>0</v>
      </c>
      <c r="VPE62" s="958">
        <f t="shared" ref="VPE62" si="7644">IF(VPC62-VPE60&lt;=0,0,VPC62-VPE60)</f>
        <v>0</v>
      </c>
      <c r="VPG62" s="958">
        <f t="shared" ref="VPG62" si="7645">IF(VPE62-VPG60&lt;=0,0,VPE62-VPG60)</f>
        <v>0</v>
      </c>
      <c r="VPI62" s="958">
        <f t="shared" ref="VPI62" si="7646">IF(VPG62-VPI60&lt;=0,0,VPG62-VPI60)</f>
        <v>0</v>
      </c>
      <c r="VPK62" s="958">
        <f t="shared" ref="VPK62" si="7647">IF(VPI62-VPK60&lt;=0,0,VPI62-VPK60)</f>
        <v>0</v>
      </c>
      <c r="VPM62" s="958">
        <f t="shared" ref="VPM62" si="7648">IF(VPK62-VPM60&lt;=0,0,VPK62-VPM60)</f>
        <v>0</v>
      </c>
      <c r="VPO62" s="958">
        <f t="shared" ref="VPO62" si="7649">IF(VPM62-VPO60&lt;=0,0,VPM62-VPO60)</f>
        <v>0</v>
      </c>
      <c r="VPQ62" s="958">
        <f t="shared" ref="VPQ62" si="7650">IF(VPO62-VPQ60&lt;=0,0,VPO62-VPQ60)</f>
        <v>0</v>
      </c>
      <c r="VPS62" s="958">
        <f t="shared" ref="VPS62" si="7651">IF(VPQ62-VPS60&lt;=0,0,VPQ62-VPS60)</f>
        <v>0</v>
      </c>
      <c r="VPU62" s="958">
        <f t="shared" ref="VPU62" si="7652">IF(VPS62-VPU60&lt;=0,0,VPS62-VPU60)</f>
        <v>0</v>
      </c>
      <c r="VPW62" s="958">
        <f t="shared" ref="VPW62" si="7653">IF(VPU62-VPW60&lt;=0,0,VPU62-VPW60)</f>
        <v>0</v>
      </c>
      <c r="VPY62" s="958">
        <f t="shared" ref="VPY62" si="7654">IF(VPW62-VPY60&lt;=0,0,VPW62-VPY60)</f>
        <v>0</v>
      </c>
      <c r="VQA62" s="958">
        <f t="shared" ref="VQA62" si="7655">IF(VPY62-VQA60&lt;=0,0,VPY62-VQA60)</f>
        <v>0</v>
      </c>
      <c r="VQC62" s="958">
        <f t="shared" ref="VQC62" si="7656">IF(VQA62-VQC60&lt;=0,0,VQA62-VQC60)</f>
        <v>0</v>
      </c>
      <c r="VQE62" s="958">
        <f t="shared" ref="VQE62" si="7657">IF(VQC62-VQE60&lt;=0,0,VQC62-VQE60)</f>
        <v>0</v>
      </c>
      <c r="VQG62" s="958">
        <f t="shared" ref="VQG62" si="7658">IF(VQE62-VQG60&lt;=0,0,VQE62-VQG60)</f>
        <v>0</v>
      </c>
      <c r="VQI62" s="958">
        <f t="shared" ref="VQI62" si="7659">IF(VQG62-VQI60&lt;=0,0,VQG62-VQI60)</f>
        <v>0</v>
      </c>
      <c r="VQK62" s="958">
        <f t="shared" ref="VQK62" si="7660">IF(VQI62-VQK60&lt;=0,0,VQI62-VQK60)</f>
        <v>0</v>
      </c>
      <c r="VQM62" s="958">
        <f t="shared" ref="VQM62" si="7661">IF(VQK62-VQM60&lt;=0,0,VQK62-VQM60)</f>
        <v>0</v>
      </c>
      <c r="VQO62" s="958">
        <f t="shared" ref="VQO62" si="7662">IF(VQM62-VQO60&lt;=0,0,VQM62-VQO60)</f>
        <v>0</v>
      </c>
      <c r="VQQ62" s="958">
        <f t="shared" ref="VQQ62" si="7663">IF(VQO62-VQQ60&lt;=0,0,VQO62-VQQ60)</f>
        <v>0</v>
      </c>
      <c r="VQS62" s="958">
        <f t="shared" ref="VQS62" si="7664">IF(VQQ62-VQS60&lt;=0,0,VQQ62-VQS60)</f>
        <v>0</v>
      </c>
      <c r="VQU62" s="958">
        <f t="shared" ref="VQU62" si="7665">IF(VQS62-VQU60&lt;=0,0,VQS62-VQU60)</f>
        <v>0</v>
      </c>
      <c r="VQW62" s="958">
        <f t="shared" ref="VQW62" si="7666">IF(VQU62-VQW60&lt;=0,0,VQU62-VQW60)</f>
        <v>0</v>
      </c>
      <c r="VQY62" s="958">
        <f t="shared" ref="VQY62" si="7667">IF(VQW62-VQY60&lt;=0,0,VQW62-VQY60)</f>
        <v>0</v>
      </c>
      <c r="VRA62" s="958">
        <f t="shared" ref="VRA62" si="7668">IF(VQY62-VRA60&lt;=0,0,VQY62-VRA60)</f>
        <v>0</v>
      </c>
      <c r="VRC62" s="958">
        <f t="shared" ref="VRC62" si="7669">IF(VRA62-VRC60&lt;=0,0,VRA62-VRC60)</f>
        <v>0</v>
      </c>
      <c r="VRE62" s="958">
        <f t="shared" ref="VRE62" si="7670">IF(VRC62-VRE60&lt;=0,0,VRC62-VRE60)</f>
        <v>0</v>
      </c>
      <c r="VRG62" s="958">
        <f t="shared" ref="VRG62" si="7671">IF(VRE62-VRG60&lt;=0,0,VRE62-VRG60)</f>
        <v>0</v>
      </c>
      <c r="VRI62" s="958">
        <f t="shared" ref="VRI62" si="7672">IF(VRG62-VRI60&lt;=0,0,VRG62-VRI60)</f>
        <v>0</v>
      </c>
      <c r="VRK62" s="958">
        <f t="shared" ref="VRK62" si="7673">IF(VRI62-VRK60&lt;=0,0,VRI62-VRK60)</f>
        <v>0</v>
      </c>
      <c r="VRM62" s="958">
        <f t="shared" ref="VRM62" si="7674">IF(VRK62-VRM60&lt;=0,0,VRK62-VRM60)</f>
        <v>0</v>
      </c>
      <c r="VRO62" s="958">
        <f t="shared" ref="VRO62" si="7675">IF(VRM62-VRO60&lt;=0,0,VRM62-VRO60)</f>
        <v>0</v>
      </c>
      <c r="VRQ62" s="958">
        <f t="shared" ref="VRQ62" si="7676">IF(VRO62-VRQ60&lt;=0,0,VRO62-VRQ60)</f>
        <v>0</v>
      </c>
      <c r="VRS62" s="958">
        <f t="shared" ref="VRS62" si="7677">IF(VRQ62-VRS60&lt;=0,0,VRQ62-VRS60)</f>
        <v>0</v>
      </c>
      <c r="VRU62" s="958">
        <f t="shared" ref="VRU62" si="7678">IF(VRS62-VRU60&lt;=0,0,VRS62-VRU60)</f>
        <v>0</v>
      </c>
      <c r="VRW62" s="958">
        <f t="shared" ref="VRW62" si="7679">IF(VRU62-VRW60&lt;=0,0,VRU62-VRW60)</f>
        <v>0</v>
      </c>
      <c r="VRY62" s="958">
        <f t="shared" ref="VRY62" si="7680">IF(VRW62-VRY60&lt;=0,0,VRW62-VRY60)</f>
        <v>0</v>
      </c>
      <c r="VSA62" s="958">
        <f t="shared" ref="VSA62" si="7681">IF(VRY62-VSA60&lt;=0,0,VRY62-VSA60)</f>
        <v>0</v>
      </c>
      <c r="VSC62" s="958">
        <f t="shared" ref="VSC62" si="7682">IF(VSA62-VSC60&lt;=0,0,VSA62-VSC60)</f>
        <v>0</v>
      </c>
      <c r="VSE62" s="958">
        <f t="shared" ref="VSE62" si="7683">IF(VSC62-VSE60&lt;=0,0,VSC62-VSE60)</f>
        <v>0</v>
      </c>
      <c r="VSG62" s="958">
        <f t="shared" ref="VSG62" si="7684">IF(VSE62-VSG60&lt;=0,0,VSE62-VSG60)</f>
        <v>0</v>
      </c>
      <c r="VSI62" s="958">
        <f t="shared" ref="VSI62" si="7685">IF(VSG62-VSI60&lt;=0,0,VSG62-VSI60)</f>
        <v>0</v>
      </c>
      <c r="VSK62" s="958">
        <f t="shared" ref="VSK62" si="7686">IF(VSI62-VSK60&lt;=0,0,VSI62-VSK60)</f>
        <v>0</v>
      </c>
      <c r="VSM62" s="958">
        <f t="shared" ref="VSM62" si="7687">IF(VSK62-VSM60&lt;=0,0,VSK62-VSM60)</f>
        <v>0</v>
      </c>
      <c r="VSO62" s="958">
        <f t="shared" ref="VSO62" si="7688">IF(VSM62-VSO60&lt;=0,0,VSM62-VSO60)</f>
        <v>0</v>
      </c>
      <c r="VSQ62" s="958">
        <f t="shared" ref="VSQ62" si="7689">IF(VSO62-VSQ60&lt;=0,0,VSO62-VSQ60)</f>
        <v>0</v>
      </c>
      <c r="VSS62" s="958">
        <f t="shared" ref="VSS62" si="7690">IF(VSQ62-VSS60&lt;=0,0,VSQ62-VSS60)</f>
        <v>0</v>
      </c>
      <c r="VSU62" s="958">
        <f t="shared" ref="VSU62" si="7691">IF(VSS62-VSU60&lt;=0,0,VSS62-VSU60)</f>
        <v>0</v>
      </c>
      <c r="VSW62" s="958">
        <f t="shared" ref="VSW62" si="7692">IF(VSU62-VSW60&lt;=0,0,VSU62-VSW60)</f>
        <v>0</v>
      </c>
      <c r="VSY62" s="958">
        <f t="shared" ref="VSY62" si="7693">IF(VSW62-VSY60&lt;=0,0,VSW62-VSY60)</f>
        <v>0</v>
      </c>
      <c r="VTA62" s="958">
        <f t="shared" ref="VTA62" si="7694">IF(VSY62-VTA60&lt;=0,0,VSY62-VTA60)</f>
        <v>0</v>
      </c>
      <c r="VTC62" s="958">
        <f t="shared" ref="VTC62" si="7695">IF(VTA62-VTC60&lt;=0,0,VTA62-VTC60)</f>
        <v>0</v>
      </c>
      <c r="VTE62" s="958">
        <f t="shared" ref="VTE62" si="7696">IF(VTC62-VTE60&lt;=0,0,VTC62-VTE60)</f>
        <v>0</v>
      </c>
      <c r="VTG62" s="958">
        <f t="shared" ref="VTG62" si="7697">IF(VTE62-VTG60&lt;=0,0,VTE62-VTG60)</f>
        <v>0</v>
      </c>
      <c r="VTI62" s="958">
        <f t="shared" ref="VTI62" si="7698">IF(VTG62-VTI60&lt;=0,0,VTG62-VTI60)</f>
        <v>0</v>
      </c>
      <c r="VTK62" s="958">
        <f t="shared" ref="VTK62" si="7699">IF(VTI62-VTK60&lt;=0,0,VTI62-VTK60)</f>
        <v>0</v>
      </c>
      <c r="VTM62" s="958">
        <f t="shared" ref="VTM62" si="7700">IF(VTK62-VTM60&lt;=0,0,VTK62-VTM60)</f>
        <v>0</v>
      </c>
      <c r="VTO62" s="958">
        <f t="shared" ref="VTO62" si="7701">IF(VTM62-VTO60&lt;=0,0,VTM62-VTO60)</f>
        <v>0</v>
      </c>
      <c r="VTQ62" s="958">
        <f t="shared" ref="VTQ62" si="7702">IF(VTO62-VTQ60&lt;=0,0,VTO62-VTQ60)</f>
        <v>0</v>
      </c>
      <c r="VTS62" s="958">
        <f t="shared" ref="VTS62" si="7703">IF(VTQ62-VTS60&lt;=0,0,VTQ62-VTS60)</f>
        <v>0</v>
      </c>
      <c r="VTU62" s="958">
        <f t="shared" ref="VTU62" si="7704">IF(VTS62-VTU60&lt;=0,0,VTS62-VTU60)</f>
        <v>0</v>
      </c>
      <c r="VTW62" s="958">
        <f t="shared" ref="VTW62" si="7705">IF(VTU62-VTW60&lt;=0,0,VTU62-VTW60)</f>
        <v>0</v>
      </c>
      <c r="VTY62" s="958">
        <f t="shared" ref="VTY62" si="7706">IF(VTW62-VTY60&lt;=0,0,VTW62-VTY60)</f>
        <v>0</v>
      </c>
      <c r="VUA62" s="958">
        <f t="shared" ref="VUA62" si="7707">IF(VTY62-VUA60&lt;=0,0,VTY62-VUA60)</f>
        <v>0</v>
      </c>
      <c r="VUC62" s="958">
        <f t="shared" ref="VUC62" si="7708">IF(VUA62-VUC60&lt;=0,0,VUA62-VUC60)</f>
        <v>0</v>
      </c>
      <c r="VUE62" s="958">
        <f t="shared" ref="VUE62" si="7709">IF(VUC62-VUE60&lt;=0,0,VUC62-VUE60)</f>
        <v>0</v>
      </c>
      <c r="VUG62" s="958">
        <f t="shared" ref="VUG62" si="7710">IF(VUE62-VUG60&lt;=0,0,VUE62-VUG60)</f>
        <v>0</v>
      </c>
      <c r="VUI62" s="958">
        <f t="shared" ref="VUI62" si="7711">IF(VUG62-VUI60&lt;=0,0,VUG62-VUI60)</f>
        <v>0</v>
      </c>
      <c r="VUK62" s="958">
        <f t="shared" ref="VUK62" si="7712">IF(VUI62-VUK60&lt;=0,0,VUI62-VUK60)</f>
        <v>0</v>
      </c>
      <c r="VUM62" s="958">
        <f t="shared" ref="VUM62" si="7713">IF(VUK62-VUM60&lt;=0,0,VUK62-VUM60)</f>
        <v>0</v>
      </c>
      <c r="VUO62" s="958">
        <f t="shared" ref="VUO62" si="7714">IF(VUM62-VUO60&lt;=0,0,VUM62-VUO60)</f>
        <v>0</v>
      </c>
      <c r="VUQ62" s="958">
        <f t="shared" ref="VUQ62" si="7715">IF(VUO62-VUQ60&lt;=0,0,VUO62-VUQ60)</f>
        <v>0</v>
      </c>
      <c r="VUS62" s="958">
        <f t="shared" ref="VUS62" si="7716">IF(VUQ62-VUS60&lt;=0,0,VUQ62-VUS60)</f>
        <v>0</v>
      </c>
      <c r="VUU62" s="958">
        <f t="shared" ref="VUU62" si="7717">IF(VUS62-VUU60&lt;=0,0,VUS62-VUU60)</f>
        <v>0</v>
      </c>
      <c r="VUW62" s="958">
        <f t="shared" ref="VUW62" si="7718">IF(VUU62-VUW60&lt;=0,0,VUU62-VUW60)</f>
        <v>0</v>
      </c>
      <c r="VUY62" s="958">
        <f t="shared" ref="VUY62" si="7719">IF(VUW62-VUY60&lt;=0,0,VUW62-VUY60)</f>
        <v>0</v>
      </c>
      <c r="VVA62" s="958">
        <f t="shared" ref="VVA62" si="7720">IF(VUY62-VVA60&lt;=0,0,VUY62-VVA60)</f>
        <v>0</v>
      </c>
      <c r="VVC62" s="958">
        <f t="shared" ref="VVC62" si="7721">IF(VVA62-VVC60&lt;=0,0,VVA62-VVC60)</f>
        <v>0</v>
      </c>
      <c r="VVE62" s="958">
        <f t="shared" ref="VVE62" si="7722">IF(VVC62-VVE60&lt;=0,0,VVC62-VVE60)</f>
        <v>0</v>
      </c>
      <c r="VVG62" s="958">
        <f t="shared" ref="VVG62" si="7723">IF(VVE62-VVG60&lt;=0,0,VVE62-VVG60)</f>
        <v>0</v>
      </c>
      <c r="VVI62" s="958">
        <f t="shared" ref="VVI62" si="7724">IF(VVG62-VVI60&lt;=0,0,VVG62-VVI60)</f>
        <v>0</v>
      </c>
      <c r="VVK62" s="958">
        <f t="shared" ref="VVK62" si="7725">IF(VVI62-VVK60&lt;=0,0,VVI62-VVK60)</f>
        <v>0</v>
      </c>
      <c r="VVM62" s="958">
        <f t="shared" ref="VVM62" si="7726">IF(VVK62-VVM60&lt;=0,0,VVK62-VVM60)</f>
        <v>0</v>
      </c>
      <c r="VVO62" s="958">
        <f t="shared" ref="VVO62" si="7727">IF(VVM62-VVO60&lt;=0,0,VVM62-VVO60)</f>
        <v>0</v>
      </c>
      <c r="VVQ62" s="958">
        <f t="shared" ref="VVQ62" si="7728">IF(VVO62-VVQ60&lt;=0,0,VVO62-VVQ60)</f>
        <v>0</v>
      </c>
      <c r="VVS62" s="958">
        <f t="shared" ref="VVS62" si="7729">IF(VVQ62-VVS60&lt;=0,0,VVQ62-VVS60)</f>
        <v>0</v>
      </c>
      <c r="VVU62" s="958">
        <f t="shared" ref="VVU62" si="7730">IF(VVS62-VVU60&lt;=0,0,VVS62-VVU60)</f>
        <v>0</v>
      </c>
      <c r="VVW62" s="958">
        <f t="shared" ref="VVW62" si="7731">IF(VVU62-VVW60&lt;=0,0,VVU62-VVW60)</f>
        <v>0</v>
      </c>
      <c r="VVY62" s="958">
        <f t="shared" ref="VVY62" si="7732">IF(VVW62-VVY60&lt;=0,0,VVW62-VVY60)</f>
        <v>0</v>
      </c>
      <c r="VWA62" s="958">
        <f t="shared" ref="VWA62" si="7733">IF(VVY62-VWA60&lt;=0,0,VVY62-VWA60)</f>
        <v>0</v>
      </c>
      <c r="VWC62" s="958">
        <f t="shared" ref="VWC62" si="7734">IF(VWA62-VWC60&lt;=0,0,VWA62-VWC60)</f>
        <v>0</v>
      </c>
      <c r="VWE62" s="958">
        <f t="shared" ref="VWE62" si="7735">IF(VWC62-VWE60&lt;=0,0,VWC62-VWE60)</f>
        <v>0</v>
      </c>
      <c r="VWG62" s="958">
        <f t="shared" ref="VWG62" si="7736">IF(VWE62-VWG60&lt;=0,0,VWE62-VWG60)</f>
        <v>0</v>
      </c>
      <c r="VWI62" s="958">
        <f t="shared" ref="VWI62" si="7737">IF(VWG62-VWI60&lt;=0,0,VWG62-VWI60)</f>
        <v>0</v>
      </c>
      <c r="VWK62" s="958">
        <f t="shared" ref="VWK62" si="7738">IF(VWI62-VWK60&lt;=0,0,VWI62-VWK60)</f>
        <v>0</v>
      </c>
      <c r="VWM62" s="958">
        <f t="shared" ref="VWM62" si="7739">IF(VWK62-VWM60&lt;=0,0,VWK62-VWM60)</f>
        <v>0</v>
      </c>
      <c r="VWO62" s="958">
        <f t="shared" ref="VWO62" si="7740">IF(VWM62-VWO60&lt;=0,0,VWM62-VWO60)</f>
        <v>0</v>
      </c>
      <c r="VWQ62" s="958">
        <f t="shared" ref="VWQ62" si="7741">IF(VWO62-VWQ60&lt;=0,0,VWO62-VWQ60)</f>
        <v>0</v>
      </c>
      <c r="VWS62" s="958">
        <f t="shared" ref="VWS62" si="7742">IF(VWQ62-VWS60&lt;=0,0,VWQ62-VWS60)</f>
        <v>0</v>
      </c>
      <c r="VWU62" s="958">
        <f t="shared" ref="VWU62" si="7743">IF(VWS62-VWU60&lt;=0,0,VWS62-VWU60)</f>
        <v>0</v>
      </c>
      <c r="VWW62" s="958">
        <f t="shared" ref="VWW62" si="7744">IF(VWU62-VWW60&lt;=0,0,VWU62-VWW60)</f>
        <v>0</v>
      </c>
      <c r="VWY62" s="958">
        <f t="shared" ref="VWY62" si="7745">IF(VWW62-VWY60&lt;=0,0,VWW62-VWY60)</f>
        <v>0</v>
      </c>
      <c r="VXA62" s="958">
        <f t="shared" ref="VXA62" si="7746">IF(VWY62-VXA60&lt;=0,0,VWY62-VXA60)</f>
        <v>0</v>
      </c>
      <c r="VXC62" s="958">
        <f t="shared" ref="VXC62" si="7747">IF(VXA62-VXC60&lt;=0,0,VXA62-VXC60)</f>
        <v>0</v>
      </c>
      <c r="VXE62" s="958">
        <f t="shared" ref="VXE62" si="7748">IF(VXC62-VXE60&lt;=0,0,VXC62-VXE60)</f>
        <v>0</v>
      </c>
      <c r="VXG62" s="958">
        <f t="shared" ref="VXG62" si="7749">IF(VXE62-VXG60&lt;=0,0,VXE62-VXG60)</f>
        <v>0</v>
      </c>
      <c r="VXI62" s="958">
        <f t="shared" ref="VXI62" si="7750">IF(VXG62-VXI60&lt;=0,0,VXG62-VXI60)</f>
        <v>0</v>
      </c>
      <c r="VXK62" s="958">
        <f t="shared" ref="VXK62" si="7751">IF(VXI62-VXK60&lt;=0,0,VXI62-VXK60)</f>
        <v>0</v>
      </c>
      <c r="VXM62" s="958">
        <f t="shared" ref="VXM62" si="7752">IF(VXK62-VXM60&lt;=0,0,VXK62-VXM60)</f>
        <v>0</v>
      </c>
      <c r="VXO62" s="958">
        <f t="shared" ref="VXO62" si="7753">IF(VXM62-VXO60&lt;=0,0,VXM62-VXO60)</f>
        <v>0</v>
      </c>
      <c r="VXQ62" s="958">
        <f t="shared" ref="VXQ62" si="7754">IF(VXO62-VXQ60&lt;=0,0,VXO62-VXQ60)</f>
        <v>0</v>
      </c>
      <c r="VXS62" s="958">
        <f t="shared" ref="VXS62" si="7755">IF(VXQ62-VXS60&lt;=0,0,VXQ62-VXS60)</f>
        <v>0</v>
      </c>
      <c r="VXU62" s="958">
        <f t="shared" ref="VXU62" si="7756">IF(VXS62-VXU60&lt;=0,0,VXS62-VXU60)</f>
        <v>0</v>
      </c>
      <c r="VXW62" s="958">
        <f t="shared" ref="VXW62" si="7757">IF(VXU62-VXW60&lt;=0,0,VXU62-VXW60)</f>
        <v>0</v>
      </c>
      <c r="VXY62" s="958">
        <f t="shared" ref="VXY62" si="7758">IF(VXW62-VXY60&lt;=0,0,VXW62-VXY60)</f>
        <v>0</v>
      </c>
      <c r="VYA62" s="958">
        <f t="shared" ref="VYA62" si="7759">IF(VXY62-VYA60&lt;=0,0,VXY62-VYA60)</f>
        <v>0</v>
      </c>
      <c r="VYC62" s="958">
        <f t="shared" ref="VYC62" si="7760">IF(VYA62-VYC60&lt;=0,0,VYA62-VYC60)</f>
        <v>0</v>
      </c>
      <c r="VYE62" s="958">
        <f t="shared" ref="VYE62" si="7761">IF(VYC62-VYE60&lt;=0,0,VYC62-VYE60)</f>
        <v>0</v>
      </c>
      <c r="VYG62" s="958">
        <f t="shared" ref="VYG62" si="7762">IF(VYE62-VYG60&lt;=0,0,VYE62-VYG60)</f>
        <v>0</v>
      </c>
      <c r="VYI62" s="958">
        <f t="shared" ref="VYI62" si="7763">IF(VYG62-VYI60&lt;=0,0,VYG62-VYI60)</f>
        <v>0</v>
      </c>
      <c r="VYK62" s="958">
        <f t="shared" ref="VYK62" si="7764">IF(VYI62-VYK60&lt;=0,0,VYI62-VYK60)</f>
        <v>0</v>
      </c>
      <c r="VYM62" s="958">
        <f t="shared" ref="VYM62" si="7765">IF(VYK62-VYM60&lt;=0,0,VYK62-VYM60)</f>
        <v>0</v>
      </c>
      <c r="VYO62" s="958">
        <f t="shared" ref="VYO62" si="7766">IF(VYM62-VYO60&lt;=0,0,VYM62-VYO60)</f>
        <v>0</v>
      </c>
      <c r="VYQ62" s="958">
        <f t="shared" ref="VYQ62" si="7767">IF(VYO62-VYQ60&lt;=0,0,VYO62-VYQ60)</f>
        <v>0</v>
      </c>
      <c r="VYS62" s="958">
        <f t="shared" ref="VYS62" si="7768">IF(VYQ62-VYS60&lt;=0,0,VYQ62-VYS60)</f>
        <v>0</v>
      </c>
      <c r="VYU62" s="958">
        <f t="shared" ref="VYU62" si="7769">IF(VYS62-VYU60&lt;=0,0,VYS62-VYU60)</f>
        <v>0</v>
      </c>
      <c r="VYW62" s="958">
        <f t="shared" ref="VYW62" si="7770">IF(VYU62-VYW60&lt;=0,0,VYU62-VYW60)</f>
        <v>0</v>
      </c>
      <c r="VYY62" s="958">
        <f t="shared" ref="VYY62" si="7771">IF(VYW62-VYY60&lt;=0,0,VYW62-VYY60)</f>
        <v>0</v>
      </c>
      <c r="VZA62" s="958">
        <f t="shared" ref="VZA62" si="7772">IF(VYY62-VZA60&lt;=0,0,VYY62-VZA60)</f>
        <v>0</v>
      </c>
      <c r="VZC62" s="958">
        <f t="shared" ref="VZC62" si="7773">IF(VZA62-VZC60&lt;=0,0,VZA62-VZC60)</f>
        <v>0</v>
      </c>
      <c r="VZE62" s="958">
        <f t="shared" ref="VZE62" si="7774">IF(VZC62-VZE60&lt;=0,0,VZC62-VZE60)</f>
        <v>0</v>
      </c>
      <c r="VZG62" s="958">
        <f t="shared" ref="VZG62" si="7775">IF(VZE62-VZG60&lt;=0,0,VZE62-VZG60)</f>
        <v>0</v>
      </c>
      <c r="VZI62" s="958">
        <f t="shared" ref="VZI62" si="7776">IF(VZG62-VZI60&lt;=0,0,VZG62-VZI60)</f>
        <v>0</v>
      </c>
      <c r="VZK62" s="958">
        <f t="shared" ref="VZK62" si="7777">IF(VZI62-VZK60&lt;=0,0,VZI62-VZK60)</f>
        <v>0</v>
      </c>
      <c r="VZM62" s="958">
        <f t="shared" ref="VZM62" si="7778">IF(VZK62-VZM60&lt;=0,0,VZK62-VZM60)</f>
        <v>0</v>
      </c>
      <c r="VZO62" s="958">
        <f t="shared" ref="VZO62" si="7779">IF(VZM62-VZO60&lt;=0,0,VZM62-VZO60)</f>
        <v>0</v>
      </c>
      <c r="VZQ62" s="958">
        <f t="shared" ref="VZQ62" si="7780">IF(VZO62-VZQ60&lt;=0,0,VZO62-VZQ60)</f>
        <v>0</v>
      </c>
      <c r="VZS62" s="958">
        <f t="shared" ref="VZS62" si="7781">IF(VZQ62-VZS60&lt;=0,0,VZQ62-VZS60)</f>
        <v>0</v>
      </c>
      <c r="VZU62" s="958">
        <f t="shared" ref="VZU62" si="7782">IF(VZS62-VZU60&lt;=0,0,VZS62-VZU60)</f>
        <v>0</v>
      </c>
      <c r="VZW62" s="958">
        <f t="shared" ref="VZW62" si="7783">IF(VZU62-VZW60&lt;=0,0,VZU62-VZW60)</f>
        <v>0</v>
      </c>
      <c r="VZY62" s="958">
        <f t="shared" ref="VZY62" si="7784">IF(VZW62-VZY60&lt;=0,0,VZW62-VZY60)</f>
        <v>0</v>
      </c>
      <c r="WAA62" s="958">
        <f t="shared" ref="WAA62" si="7785">IF(VZY62-WAA60&lt;=0,0,VZY62-WAA60)</f>
        <v>0</v>
      </c>
      <c r="WAC62" s="958">
        <f t="shared" ref="WAC62" si="7786">IF(WAA62-WAC60&lt;=0,0,WAA62-WAC60)</f>
        <v>0</v>
      </c>
      <c r="WAE62" s="958">
        <f t="shared" ref="WAE62" si="7787">IF(WAC62-WAE60&lt;=0,0,WAC62-WAE60)</f>
        <v>0</v>
      </c>
      <c r="WAG62" s="958">
        <f t="shared" ref="WAG62" si="7788">IF(WAE62-WAG60&lt;=0,0,WAE62-WAG60)</f>
        <v>0</v>
      </c>
      <c r="WAI62" s="958">
        <f t="shared" ref="WAI62" si="7789">IF(WAG62-WAI60&lt;=0,0,WAG62-WAI60)</f>
        <v>0</v>
      </c>
      <c r="WAK62" s="958">
        <f t="shared" ref="WAK62" si="7790">IF(WAI62-WAK60&lt;=0,0,WAI62-WAK60)</f>
        <v>0</v>
      </c>
      <c r="WAM62" s="958">
        <f t="shared" ref="WAM62" si="7791">IF(WAK62-WAM60&lt;=0,0,WAK62-WAM60)</f>
        <v>0</v>
      </c>
      <c r="WAO62" s="958">
        <f t="shared" ref="WAO62" si="7792">IF(WAM62-WAO60&lt;=0,0,WAM62-WAO60)</f>
        <v>0</v>
      </c>
      <c r="WAQ62" s="958">
        <f t="shared" ref="WAQ62" si="7793">IF(WAO62-WAQ60&lt;=0,0,WAO62-WAQ60)</f>
        <v>0</v>
      </c>
      <c r="WAS62" s="958">
        <f t="shared" ref="WAS62" si="7794">IF(WAQ62-WAS60&lt;=0,0,WAQ62-WAS60)</f>
        <v>0</v>
      </c>
      <c r="WAU62" s="958">
        <f t="shared" ref="WAU62" si="7795">IF(WAS62-WAU60&lt;=0,0,WAS62-WAU60)</f>
        <v>0</v>
      </c>
      <c r="WAW62" s="958">
        <f t="shared" ref="WAW62" si="7796">IF(WAU62-WAW60&lt;=0,0,WAU62-WAW60)</f>
        <v>0</v>
      </c>
      <c r="WAY62" s="958">
        <f t="shared" ref="WAY62" si="7797">IF(WAW62-WAY60&lt;=0,0,WAW62-WAY60)</f>
        <v>0</v>
      </c>
      <c r="WBA62" s="958">
        <f t="shared" ref="WBA62" si="7798">IF(WAY62-WBA60&lt;=0,0,WAY62-WBA60)</f>
        <v>0</v>
      </c>
      <c r="WBC62" s="958">
        <f t="shared" ref="WBC62" si="7799">IF(WBA62-WBC60&lt;=0,0,WBA62-WBC60)</f>
        <v>0</v>
      </c>
      <c r="WBE62" s="958">
        <f t="shared" ref="WBE62" si="7800">IF(WBC62-WBE60&lt;=0,0,WBC62-WBE60)</f>
        <v>0</v>
      </c>
      <c r="WBG62" s="958">
        <f t="shared" ref="WBG62" si="7801">IF(WBE62-WBG60&lt;=0,0,WBE62-WBG60)</f>
        <v>0</v>
      </c>
      <c r="WBI62" s="958">
        <f t="shared" ref="WBI62" si="7802">IF(WBG62-WBI60&lt;=0,0,WBG62-WBI60)</f>
        <v>0</v>
      </c>
      <c r="WBK62" s="958">
        <f t="shared" ref="WBK62" si="7803">IF(WBI62-WBK60&lt;=0,0,WBI62-WBK60)</f>
        <v>0</v>
      </c>
      <c r="WBM62" s="958">
        <f t="shared" ref="WBM62" si="7804">IF(WBK62-WBM60&lt;=0,0,WBK62-WBM60)</f>
        <v>0</v>
      </c>
      <c r="WBO62" s="958">
        <f t="shared" ref="WBO62" si="7805">IF(WBM62-WBO60&lt;=0,0,WBM62-WBO60)</f>
        <v>0</v>
      </c>
      <c r="WBQ62" s="958">
        <f t="shared" ref="WBQ62" si="7806">IF(WBO62-WBQ60&lt;=0,0,WBO62-WBQ60)</f>
        <v>0</v>
      </c>
      <c r="WBS62" s="958">
        <f t="shared" ref="WBS62" si="7807">IF(WBQ62-WBS60&lt;=0,0,WBQ62-WBS60)</f>
        <v>0</v>
      </c>
      <c r="WBU62" s="958">
        <f t="shared" ref="WBU62" si="7808">IF(WBS62-WBU60&lt;=0,0,WBS62-WBU60)</f>
        <v>0</v>
      </c>
      <c r="WBW62" s="958">
        <f t="shared" ref="WBW62" si="7809">IF(WBU62-WBW60&lt;=0,0,WBU62-WBW60)</f>
        <v>0</v>
      </c>
      <c r="WBY62" s="958">
        <f t="shared" ref="WBY62" si="7810">IF(WBW62-WBY60&lt;=0,0,WBW62-WBY60)</f>
        <v>0</v>
      </c>
      <c r="WCA62" s="958">
        <f t="shared" ref="WCA62" si="7811">IF(WBY62-WCA60&lt;=0,0,WBY62-WCA60)</f>
        <v>0</v>
      </c>
      <c r="WCC62" s="958">
        <f t="shared" ref="WCC62" si="7812">IF(WCA62-WCC60&lt;=0,0,WCA62-WCC60)</f>
        <v>0</v>
      </c>
      <c r="WCE62" s="958">
        <f t="shared" ref="WCE62" si="7813">IF(WCC62-WCE60&lt;=0,0,WCC62-WCE60)</f>
        <v>0</v>
      </c>
      <c r="WCG62" s="958">
        <f t="shared" ref="WCG62" si="7814">IF(WCE62-WCG60&lt;=0,0,WCE62-WCG60)</f>
        <v>0</v>
      </c>
      <c r="WCI62" s="958">
        <f t="shared" ref="WCI62" si="7815">IF(WCG62-WCI60&lt;=0,0,WCG62-WCI60)</f>
        <v>0</v>
      </c>
      <c r="WCK62" s="958">
        <f t="shared" ref="WCK62" si="7816">IF(WCI62-WCK60&lt;=0,0,WCI62-WCK60)</f>
        <v>0</v>
      </c>
      <c r="WCM62" s="958">
        <f t="shared" ref="WCM62" si="7817">IF(WCK62-WCM60&lt;=0,0,WCK62-WCM60)</f>
        <v>0</v>
      </c>
      <c r="WCO62" s="958">
        <f t="shared" ref="WCO62" si="7818">IF(WCM62-WCO60&lt;=0,0,WCM62-WCO60)</f>
        <v>0</v>
      </c>
      <c r="WCQ62" s="958">
        <f t="shared" ref="WCQ62" si="7819">IF(WCO62-WCQ60&lt;=0,0,WCO62-WCQ60)</f>
        <v>0</v>
      </c>
      <c r="WCS62" s="958">
        <f t="shared" ref="WCS62" si="7820">IF(WCQ62-WCS60&lt;=0,0,WCQ62-WCS60)</f>
        <v>0</v>
      </c>
      <c r="WCU62" s="958">
        <f t="shared" ref="WCU62" si="7821">IF(WCS62-WCU60&lt;=0,0,WCS62-WCU60)</f>
        <v>0</v>
      </c>
      <c r="WCW62" s="958">
        <f t="shared" ref="WCW62" si="7822">IF(WCU62-WCW60&lt;=0,0,WCU62-WCW60)</f>
        <v>0</v>
      </c>
      <c r="WCY62" s="958">
        <f t="shared" ref="WCY62" si="7823">IF(WCW62-WCY60&lt;=0,0,WCW62-WCY60)</f>
        <v>0</v>
      </c>
      <c r="WDA62" s="958">
        <f t="shared" ref="WDA62" si="7824">IF(WCY62-WDA60&lt;=0,0,WCY62-WDA60)</f>
        <v>0</v>
      </c>
      <c r="WDC62" s="958">
        <f t="shared" ref="WDC62" si="7825">IF(WDA62-WDC60&lt;=0,0,WDA62-WDC60)</f>
        <v>0</v>
      </c>
      <c r="WDE62" s="958">
        <f t="shared" ref="WDE62" si="7826">IF(WDC62-WDE60&lt;=0,0,WDC62-WDE60)</f>
        <v>0</v>
      </c>
      <c r="WDG62" s="958">
        <f t="shared" ref="WDG62" si="7827">IF(WDE62-WDG60&lt;=0,0,WDE62-WDG60)</f>
        <v>0</v>
      </c>
      <c r="WDI62" s="958">
        <f t="shared" ref="WDI62" si="7828">IF(WDG62-WDI60&lt;=0,0,WDG62-WDI60)</f>
        <v>0</v>
      </c>
      <c r="WDK62" s="958">
        <f t="shared" ref="WDK62" si="7829">IF(WDI62-WDK60&lt;=0,0,WDI62-WDK60)</f>
        <v>0</v>
      </c>
      <c r="WDM62" s="958">
        <f t="shared" ref="WDM62" si="7830">IF(WDK62-WDM60&lt;=0,0,WDK62-WDM60)</f>
        <v>0</v>
      </c>
      <c r="WDO62" s="958">
        <f t="shared" ref="WDO62" si="7831">IF(WDM62-WDO60&lt;=0,0,WDM62-WDO60)</f>
        <v>0</v>
      </c>
      <c r="WDQ62" s="958">
        <f t="shared" ref="WDQ62" si="7832">IF(WDO62-WDQ60&lt;=0,0,WDO62-WDQ60)</f>
        <v>0</v>
      </c>
      <c r="WDS62" s="958">
        <f t="shared" ref="WDS62" si="7833">IF(WDQ62-WDS60&lt;=0,0,WDQ62-WDS60)</f>
        <v>0</v>
      </c>
      <c r="WDU62" s="958">
        <f t="shared" ref="WDU62" si="7834">IF(WDS62-WDU60&lt;=0,0,WDS62-WDU60)</f>
        <v>0</v>
      </c>
      <c r="WDW62" s="958">
        <f t="shared" ref="WDW62" si="7835">IF(WDU62-WDW60&lt;=0,0,WDU62-WDW60)</f>
        <v>0</v>
      </c>
      <c r="WDY62" s="958">
        <f t="shared" ref="WDY62" si="7836">IF(WDW62-WDY60&lt;=0,0,WDW62-WDY60)</f>
        <v>0</v>
      </c>
      <c r="WEA62" s="958">
        <f t="shared" ref="WEA62" si="7837">IF(WDY62-WEA60&lt;=0,0,WDY62-WEA60)</f>
        <v>0</v>
      </c>
      <c r="WEC62" s="958">
        <f t="shared" ref="WEC62" si="7838">IF(WEA62-WEC60&lt;=0,0,WEA62-WEC60)</f>
        <v>0</v>
      </c>
      <c r="WEE62" s="958">
        <f t="shared" ref="WEE62" si="7839">IF(WEC62-WEE60&lt;=0,0,WEC62-WEE60)</f>
        <v>0</v>
      </c>
      <c r="WEG62" s="958">
        <f t="shared" ref="WEG62" si="7840">IF(WEE62-WEG60&lt;=0,0,WEE62-WEG60)</f>
        <v>0</v>
      </c>
      <c r="WEI62" s="958">
        <f t="shared" ref="WEI62" si="7841">IF(WEG62-WEI60&lt;=0,0,WEG62-WEI60)</f>
        <v>0</v>
      </c>
      <c r="WEK62" s="958">
        <f t="shared" ref="WEK62" si="7842">IF(WEI62-WEK60&lt;=0,0,WEI62-WEK60)</f>
        <v>0</v>
      </c>
      <c r="WEM62" s="958">
        <f t="shared" ref="WEM62" si="7843">IF(WEK62-WEM60&lt;=0,0,WEK62-WEM60)</f>
        <v>0</v>
      </c>
      <c r="WEO62" s="958">
        <f t="shared" ref="WEO62" si="7844">IF(WEM62-WEO60&lt;=0,0,WEM62-WEO60)</f>
        <v>0</v>
      </c>
      <c r="WEQ62" s="958">
        <f t="shared" ref="WEQ62" si="7845">IF(WEO62-WEQ60&lt;=0,0,WEO62-WEQ60)</f>
        <v>0</v>
      </c>
      <c r="WES62" s="958">
        <f t="shared" ref="WES62" si="7846">IF(WEQ62-WES60&lt;=0,0,WEQ62-WES60)</f>
        <v>0</v>
      </c>
      <c r="WEU62" s="958">
        <f t="shared" ref="WEU62" si="7847">IF(WES62-WEU60&lt;=0,0,WES62-WEU60)</f>
        <v>0</v>
      </c>
      <c r="WEW62" s="958">
        <f t="shared" ref="WEW62" si="7848">IF(WEU62-WEW60&lt;=0,0,WEU62-WEW60)</f>
        <v>0</v>
      </c>
      <c r="WEY62" s="958">
        <f t="shared" ref="WEY62" si="7849">IF(WEW62-WEY60&lt;=0,0,WEW62-WEY60)</f>
        <v>0</v>
      </c>
      <c r="WFA62" s="958">
        <f t="shared" ref="WFA62" si="7850">IF(WEY62-WFA60&lt;=0,0,WEY62-WFA60)</f>
        <v>0</v>
      </c>
      <c r="WFC62" s="958">
        <f t="shared" ref="WFC62" si="7851">IF(WFA62-WFC60&lt;=0,0,WFA62-WFC60)</f>
        <v>0</v>
      </c>
      <c r="WFE62" s="958">
        <f t="shared" ref="WFE62" si="7852">IF(WFC62-WFE60&lt;=0,0,WFC62-WFE60)</f>
        <v>0</v>
      </c>
      <c r="WFG62" s="958">
        <f t="shared" ref="WFG62" si="7853">IF(WFE62-WFG60&lt;=0,0,WFE62-WFG60)</f>
        <v>0</v>
      </c>
      <c r="WFI62" s="958">
        <f t="shared" ref="WFI62" si="7854">IF(WFG62-WFI60&lt;=0,0,WFG62-WFI60)</f>
        <v>0</v>
      </c>
      <c r="WFK62" s="958">
        <f t="shared" ref="WFK62" si="7855">IF(WFI62-WFK60&lt;=0,0,WFI62-WFK60)</f>
        <v>0</v>
      </c>
      <c r="WFM62" s="958">
        <f t="shared" ref="WFM62" si="7856">IF(WFK62-WFM60&lt;=0,0,WFK62-WFM60)</f>
        <v>0</v>
      </c>
      <c r="WFO62" s="958">
        <f t="shared" ref="WFO62" si="7857">IF(WFM62-WFO60&lt;=0,0,WFM62-WFO60)</f>
        <v>0</v>
      </c>
      <c r="WFQ62" s="958">
        <f t="shared" ref="WFQ62" si="7858">IF(WFO62-WFQ60&lt;=0,0,WFO62-WFQ60)</f>
        <v>0</v>
      </c>
      <c r="WFS62" s="958">
        <f t="shared" ref="WFS62" si="7859">IF(WFQ62-WFS60&lt;=0,0,WFQ62-WFS60)</f>
        <v>0</v>
      </c>
      <c r="WFU62" s="958">
        <f t="shared" ref="WFU62" si="7860">IF(WFS62-WFU60&lt;=0,0,WFS62-WFU60)</f>
        <v>0</v>
      </c>
      <c r="WFW62" s="958">
        <f t="shared" ref="WFW62" si="7861">IF(WFU62-WFW60&lt;=0,0,WFU62-WFW60)</f>
        <v>0</v>
      </c>
      <c r="WFY62" s="958">
        <f t="shared" ref="WFY62" si="7862">IF(WFW62-WFY60&lt;=0,0,WFW62-WFY60)</f>
        <v>0</v>
      </c>
      <c r="WGA62" s="958">
        <f t="shared" ref="WGA62" si="7863">IF(WFY62-WGA60&lt;=0,0,WFY62-WGA60)</f>
        <v>0</v>
      </c>
      <c r="WGC62" s="958">
        <f t="shared" ref="WGC62" si="7864">IF(WGA62-WGC60&lt;=0,0,WGA62-WGC60)</f>
        <v>0</v>
      </c>
      <c r="WGE62" s="958">
        <f t="shared" ref="WGE62" si="7865">IF(WGC62-WGE60&lt;=0,0,WGC62-WGE60)</f>
        <v>0</v>
      </c>
      <c r="WGG62" s="958">
        <f t="shared" ref="WGG62" si="7866">IF(WGE62-WGG60&lt;=0,0,WGE62-WGG60)</f>
        <v>0</v>
      </c>
      <c r="WGI62" s="958">
        <f t="shared" ref="WGI62" si="7867">IF(WGG62-WGI60&lt;=0,0,WGG62-WGI60)</f>
        <v>0</v>
      </c>
      <c r="WGK62" s="958">
        <f t="shared" ref="WGK62" si="7868">IF(WGI62-WGK60&lt;=0,0,WGI62-WGK60)</f>
        <v>0</v>
      </c>
      <c r="WGM62" s="958">
        <f t="shared" ref="WGM62" si="7869">IF(WGK62-WGM60&lt;=0,0,WGK62-WGM60)</f>
        <v>0</v>
      </c>
      <c r="WGO62" s="958">
        <f t="shared" ref="WGO62" si="7870">IF(WGM62-WGO60&lt;=0,0,WGM62-WGO60)</f>
        <v>0</v>
      </c>
      <c r="WGQ62" s="958">
        <f t="shared" ref="WGQ62" si="7871">IF(WGO62-WGQ60&lt;=0,0,WGO62-WGQ60)</f>
        <v>0</v>
      </c>
      <c r="WGS62" s="958">
        <f t="shared" ref="WGS62" si="7872">IF(WGQ62-WGS60&lt;=0,0,WGQ62-WGS60)</f>
        <v>0</v>
      </c>
      <c r="WGU62" s="958">
        <f t="shared" ref="WGU62" si="7873">IF(WGS62-WGU60&lt;=0,0,WGS62-WGU60)</f>
        <v>0</v>
      </c>
      <c r="WGW62" s="958">
        <f t="shared" ref="WGW62" si="7874">IF(WGU62-WGW60&lt;=0,0,WGU62-WGW60)</f>
        <v>0</v>
      </c>
      <c r="WGY62" s="958">
        <f t="shared" ref="WGY62" si="7875">IF(WGW62-WGY60&lt;=0,0,WGW62-WGY60)</f>
        <v>0</v>
      </c>
      <c r="WHA62" s="958">
        <f t="shared" ref="WHA62" si="7876">IF(WGY62-WHA60&lt;=0,0,WGY62-WHA60)</f>
        <v>0</v>
      </c>
      <c r="WHC62" s="958">
        <f t="shared" ref="WHC62" si="7877">IF(WHA62-WHC60&lt;=0,0,WHA62-WHC60)</f>
        <v>0</v>
      </c>
      <c r="WHE62" s="958">
        <f t="shared" ref="WHE62" si="7878">IF(WHC62-WHE60&lt;=0,0,WHC62-WHE60)</f>
        <v>0</v>
      </c>
      <c r="WHG62" s="958">
        <f t="shared" ref="WHG62" si="7879">IF(WHE62-WHG60&lt;=0,0,WHE62-WHG60)</f>
        <v>0</v>
      </c>
      <c r="WHI62" s="958">
        <f t="shared" ref="WHI62" si="7880">IF(WHG62-WHI60&lt;=0,0,WHG62-WHI60)</f>
        <v>0</v>
      </c>
      <c r="WHK62" s="958">
        <f t="shared" ref="WHK62" si="7881">IF(WHI62-WHK60&lt;=0,0,WHI62-WHK60)</f>
        <v>0</v>
      </c>
      <c r="WHM62" s="958">
        <f t="shared" ref="WHM62" si="7882">IF(WHK62-WHM60&lt;=0,0,WHK62-WHM60)</f>
        <v>0</v>
      </c>
      <c r="WHO62" s="958">
        <f t="shared" ref="WHO62" si="7883">IF(WHM62-WHO60&lt;=0,0,WHM62-WHO60)</f>
        <v>0</v>
      </c>
      <c r="WHQ62" s="958">
        <f t="shared" ref="WHQ62" si="7884">IF(WHO62-WHQ60&lt;=0,0,WHO62-WHQ60)</f>
        <v>0</v>
      </c>
      <c r="WHS62" s="958">
        <f t="shared" ref="WHS62" si="7885">IF(WHQ62-WHS60&lt;=0,0,WHQ62-WHS60)</f>
        <v>0</v>
      </c>
      <c r="WHU62" s="958">
        <f t="shared" ref="WHU62" si="7886">IF(WHS62-WHU60&lt;=0,0,WHS62-WHU60)</f>
        <v>0</v>
      </c>
      <c r="WHW62" s="958">
        <f t="shared" ref="WHW62" si="7887">IF(WHU62-WHW60&lt;=0,0,WHU62-WHW60)</f>
        <v>0</v>
      </c>
      <c r="WHY62" s="958">
        <f t="shared" ref="WHY62" si="7888">IF(WHW62-WHY60&lt;=0,0,WHW62-WHY60)</f>
        <v>0</v>
      </c>
      <c r="WIA62" s="958">
        <f t="shared" ref="WIA62" si="7889">IF(WHY62-WIA60&lt;=0,0,WHY62-WIA60)</f>
        <v>0</v>
      </c>
      <c r="WIC62" s="958">
        <f t="shared" ref="WIC62" si="7890">IF(WIA62-WIC60&lt;=0,0,WIA62-WIC60)</f>
        <v>0</v>
      </c>
      <c r="WIE62" s="958">
        <f t="shared" ref="WIE62" si="7891">IF(WIC62-WIE60&lt;=0,0,WIC62-WIE60)</f>
        <v>0</v>
      </c>
      <c r="WIG62" s="958">
        <f t="shared" ref="WIG62" si="7892">IF(WIE62-WIG60&lt;=0,0,WIE62-WIG60)</f>
        <v>0</v>
      </c>
      <c r="WII62" s="958">
        <f t="shared" ref="WII62" si="7893">IF(WIG62-WII60&lt;=0,0,WIG62-WII60)</f>
        <v>0</v>
      </c>
      <c r="WIK62" s="958">
        <f t="shared" ref="WIK62" si="7894">IF(WII62-WIK60&lt;=0,0,WII62-WIK60)</f>
        <v>0</v>
      </c>
      <c r="WIM62" s="958">
        <f t="shared" ref="WIM62" si="7895">IF(WIK62-WIM60&lt;=0,0,WIK62-WIM60)</f>
        <v>0</v>
      </c>
      <c r="WIO62" s="958">
        <f t="shared" ref="WIO62" si="7896">IF(WIM62-WIO60&lt;=0,0,WIM62-WIO60)</f>
        <v>0</v>
      </c>
      <c r="WIQ62" s="958">
        <f t="shared" ref="WIQ62" si="7897">IF(WIO62-WIQ60&lt;=0,0,WIO62-WIQ60)</f>
        <v>0</v>
      </c>
      <c r="WIS62" s="958">
        <f t="shared" ref="WIS62" si="7898">IF(WIQ62-WIS60&lt;=0,0,WIQ62-WIS60)</f>
        <v>0</v>
      </c>
      <c r="WIU62" s="958">
        <f t="shared" ref="WIU62" si="7899">IF(WIS62-WIU60&lt;=0,0,WIS62-WIU60)</f>
        <v>0</v>
      </c>
      <c r="WIW62" s="958">
        <f t="shared" ref="WIW62" si="7900">IF(WIU62-WIW60&lt;=0,0,WIU62-WIW60)</f>
        <v>0</v>
      </c>
      <c r="WIY62" s="958">
        <f t="shared" ref="WIY62" si="7901">IF(WIW62-WIY60&lt;=0,0,WIW62-WIY60)</f>
        <v>0</v>
      </c>
      <c r="WJA62" s="958">
        <f t="shared" ref="WJA62" si="7902">IF(WIY62-WJA60&lt;=0,0,WIY62-WJA60)</f>
        <v>0</v>
      </c>
      <c r="WJC62" s="958">
        <f t="shared" ref="WJC62" si="7903">IF(WJA62-WJC60&lt;=0,0,WJA62-WJC60)</f>
        <v>0</v>
      </c>
      <c r="WJE62" s="958">
        <f t="shared" ref="WJE62" si="7904">IF(WJC62-WJE60&lt;=0,0,WJC62-WJE60)</f>
        <v>0</v>
      </c>
      <c r="WJG62" s="958">
        <f t="shared" ref="WJG62" si="7905">IF(WJE62-WJG60&lt;=0,0,WJE62-WJG60)</f>
        <v>0</v>
      </c>
      <c r="WJI62" s="958">
        <f t="shared" ref="WJI62" si="7906">IF(WJG62-WJI60&lt;=0,0,WJG62-WJI60)</f>
        <v>0</v>
      </c>
      <c r="WJK62" s="958">
        <f t="shared" ref="WJK62" si="7907">IF(WJI62-WJK60&lt;=0,0,WJI62-WJK60)</f>
        <v>0</v>
      </c>
      <c r="WJM62" s="958">
        <f t="shared" ref="WJM62" si="7908">IF(WJK62-WJM60&lt;=0,0,WJK62-WJM60)</f>
        <v>0</v>
      </c>
      <c r="WJO62" s="958">
        <f t="shared" ref="WJO62" si="7909">IF(WJM62-WJO60&lt;=0,0,WJM62-WJO60)</f>
        <v>0</v>
      </c>
      <c r="WJQ62" s="958">
        <f t="shared" ref="WJQ62" si="7910">IF(WJO62-WJQ60&lt;=0,0,WJO62-WJQ60)</f>
        <v>0</v>
      </c>
      <c r="WJS62" s="958">
        <f t="shared" ref="WJS62" si="7911">IF(WJQ62-WJS60&lt;=0,0,WJQ62-WJS60)</f>
        <v>0</v>
      </c>
      <c r="WJU62" s="958">
        <f t="shared" ref="WJU62" si="7912">IF(WJS62-WJU60&lt;=0,0,WJS62-WJU60)</f>
        <v>0</v>
      </c>
      <c r="WJW62" s="958">
        <f t="shared" ref="WJW62" si="7913">IF(WJU62-WJW60&lt;=0,0,WJU62-WJW60)</f>
        <v>0</v>
      </c>
      <c r="WJY62" s="958">
        <f t="shared" ref="WJY62" si="7914">IF(WJW62-WJY60&lt;=0,0,WJW62-WJY60)</f>
        <v>0</v>
      </c>
      <c r="WKA62" s="958">
        <f t="shared" ref="WKA62" si="7915">IF(WJY62-WKA60&lt;=0,0,WJY62-WKA60)</f>
        <v>0</v>
      </c>
      <c r="WKC62" s="958">
        <f t="shared" ref="WKC62" si="7916">IF(WKA62-WKC60&lt;=0,0,WKA62-WKC60)</f>
        <v>0</v>
      </c>
      <c r="WKE62" s="958">
        <f t="shared" ref="WKE62" si="7917">IF(WKC62-WKE60&lt;=0,0,WKC62-WKE60)</f>
        <v>0</v>
      </c>
      <c r="WKG62" s="958">
        <f t="shared" ref="WKG62" si="7918">IF(WKE62-WKG60&lt;=0,0,WKE62-WKG60)</f>
        <v>0</v>
      </c>
      <c r="WKI62" s="958">
        <f t="shared" ref="WKI62" si="7919">IF(WKG62-WKI60&lt;=0,0,WKG62-WKI60)</f>
        <v>0</v>
      </c>
      <c r="WKK62" s="958">
        <f t="shared" ref="WKK62" si="7920">IF(WKI62-WKK60&lt;=0,0,WKI62-WKK60)</f>
        <v>0</v>
      </c>
      <c r="WKM62" s="958">
        <f t="shared" ref="WKM62" si="7921">IF(WKK62-WKM60&lt;=0,0,WKK62-WKM60)</f>
        <v>0</v>
      </c>
      <c r="WKO62" s="958">
        <f t="shared" ref="WKO62" si="7922">IF(WKM62-WKO60&lt;=0,0,WKM62-WKO60)</f>
        <v>0</v>
      </c>
      <c r="WKQ62" s="958">
        <f t="shared" ref="WKQ62" si="7923">IF(WKO62-WKQ60&lt;=0,0,WKO62-WKQ60)</f>
        <v>0</v>
      </c>
      <c r="WKS62" s="958">
        <f t="shared" ref="WKS62" si="7924">IF(WKQ62-WKS60&lt;=0,0,WKQ62-WKS60)</f>
        <v>0</v>
      </c>
      <c r="WKU62" s="958">
        <f t="shared" ref="WKU62" si="7925">IF(WKS62-WKU60&lt;=0,0,WKS62-WKU60)</f>
        <v>0</v>
      </c>
      <c r="WKW62" s="958">
        <f t="shared" ref="WKW62" si="7926">IF(WKU62-WKW60&lt;=0,0,WKU62-WKW60)</f>
        <v>0</v>
      </c>
      <c r="WKY62" s="958">
        <f t="shared" ref="WKY62" si="7927">IF(WKW62-WKY60&lt;=0,0,WKW62-WKY60)</f>
        <v>0</v>
      </c>
      <c r="WLA62" s="958">
        <f t="shared" ref="WLA62" si="7928">IF(WKY62-WLA60&lt;=0,0,WKY62-WLA60)</f>
        <v>0</v>
      </c>
      <c r="WLC62" s="958">
        <f t="shared" ref="WLC62" si="7929">IF(WLA62-WLC60&lt;=0,0,WLA62-WLC60)</f>
        <v>0</v>
      </c>
      <c r="WLE62" s="958">
        <f t="shared" ref="WLE62" si="7930">IF(WLC62-WLE60&lt;=0,0,WLC62-WLE60)</f>
        <v>0</v>
      </c>
      <c r="WLG62" s="958">
        <f t="shared" ref="WLG62" si="7931">IF(WLE62-WLG60&lt;=0,0,WLE62-WLG60)</f>
        <v>0</v>
      </c>
      <c r="WLI62" s="958">
        <f t="shared" ref="WLI62" si="7932">IF(WLG62-WLI60&lt;=0,0,WLG62-WLI60)</f>
        <v>0</v>
      </c>
      <c r="WLK62" s="958">
        <f t="shared" ref="WLK62" si="7933">IF(WLI62-WLK60&lt;=0,0,WLI62-WLK60)</f>
        <v>0</v>
      </c>
      <c r="WLM62" s="958">
        <f t="shared" ref="WLM62" si="7934">IF(WLK62-WLM60&lt;=0,0,WLK62-WLM60)</f>
        <v>0</v>
      </c>
      <c r="WLO62" s="958">
        <f t="shared" ref="WLO62" si="7935">IF(WLM62-WLO60&lt;=0,0,WLM62-WLO60)</f>
        <v>0</v>
      </c>
      <c r="WLQ62" s="958">
        <f t="shared" ref="WLQ62" si="7936">IF(WLO62-WLQ60&lt;=0,0,WLO62-WLQ60)</f>
        <v>0</v>
      </c>
      <c r="WLS62" s="958">
        <f t="shared" ref="WLS62" si="7937">IF(WLQ62-WLS60&lt;=0,0,WLQ62-WLS60)</f>
        <v>0</v>
      </c>
      <c r="WLU62" s="958">
        <f t="shared" ref="WLU62" si="7938">IF(WLS62-WLU60&lt;=0,0,WLS62-WLU60)</f>
        <v>0</v>
      </c>
      <c r="WLW62" s="958">
        <f t="shared" ref="WLW62" si="7939">IF(WLU62-WLW60&lt;=0,0,WLU62-WLW60)</f>
        <v>0</v>
      </c>
      <c r="WLY62" s="958">
        <f t="shared" ref="WLY62" si="7940">IF(WLW62-WLY60&lt;=0,0,WLW62-WLY60)</f>
        <v>0</v>
      </c>
      <c r="WMA62" s="958">
        <f t="shared" ref="WMA62" si="7941">IF(WLY62-WMA60&lt;=0,0,WLY62-WMA60)</f>
        <v>0</v>
      </c>
      <c r="WMC62" s="958">
        <f t="shared" ref="WMC62" si="7942">IF(WMA62-WMC60&lt;=0,0,WMA62-WMC60)</f>
        <v>0</v>
      </c>
      <c r="WME62" s="958">
        <f t="shared" ref="WME62" si="7943">IF(WMC62-WME60&lt;=0,0,WMC62-WME60)</f>
        <v>0</v>
      </c>
      <c r="WMG62" s="958">
        <f t="shared" ref="WMG62" si="7944">IF(WME62-WMG60&lt;=0,0,WME62-WMG60)</f>
        <v>0</v>
      </c>
      <c r="WMI62" s="958">
        <f t="shared" ref="WMI62" si="7945">IF(WMG62-WMI60&lt;=0,0,WMG62-WMI60)</f>
        <v>0</v>
      </c>
      <c r="WMK62" s="958">
        <f t="shared" ref="WMK62" si="7946">IF(WMI62-WMK60&lt;=0,0,WMI62-WMK60)</f>
        <v>0</v>
      </c>
      <c r="WMM62" s="958">
        <f t="shared" ref="WMM62" si="7947">IF(WMK62-WMM60&lt;=0,0,WMK62-WMM60)</f>
        <v>0</v>
      </c>
      <c r="WMO62" s="958">
        <f t="shared" ref="WMO62" si="7948">IF(WMM62-WMO60&lt;=0,0,WMM62-WMO60)</f>
        <v>0</v>
      </c>
      <c r="WMQ62" s="958">
        <f t="shared" ref="WMQ62" si="7949">IF(WMO62-WMQ60&lt;=0,0,WMO62-WMQ60)</f>
        <v>0</v>
      </c>
      <c r="WMS62" s="958">
        <f t="shared" ref="WMS62" si="7950">IF(WMQ62-WMS60&lt;=0,0,WMQ62-WMS60)</f>
        <v>0</v>
      </c>
      <c r="WMU62" s="958">
        <f t="shared" ref="WMU62" si="7951">IF(WMS62-WMU60&lt;=0,0,WMS62-WMU60)</f>
        <v>0</v>
      </c>
      <c r="WMW62" s="958">
        <f t="shared" ref="WMW62" si="7952">IF(WMU62-WMW60&lt;=0,0,WMU62-WMW60)</f>
        <v>0</v>
      </c>
      <c r="WMY62" s="958">
        <f t="shared" ref="WMY62" si="7953">IF(WMW62-WMY60&lt;=0,0,WMW62-WMY60)</f>
        <v>0</v>
      </c>
      <c r="WNA62" s="958">
        <f t="shared" ref="WNA62" si="7954">IF(WMY62-WNA60&lt;=0,0,WMY62-WNA60)</f>
        <v>0</v>
      </c>
      <c r="WNC62" s="958">
        <f t="shared" ref="WNC62" si="7955">IF(WNA62-WNC60&lt;=0,0,WNA62-WNC60)</f>
        <v>0</v>
      </c>
      <c r="WNE62" s="958">
        <f t="shared" ref="WNE62" si="7956">IF(WNC62-WNE60&lt;=0,0,WNC62-WNE60)</f>
        <v>0</v>
      </c>
      <c r="WNG62" s="958">
        <f t="shared" ref="WNG62" si="7957">IF(WNE62-WNG60&lt;=0,0,WNE62-WNG60)</f>
        <v>0</v>
      </c>
      <c r="WNI62" s="958">
        <f t="shared" ref="WNI62" si="7958">IF(WNG62-WNI60&lt;=0,0,WNG62-WNI60)</f>
        <v>0</v>
      </c>
      <c r="WNK62" s="958">
        <f t="shared" ref="WNK62" si="7959">IF(WNI62-WNK60&lt;=0,0,WNI62-WNK60)</f>
        <v>0</v>
      </c>
      <c r="WNM62" s="958">
        <f t="shared" ref="WNM62" si="7960">IF(WNK62-WNM60&lt;=0,0,WNK62-WNM60)</f>
        <v>0</v>
      </c>
      <c r="WNO62" s="958">
        <f t="shared" ref="WNO62" si="7961">IF(WNM62-WNO60&lt;=0,0,WNM62-WNO60)</f>
        <v>0</v>
      </c>
      <c r="WNQ62" s="958">
        <f t="shared" ref="WNQ62" si="7962">IF(WNO62-WNQ60&lt;=0,0,WNO62-WNQ60)</f>
        <v>0</v>
      </c>
      <c r="WNS62" s="958">
        <f t="shared" ref="WNS62" si="7963">IF(WNQ62-WNS60&lt;=0,0,WNQ62-WNS60)</f>
        <v>0</v>
      </c>
      <c r="WNU62" s="958">
        <f t="shared" ref="WNU62" si="7964">IF(WNS62-WNU60&lt;=0,0,WNS62-WNU60)</f>
        <v>0</v>
      </c>
      <c r="WNW62" s="958">
        <f t="shared" ref="WNW62" si="7965">IF(WNU62-WNW60&lt;=0,0,WNU62-WNW60)</f>
        <v>0</v>
      </c>
      <c r="WNY62" s="958">
        <f t="shared" ref="WNY62" si="7966">IF(WNW62-WNY60&lt;=0,0,WNW62-WNY60)</f>
        <v>0</v>
      </c>
      <c r="WOA62" s="958">
        <f t="shared" ref="WOA62" si="7967">IF(WNY62-WOA60&lt;=0,0,WNY62-WOA60)</f>
        <v>0</v>
      </c>
      <c r="WOC62" s="958">
        <f t="shared" ref="WOC62" si="7968">IF(WOA62-WOC60&lt;=0,0,WOA62-WOC60)</f>
        <v>0</v>
      </c>
      <c r="WOE62" s="958">
        <f t="shared" ref="WOE62" si="7969">IF(WOC62-WOE60&lt;=0,0,WOC62-WOE60)</f>
        <v>0</v>
      </c>
      <c r="WOG62" s="958">
        <f t="shared" ref="WOG62" si="7970">IF(WOE62-WOG60&lt;=0,0,WOE62-WOG60)</f>
        <v>0</v>
      </c>
      <c r="WOI62" s="958">
        <f t="shared" ref="WOI62" si="7971">IF(WOG62-WOI60&lt;=0,0,WOG62-WOI60)</f>
        <v>0</v>
      </c>
      <c r="WOK62" s="958">
        <f t="shared" ref="WOK62" si="7972">IF(WOI62-WOK60&lt;=0,0,WOI62-WOK60)</f>
        <v>0</v>
      </c>
      <c r="WOM62" s="958">
        <f t="shared" ref="WOM62" si="7973">IF(WOK62-WOM60&lt;=0,0,WOK62-WOM60)</f>
        <v>0</v>
      </c>
      <c r="WOO62" s="958">
        <f t="shared" ref="WOO62" si="7974">IF(WOM62-WOO60&lt;=0,0,WOM62-WOO60)</f>
        <v>0</v>
      </c>
      <c r="WOQ62" s="958">
        <f t="shared" ref="WOQ62" si="7975">IF(WOO62-WOQ60&lt;=0,0,WOO62-WOQ60)</f>
        <v>0</v>
      </c>
      <c r="WOS62" s="958">
        <f t="shared" ref="WOS62" si="7976">IF(WOQ62-WOS60&lt;=0,0,WOQ62-WOS60)</f>
        <v>0</v>
      </c>
      <c r="WOU62" s="958">
        <f t="shared" ref="WOU62" si="7977">IF(WOS62-WOU60&lt;=0,0,WOS62-WOU60)</f>
        <v>0</v>
      </c>
      <c r="WOW62" s="958">
        <f t="shared" ref="WOW62" si="7978">IF(WOU62-WOW60&lt;=0,0,WOU62-WOW60)</f>
        <v>0</v>
      </c>
      <c r="WOY62" s="958">
        <f t="shared" ref="WOY62" si="7979">IF(WOW62-WOY60&lt;=0,0,WOW62-WOY60)</f>
        <v>0</v>
      </c>
      <c r="WPA62" s="958">
        <f t="shared" ref="WPA62" si="7980">IF(WOY62-WPA60&lt;=0,0,WOY62-WPA60)</f>
        <v>0</v>
      </c>
      <c r="WPC62" s="958">
        <f t="shared" ref="WPC62" si="7981">IF(WPA62-WPC60&lt;=0,0,WPA62-WPC60)</f>
        <v>0</v>
      </c>
      <c r="WPE62" s="958">
        <f t="shared" ref="WPE62" si="7982">IF(WPC62-WPE60&lt;=0,0,WPC62-WPE60)</f>
        <v>0</v>
      </c>
      <c r="WPG62" s="958">
        <f t="shared" ref="WPG62" si="7983">IF(WPE62-WPG60&lt;=0,0,WPE62-WPG60)</f>
        <v>0</v>
      </c>
      <c r="WPI62" s="958">
        <f t="shared" ref="WPI62" si="7984">IF(WPG62-WPI60&lt;=0,0,WPG62-WPI60)</f>
        <v>0</v>
      </c>
      <c r="WPK62" s="958">
        <f t="shared" ref="WPK62" si="7985">IF(WPI62-WPK60&lt;=0,0,WPI62-WPK60)</f>
        <v>0</v>
      </c>
      <c r="WPM62" s="958">
        <f t="shared" ref="WPM62" si="7986">IF(WPK62-WPM60&lt;=0,0,WPK62-WPM60)</f>
        <v>0</v>
      </c>
      <c r="WPO62" s="958">
        <f t="shared" ref="WPO62" si="7987">IF(WPM62-WPO60&lt;=0,0,WPM62-WPO60)</f>
        <v>0</v>
      </c>
      <c r="WPQ62" s="958">
        <f t="shared" ref="WPQ62" si="7988">IF(WPO62-WPQ60&lt;=0,0,WPO62-WPQ60)</f>
        <v>0</v>
      </c>
      <c r="WPS62" s="958">
        <f t="shared" ref="WPS62" si="7989">IF(WPQ62-WPS60&lt;=0,0,WPQ62-WPS60)</f>
        <v>0</v>
      </c>
      <c r="WPU62" s="958">
        <f t="shared" ref="WPU62" si="7990">IF(WPS62-WPU60&lt;=0,0,WPS62-WPU60)</f>
        <v>0</v>
      </c>
      <c r="WPW62" s="958">
        <f t="shared" ref="WPW62" si="7991">IF(WPU62-WPW60&lt;=0,0,WPU62-WPW60)</f>
        <v>0</v>
      </c>
      <c r="WPY62" s="958">
        <f t="shared" ref="WPY62" si="7992">IF(WPW62-WPY60&lt;=0,0,WPW62-WPY60)</f>
        <v>0</v>
      </c>
      <c r="WQA62" s="958">
        <f t="shared" ref="WQA62" si="7993">IF(WPY62-WQA60&lt;=0,0,WPY62-WQA60)</f>
        <v>0</v>
      </c>
      <c r="WQC62" s="958">
        <f t="shared" ref="WQC62" si="7994">IF(WQA62-WQC60&lt;=0,0,WQA62-WQC60)</f>
        <v>0</v>
      </c>
      <c r="WQE62" s="958">
        <f t="shared" ref="WQE62" si="7995">IF(WQC62-WQE60&lt;=0,0,WQC62-WQE60)</f>
        <v>0</v>
      </c>
      <c r="WQG62" s="958">
        <f t="shared" ref="WQG62" si="7996">IF(WQE62-WQG60&lt;=0,0,WQE62-WQG60)</f>
        <v>0</v>
      </c>
      <c r="WQI62" s="958">
        <f t="shared" ref="WQI62" si="7997">IF(WQG62-WQI60&lt;=0,0,WQG62-WQI60)</f>
        <v>0</v>
      </c>
      <c r="WQK62" s="958">
        <f t="shared" ref="WQK62" si="7998">IF(WQI62-WQK60&lt;=0,0,WQI62-WQK60)</f>
        <v>0</v>
      </c>
      <c r="WQM62" s="958">
        <f t="shared" ref="WQM62" si="7999">IF(WQK62-WQM60&lt;=0,0,WQK62-WQM60)</f>
        <v>0</v>
      </c>
      <c r="WQO62" s="958">
        <f t="shared" ref="WQO62" si="8000">IF(WQM62-WQO60&lt;=0,0,WQM62-WQO60)</f>
        <v>0</v>
      </c>
      <c r="WQQ62" s="958">
        <f t="shared" ref="WQQ62" si="8001">IF(WQO62-WQQ60&lt;=0,0,WQO62-WQQ60)</f>
        <v>0</v>
      </c>
      <c r="WQS62" s="958">
        <f t="shared" ref="WQS62" si="8002">IF(WQQ62-WQS60&lt;=0,0,WQQ62-WQS60)</f>
        <v>0</v>
      </c>
      <c r="WQU62" s="958">
        <f t="shared" ref="WQU62" si="8003">IF(WQS62-WQU60&lt;=0,0,WQS62-WQU60)</f>
        <v>0</v>
      </c>
      <c r="WQW62" s="958">
        <f t="shared" ref="WQW62" si="8004">IF(WQU62-WQW60&lt;=0,0,WQU62-WQW60)</f>
        <v>0</v>
      </c>
      <c r="WQY62" s="958">
        <f t="shared" ref="WQY62" si="8005">IF(WQW62-WQY60&lt;=0,0,WQW62-WQY60)</f>
        <v>0</v>
      </c>
      <c r="WRA62" s="958">
        <f t="shared" ref="WRA62" si="8006">IF(WQY62-WRA60&lt;=0,0,WQY62-WRA60)</f>
        <v>0</v>
      </c>
      <c r="WRC62" s="958">
        <f t="shared" ref="WRC62" si="8007">IF(WRA62-WRC60&lt;=0,0,WRA62-WRC60)</f>
        <v>0</v>
      </c>
      <c r="WRE62" s="958">
        <f t="shared" ref="WRE62" si="8008">IF(WRC62-WRE60&lt;=0,0,WRC62-WRE60)</f>
        <v>0</v>
      </c>
      <c r="WRG62" s="958">
        <f t="shared" ref="WRG62" si="8009">IF(WRE62-WRG60&lt;=0,0,WRE62-WRG60)</f>
        <v>0</v>
      </c>
      <c r="WRI62" s="958">
        <f t="shared" ref="WRI62" si="8010">IF(WRG62-WRI60&lt;=0,0,WRG62-WRI60)</f>
        <v>0</v>
      </c>
      <c r="WRK62" s="958">
        <f t="shared" ref="WRK62" si="8011">IF(WRI62-WRK60&lt;=0,0,WRI62-WRK60)</f>
        <v>0</v>
      </c>
      <c r="WRM62" s="958">
        <f t="shared" ref="WRM62" si="8012">IF(WRK62-WRM60&lt;=0,0,WRK62-WRM60)</f>
        <v>0</v>
      </c>
      <c r="WRO62" s="958">
        <f t="shared" ref="WRO62" si="8013">IF(WRM62-WRO60&lt;=0,0,WRM62-WRO60)</f>
        <v>0</v>
      </c>
      <c r="WRQ62" s="958">
        <f t="shared" ref="WRQ62" si="8014">IF(WRO62-WRQ60&lt;=0,0,WRO62-WRQ60)</f>
        <v>0</v>
      </c>
      <c r="WRS62" s="958">
        <f t="shared" ref="WRS62" si="8015">IF(WRQ62-WRS60&lt;=0,0,WRQ62-WRS60)</f>
        <v>0</v>
      </c>
      <c r="WRU62" s="958">
        <f t="shared" ref="WRU62" si="8016">IF(WRS62-WRU60&lt;=0,0,WRS62-WRU60)</f>
        <v>0</v>
      </c>
      <c r="WRW62" s="958">
        <f t="shared" ref="WRW62" si="8017">IF(WRU62-WRW60&lt;=0,0,WRU62-WRW60)</f>
        <v>0</v>
      </c>
      <c r="WRY62" s="958">
        <f t="shared" ref="WRY62" si="8018">IF(WRW62-WRY60&lt;=0,0,WRW62-WRY60)</f>
        <v>0</v>
      </c>
      <c r="WSA62" s="958">
        <f t="shared" ref="WSA62" si="8019">IF(WRY62-WSA60&lt;=0,0,WRY62-WSA60)</f>
        <v>0</v>
      </c>
      <c r="WSC62" s="958">
        <f t="shared" ref="WSC62" si="8020">IF(WSA62-WSC60&lt;=0,0,WSA62-WSC60)</f>
        <v>0</v>
      </c>
      <c r="WSE62" s="958">
        <f t="shared" ref="WSE62" si="8021">IF(WSC62-WSE60&lt;=0,0,WSC62-WSE60)</f>
        <v>0</v>
      </c>
      <c r="WSG62" s="958">
        <f t="shared" ref="WSG62" si="8022">IF(WSE62-WSG60&lt;=0,0,WSE62-WSG60)</f>
        <v>0</v>
      </c>
      <c r="WSI62" s="958">
        <f t="shared" ref="WSI62" si="8023">IF(WSG62-WSI60&lt;=0,0,WSG62-WSI60)</f>
        <v>0</v>
      </c>
      <c r="WSK62" s="958">
        <f t="shared" ref="WSK62" si="8024">IF(WSI62-WSK60&lt;=0,0,WSI62-WSK60)</f>
        <v>0</v>
      </c>
      <c r="WSM62" s="958">
        <f t="shared" ref="WSM62" si="8025">IF(WSK62-WSM60&lt;=0,0,WSK62-WSM60)</f>
        <v>0</v>
      </c>
      <c r="WSO62" s="958">
        <f t="shared" ref="WSO62" si="8026">IF(WSM62-WSO60&lt;=0,0,WSM62-WSO60)</f>
        <v>0</v>
      </c>
      <c r="WSQ62" s="958">
        <f t="shared" ref="WSQ62" si="8027">IF(WSO62-WSQ60&lt;=0,0,WSO62-WSQ60)</f>
        <v>0</v>
      </c>
      <c r="WSS62" s="958">
        <f t="shared" ref="WSS62" si="8028">IF(WSQ62-WSS60&lt;=0,0,WSQ62-WSS60)</f>
        <v>0</v>
      </c>
      <c r="WSU62" s="958">
        <f t="shared" ref="WSU62" si="8029">IF(WSS62-WSU60&lt;=0,0,WSS62-WSU60)</f>
        <v>0</v>
      </c>
      <c r="WSW62" s="958">
        <f t="shared" ref="WSW62" si="8030">IF(WSU62-WSW60&lt;=0,0,WSU62-WSW60)</f>
        <v>0</v>
      </c>
      <c r="WSY62" s="958">
        <f t="shared" ref="WSY62" si="8031">IF(WSW62-WSY60&lt;=0,0,WSW62-WSY60)</f>
        <v>0</v>
      </c>
      <c r="WTA62" s="958">
        <f t="shared" ref="WTA62" si="8032">IF(WSY62-WTA60&lt;=0,0,WSY62-WTA60)</f>
        <v>0</v>
      </c>
      <c r="WTC62" s="958">
        <f t="shared" ref="WTC62" si="8033">IF(WTA62-WTC60&lt;=0,0,WTA62-WTC60)</f>
        <v>0</v>
      </c>
      <c r="WTE62" s="958">
        <f t="shared" ref="WTE62" si="8034">IF(WTC62-WTE60&lt;=0,0,WTC62-WTE60)</f>
        <v>0</v>
      </c>
      <c r="WTG62" s="958">
        <f t="shared" ref="WTG62" si="8035">IF(WTE62-WTG60&lt;=0,0,WTE62-WTG60)</f>
        <v>0</v>
      </c>
      <c r="WTI62" s="958">
        <f t="shared" ref="WTI62" si="8036">IF(WTG62-WTI60&lt;=0,0,WTG62-WTI60)</f>
        <v>0</v>
      </c>
      <c r="WTK62" s="958">
        <f t="shared" ref="WTK62" si="8037">IF(WTI62-WTK60&lt;=0,0,WTI62-WTK60)</f>
        <v>0</v>
      </c>
      <c r="WTM62" s="958">
        <f t="shared" ref="WTM62" si="8038">IF(WTK62-WTM60&lt;=0,0,WTK62-WTM60)</f>
        <v>0</v>
      </c>
      <c r="WTO62" s="958">
        <f t="shared" ref="WTO62" si="8039">IF(WTM62-WTO60&lt;=0,0,WTM62-WTO60)</f>
        <v>0</v>
      </c>
      <c r="WTQ62" s="958">
        <f t="shared" ref="WTQ62" si="8040">IF(WTO62-WTQ60&lt;=0,0,WTO62-WTQ60)</f>
        <v>0</v>
      </c>
      <c r="WTS62" s="958">
        <f t="shared" ref="WTS62" si="8041">IF(WTQ62-WTS60&lt;=0,0,WTQ62-WTS60)</f>
        <v>0</v>
      </c>
      <c r="WTU62" s="958">
        <f t="shared" ref="WTU62" si="8042">IF(WTS62-WTU60&lt;=0,0,WTS62-WTU60)</f>
        <v>0</v>
      </c>
      <c r="WTW62" s="958">
        <f t="shared" ref="WTW62" si="8043">IF(WTU62-WTW60&lt;=0,0,WTU62-WTW60)</f>
        <v>0</v>
      </c>
      <c r="WTY62" s="958">
        <f t="shared" ref="WTY62" si="8044">IF(WTW62-WTY60&lt;=0,0,WTW62-WTY60)</f>
        <v>0</v>
      </c>
      <c r="WUA62" s="958">
        <f t="shared" ref="WUA62" si="8045">IF(WTY62-WUA60&lt;=0,0,WTY62-WUA60)</f>
        <v>0</v>
      </c>
      <c r="WUC62" s="958">
        <f t="shared" ref="WUC62" si="8046">IF(WUA62-WUC60&lt;=0,0,WUA62-WUC60)</f>
        <v>0</v>
      </c>
      <c r="WUE62" s="958">
        <f t="shared" ref="WUE62" si="8047">IF(WUC62-WUE60&lt;=0,0,WUC62-WUE60)</f>
        <v>0</v>
      </c>
      <c r="WUG62" s="958">
        <f t="shared" ref="WUG62" si="8048">IF(WUE62-WUG60&lt;=0,0,WUE62-WUG60)</f>
        <v>0</v>
      </c>
      <c r="WUI62" s="958">
        <f t="shared" ref="WUI62" si="8049">IF(WUG62-WUI60&lt;=0,0,WUG62-WUI60)</f>
        <v>0</v>
      </c>
      <c r="WUK62" s="958">
        <f t="shared" ref="WUK62" si="8050">IF(WUI62-WUK60&lt;=0,0,WUI62-WUK60)</f>
        <v>0</v>
      </c>
      <c r="WUM62" s="958">
        <f t="shared" ref="WUM62" si="8051">IF(WUK62-WUM60&lt;=0,0,WUK62-WUM60)</f>
        <v>0</v>
      </c>
      <c r="WUO62" s="958">
        <f t="shared" ref="WUO62" si="8052">IF(WUM62-WUO60&lt;=0,0,WUM62-WUO60)</f>
        <v>0</v>
      </c>
      <c r="WUQ62" s="958">
        <f t="shared" ref="WUQ62" si="8053">IF(WUO62-WUQ60&lt;=0,0,WUO62-WUQ60)</f>
        <v>0</v>
      </c>
      <c r="WUS62" s="958">
        <f t="shared" ref="WUS62" si="8054">IF(WUQ62-WUS60&lt;=0,0,WUQ62-WUS60)</f>
        <v>0</v>
      </c>
      <c r="WUU62" s="958">
        <f t="shared" ref="WUU62" si="8055">IF(WUS62-WUU60&lt;=0,0,WUS62-WUU60)</f>
        <v>0</v>
      </c>
      <c r="WUW62" s="958">
        <f t="shared" ref="WUW62" si="8056">IF(WUU62-WUW60&lt;=0,0,WUU62-WUW60)</f>
        <v>0</v>
      </c>
      <c r="WUY62" s="958">
        <f t="shared" ref="WUY62" si="8057">IF(WUW62-WUY60&lt;=0,0,WUW62-WUY60)</f>
        <v>0</v>
      </c>
      <c r="WVA62" s="958">
        <f t="shared" ref="WVA62" si="8058">IF(WUY62-WVA60&lt;=0,0,WUY62-WVA60)</f>
        <v>0</v>
      </c>
      <c r="WVC62" s="958">
        <f t="shared" ref="WVC62" si="8059">IF(WVA62-WVC60&lt;=0,0,WVA62-WVC60)</f>
        <v>0</v>
      </c>
      <c r="WVE62" s="958">
        <f t="shared" ref="WVE62" si="8060">IF(WVC62-WVE60&lt;=0,0,WVC62-WVE60)</f>
        <v>0</v>
      </c>
      <c r="WVG62" s="958">
        <f t="shared" ref="WVG62" si="8061">IF(WVE62-WVG60&lt;=0,0,WVE62-WVG60)</f>
        <v>0</v>
      </c>
      <c r="WVI62" s="958">
        <f t="shared" ref="WVI62" si="8062">IF(WVG62-WVI60&lt;=0,0,WVG62-WVI60)</f>
        <v>0</v>
      </c>
      <c r="WVK62" s="958">
        <f t="shared" ref="WVK62" si="8063">IF(WVI62-WVK60&lt;=0,0,WVI62-WVK60)</f>
        <v>0</v>
      </c>
      <c r="WVM62" s="958">
        <f t="shared" ref="WVM62" si="8064">IF(WVK62-WVM60&lt;=0,0,WVK62-WVM60)</f>
        <v>0</v>
      </c>
      <c r="WVO62" s="958">
        <f t="shared" ref="WVO62" si="8065">IF(WVM62-WVO60&lt;=0,0,WVM62-WVO60)</f>
        <v>0</v>
      </c>
      <c r="WVQ62" s="958">
        <f t="shared" ref="WVQ62" si="8066">IF(WVO62-WVQ60&lt;=0,0,WVO62-WVQ60)</f>
        <v>0</v>
      </c>
      <c r="WVS62" s="958">
        <f t="shared" ref="WVS62" si="8067">IF(WVQ62-WVS60&lt;=0,0,WVQ62-WVS60)</f>
        <v>0</v>
      </c>
      <c r="WVU62" s="958">
        <f t="shared" ref="WVU62" si="8068">IF(WVS62-WVU60&lt;=0,0,WVS62-WVU60)</f>
        <v>0</v>
      </c>
      <c r="WVW62" s="958">
        <f t="shared" ref="WVW62" si="8069">IF(WVU62-WVW60&lt;=0,0,WVU62-WVW60)</f>
        <v>0</v>
      </c>
      <c r="WVY62" s="958">
        <f t="shared" ref="WVY62" si="8070">IF(WVW62-WVY60&lt;=0,0,WVW62-WVY60)</f>
        <v>0</v>
      </c>
      <c r="WWA62" s="958">
        <f t="shared" ref="WWA62" si="8071">IF(WVY62-WWA60&lt;=0,0,WVY62-WWA60)</f>
        <v>0</v>
      </c>
      <c r="WWC62" s="958">
        <f t="shared" ref="WWC62" si="8072">IF(WWA62-WWC60&lt;=0,0,WWA62-WWC60)</f>
        <v>0</v>
      </c>
      <c r="WWE62" s="958">
        <f t="shared" ref="WWE62" si="8073">IF(WWC62-WWE60&lt;=0,0,WWC62-WWE60)</f>
        <v>0</v>
      </c>
      <c r="WWG62" s="958">
        <f t="shared" ref="WWG62" si="8074">IF(WWE62-WWG60&lt;=0,0,WWE62-WWG60)</f>
        <v>0</v>
      </c>
      <c r="WWI62" s="958">
        <f t="shared" ref="WWI62" si="8075">IF(WWG62-WWI60&lt;=0,0,WWG62-WWI60)</f>
        <v>0</v>
      </c>
      <c r="WWK62" s="958">
        <f t="shared" ref="WWK62" si="8076">IF(WWI62-WWK60&lt;=0,0,WWI62-WWK60)</f>
        <v>0</v>
      </c>
      <c r="WWM62" s="958">
        <f t="shared" ref="WWM62" si="8077">IF(WWK62-WWM60&lt;=0,0,WWK62-WWM60)</f>
        <v>0</v>
      </c>
      <c r="WWO62" s="958">
        <f t="shared" ref="WWO62" si="8078">IF(WWM62-WWO60&lt;=0,0,WWM62-WWO60)</f>
        <v>0</v>
      </c>
      <c r="WWQ62" s="958">
        <f t="shared" ref="WWQ62" si="8079">IF(WWO62-WWQ60&lt;=0,0,WWO62-WWQ60)</f>
        <v>0</v>
      </c>
      <c r="WWS62" s="958">
        <f t="shared" ref="WWS62" si="8080">IF(WWQ62-WWS60&lt;=0,0,WWQ62-WWS60)</f>
        <v>0</v>
      </c>
      <c r="WWU62" s="958">
        <f t="shared" ref="WWU62" si="8081">IF(WWS62-WWU60&lt;=0,0,WWS62-WWU60)</f>
        <v>0</v>
      </c>
      <c r="WWW62" s="958">
        <f t="shared" ref="WWW62" si="8082">IF(WWU62-WWW60&lt;=0,0,WWU62-WWW60)</f>
        <v>0</v>
      </c>
      <c r="WWY62" s="958">
        <f t="shared" ref="WWY62" si="8083">IF(WWW62-WWY60&lt;=0,0,WWW62-WWY60)</f>
        <v>0</v>
      </c>
      <c r="WXA62" s="958">
        <f t="shared" ref="WXA62" si="8084">IF(WWY62-WXA60&lt;=0,0,WWY62-WXA60)</f>
        <v>0</v>
      </c>
      <c r="WXC62" s="958">
        <f t="shared" ref="WXC62" si="8085">IF(WXA62-WXC60&lt;=0,0,WXA62-WXC60)</f>
        <v>0</v>
      </c>
      <c r="WXE62" s="958">
        <f t="shared" ref="WXE62" si="8086">IF(WXC62-WXE60&lt;=0,0,WXC62-WXE60)</f>
        <v>0</v>
      </c>
      <c r="WXG62" s="958">
        <f t="shared" ref="WXG62" si="8087">IF(WXE62-WXG60&lt;=0,0,WXE62-WXG60)</f>
        <v>0</v>
      </c>
      <c r="WXI62" s="958">
        <f t="shared" ref="WXI62" si="8088">IF(WXG62-WXI60&lt;=0,0,WXG62-WXI60)</f>
        <v>0</v>
      </c>
      <c r="WXK62" s="958">
        <f t="shared" ref="WXK62" si="8089">IF(WXI62-WXK60&lt;=0,0,WXI62-WXK60)</f>
        <v>0</v>
      </c>
      <c r="WXM62" s="958">
        <f t="shared" ref="WXM62" si="8090">IF(WXK62-WXM60&lt;=0,0,WXK62-WXM60)</f>
        <v>0</v>
      </c>
      <c r="WXO62" s="958">
        <f t="shared" ref="WXO62" si="8091">IF(WXM62-WXO60&lt;=0,0,WXM62-WXO60)</f>
        <v>0</v>
      </c>
      <c r="WXQ62" s="958">
        <f t="shared" ref="WXQ62" si="8092">IF(WXO62-WXQ60&lt;=0,0,WXO62-WXQ60)</f>
        <v>0</v>
      </c>
      <c r="WXS62" s="958">
        <f t="shared" ref="WXS62" si="8093">IF(WXQ62-WXS60&lt;=0,0,WXQ62-WXS60)</f>
        <v>0</v>
      </c>
      <c r="WXU62" s="958">
        <f t="shared" ref="WXU62" si="8094">IF(WXS62-WXU60&lt;=0,0,WXS62-WXU60)</f>
        <v>0</v>
      </c>
      <c r="WXW62" s="958">
        <f t="shared" ref="WXW62" si="8095">IF(WXU62-WXW60&lt;=0,0,WXU62-WXW60)</f>
        <v>0</v>
      </c>
      <c r="WXY62" s="958">
        <f t="shared" ref="WXY62" si="8096">IF(WXW62-WXY60&lt;=0,0,WXW62-WXY60)</f>
        <v>0</v>
      </c>
      <c r="WYA62" s="958">
        <f t="shared" ref="WYA62" si="8097">IF(WXY62-WYA60&lt;=0,0,WXY62-WYA60)</f>
        <v>0</v>
      </c>
      <c r="WYC62" s="958">
        <f t="shared" ref="WYC62" si="8098">IF(WYA62-WYC60&lt;=0,0,WYA62-WYC60)</f>
        <v>0</v>
      </c>
      <c r="WYE62" s="958">
        <f t="shared" ref="WYE62" si="8099">IF(WYC62-WYE60&lt;=0,0,WYC62-WYE60)</f>
        <v>0</v>
      </c>
      <c r="WYG62" s="958">
        <f t="shared" ref="WYG62" si="8100">IF(WYE62-WYG60&lt;=0,0,WYE62-WYG60)</f>
        <v>0</v>
      </c>
      <c r="WYI62" s="958">
        <f t="shared" ref="WYI62" si="8101">IF(WYG62-WYI60&lt;=0,0,WYG62-WYI60)</f>
        <v>0</v>
      </c>
      <c r="WYK62" s="958">
        <f t="shared" ref="WYK62" si="8102">IF(WYI62-WYK60&lt;=0,0,WYI62-WYK60)</f>
        <v>0</v>
      </c>
      <c r="WYM62" s="958">
        <f t="shared" ref="WYM62" si="8103">IF(WYK62-WYM60&lt;=0,0,WYK62-WYM60)</f>
        <v>0</v>
      </c>
      <c r="WYO62" s="958">
        <f t="shared" ref="WYO62" si="8104">IF(WYM62-WYO60&lt;=0,0,WYM62-WYO60)</f>
        <v>0</v>
      </c>
      <c r="WYQ62" s="958">
        <f t="shared" ref="WYQ62" si="8105">IF(WYO62-WYQ60&lt;=0,0,WYO62-WYQ60)</f>
        <v>0</v>
      </c>
      <c r="WYS62" s="958">
        <f t="shared" ref="WYS62" si="8106">IF(WYQ62-WYS60&lt;=0,0,WYQ62-WYS60)</f>
        <v>0</v>
      </c>
      <c r="WYU62" s="958">
        <f t="shared" ref="WYU62" si="8107">IF(WYS62-WYU60&lt;=0,0,WYS62-WYU60)</f>
        <v>0</v>
      </c>
      <c r="WYW62" s="958">
        <f t="shared" ref="WYW62" si="8108">IF(WYU62-WYW60&lt;=0,0,WYU62-WYW60)</f>
        <v>0</v>
      </c>
      <c r="WYY62" s="958">
        <f t="shared" ref="WYY62" si="8109">IF(WYW62-WYY60&lt;=0,0,WYW62-WYY60)</f>
        <v>0</v>
      </c>
      <c r="WZA62" s="958">
        <f t="shared" ref="WZA62" si="8110">IF(WYY62-WZA60&lt;=0,0,WYY62-WZA60)</f>
        <v>0</v>
      </c>
      <c r="WZC62" s="958">
        <f t="shared" ref="WZC62" si="8111">IF(WZA62-WZC60&lt;=0,0,WZA62-WZC60)</f>
        <v>0</v>
      </c>
      <c r="WZE62" s="958">
        <f t="shared" ref="WZE62" si="8112">IF(WZC62-WZE60&lt;=0,0,WZC62-WZE60)</f>
        <v>0</v>
      </c>
      <c r="WZG62" s="958">
        <f t="shared" ref="WZG62" si="8113">IF(WZE62-WZG60&lt;=0,0,WZE62-WZG60)</f>
        <v>0</v>
      </c>
      <c r="WZI62" s="958">
        <f t="shared" ref="WZI62" si="8114">IF(WZG62-WZI60&lt;=0,0,WZG62-WZI60)</f>
        <v>0</v>
      </c>
      <c r="WZK62" s="958">
        <f t="shared" ref="WZK62" si="8115">IF(WZI62-WZK60&lt;=0,0,WZI62-WZK60)</f>
        <v>0</v>
      </c>
      <c r="WZM62" s="958">
        <f t="shared" ref="WZM62" si="8116">IF(WZK62-WZM60&lt;=0,0,WZK62-WZM60)</f>
        <v>0</v>
      </c>
      <c r="WZO62" s="958">
        <f t="shared" ref="WZO62" si="8117">IF(WZM62-WZO60&lt;=0,0,WZM62-WZO60)</f>
        <v>0</v>
      </c>
      <c r="WZQ62" s="958">
        <f t="shared" ref="WZQ62" si="8118">IF(WZO62-WZQ60&lt;=0,0,WZO62-WZQ60)</f>
        <v>0</v>
      </c>
      <c r="WZS62" s="958">
        <f t="shared" ref="WZS62" si="8119">IF(WZQ62-WZS60&lt;=0,0,WZQ62-WZS60)</f>
        <v>0</v>
      </c>
      <c r="WZU62" s="958">
        <f t="shared" ref="WZU62" si="8120">IF(WZS62-WZU60&lt;=0,0,WZS62-WZU60)</f>
        <v>0</v>
      </c>
      <c r="WZW62" s="958">
        <f t="shared" ref="WZW62" si="8121">IF(WZU62-WZW60&lt;=0,0,WZU62-WZW60)</f>
        <v>0</v>
      </c>
      <c r="WZY62" s="958">
        <f t="shared" ref="WZY62" si="8122">IF(WZW62-WZY60&lt;=0,0,WZW62-WZY60)</f>
        <v>0</v>
      </c>
      <c r="XAA62" s="958">
        <f t="shared" ref="XAA62" si="8123">IF(WZY62-XAA60&lt;=0,0,WZY62-XAA60)</f>
        <v>0</v>
      </c>
      <c r="XAC62" s="958">
        <f t="shared" ref="XAC62" si="8124">IF(XAA62-XAC60&lt;=0,0,XAA62-XAC60)</f>
        <v>0</v>
      </c>
      <c r="XAE62" s="958">
        <f t="shared" ref="XAE62" si="8125">IF(XAC62-XAE60&lt;=0,0,XAC62-XAE60)</f>
        <v>0</v>
      </c>
      <c r="XAG62" s="958">
        <f t="shared" ref="XAG62" si="8126">IF(XAE62-XAG60&lt;=0,0,XAE62-XAG60)</f>
        <v>0</v>
      </c>
      <c r="XAI62" s="958">
        <f t="shared" ref="XAI62" si="8127">IF(XAG62-XAI60&lt;=0,0,XAG62-XAI60)</f>
        <v>0</v>
      </c>
      <c r="XAK62" s="958">
        <f t="shared" ref="XAK62" si="8128">IF(XAI62-XAK60&lt;=0,0,XAI62-XAK60)</f>
        <v>0</v>
      </c>
      <c r="XAM62" s="958">
        <f t="shared" ref="XAM62" si="8129">IF(XAK62-XAM60&lt;=0,0,XAK62-XAM60)</f>
        <v>0</v>
      </c>
      <c r="XAO62" s="958">
        <f t="shared" ref="XAO62" si="8130">IF(XAM62-XAO60&lt;=0,0,XAM62-XAO60)</f>
        <v>0</v>
      </c>
      <c r="XAQ62" s="958">
        <f t="shared" ref="XAQ62" si="8131">IF(XAO62-XAQ60&lt;=0,0,XAO62-XAQ60)</f>
        <v>0</v>
      </c>
      <c r="XAS62" s="958">
        <f t="shared" ref="XAS62" si="8132">IF(XAQ62-XAS60&lt;=0,0,XAQ62-XAS60)</f>
        <v>0</v>
      </c>
      <c r="XAU62" s="958">
        <f t="shared" ref="XAU62" si="8133">IF(XAS62-XAU60&lt;=0,0,XAS62-XAU60)</f>
        <v>0</v>
      </c>
      <c r="XAW62" s="958">
        <f t="shared" ref="XAW62" si="8134">IF(XAU62-XAW60&lt;=0,0,XAU62-XAW60)</f>
        <v>0</v>
      </c>
      <c r="XAY62" s="958">
        <f t="shared" ref="XAY62" si="8135">IF(XAW62-XAY60&lt;=0,0,XAW62-XAY60)</f>
        <v>0</v>
      </c>
      <c r="XBA62" s="958">
        <f t="shared" ref="XBA62" si="8136">IF(XAY62-XBA60&lt;=0,0,XAY62-XBA60)</f>
        <v>0</v>
      </c>
      <c r="XBC62" s="958">
        <f t="shared" ref="XBC62" si="8137">IF(XBA62-XBC60&lt;=0,0,XBA62-XBC60)</f>
        <v>0</v>
      </c>
      <c r="XBE62" s="958">
        <f t="shared" ref="XBE62" si="8138">IF(XBC62-XBE60&lt;=0,0,XBC62-XBE60)</f>
        <v>0</v>
      </c>
      <c r="XBG62" s="958">
        <f t="shared" ref="XBG62" si="8139">IF(XBE62-XBG60&lt;=0,0,XBE62-XBG60)</f>
        <v>0</v>
      </c>
      <c r="XBI62" s="958">
        <f t="shared" ref="XBI62" si="8140">IF(XBG62-XBI60&lt;=0,0,XBG62-XBI60)</f>
        <v>0</v>
      </c>
      <c r="XBK62" s="958">
        <f t="shared" ref="XBK62" si="8141">IF(XBI62-XBK60&lt;=0,0,XBI62-XBK60)</f>
        <v>0</v>
      </c>
      <c r="XBM62" s="958">
        <f t="shared" ref="XBM62" si="8142">IF(XBK62-XBM60&lt;=0,0,XBK62-XBM60)</f>
        <v>0</v>
      </c>
      <c r="XBO62" s="958">
        <f t="shared" ref="XBO62" si="8143">IF(XBM62-XBO60&lt;=0,0,XBM62-XBO60)</f>
        <v>0</v>
      </c>
      <c r="XBQ62" s="958">
        <f t="shared" ref="XBQ62" si="8144">IF(XBO62-XBQ60&lt;=0,0,XBO62-XBQ60)</f>
        <v>0</v>
      </c>
      <c r="XBS62" s="958">
        <f t="shared" ref="XBS62" si="8145">IF(XBQ62-XBS60&lt;=0,0,XBQ62-XBS60)</f>
        <v>0</v>
      </c>
      <c r="XBU62" s="958">
        <f t="shared" ref="XBU62" si="8146">IF(XBS62-XBU60&lt;=0,0,XBS62-XBU60)</f>
        <v>0</v>
      </c>
      <c r="XBW62" s="958">
        <f t="shared" ref="XBW62" si="8147">IF(XBU62-XBW60&lt;=0,0,XBU62-XBW60)</f>
        <v>0</v>
      </c>
      <c r="XBY62" s="958">
        <f t="shared" ref="XBY62" si="8148">IF(XBW62-XBY60&lt;=0,0,XBW62-XBY60)</f>
        <v>0</v>
      </c>
      <c r="XCA62" s="958">
        <f t="shared" ref="XCA62" si="8149">IF(XBY62-XCA60&lt;=0,0,XBY62-XCA60)</f>
        <v>0</v>
      </c>
      <c r="XCC62" s="958">
        <f t="shared" ref="XCC62" si="8150">IF(XCA62-XCC60&lt;=0,0,XCA62-XCC60)</f>
        <v>0</v>
      </c>
      <c r="XCE62" s="958">
        <f t="shared" ref="XCE62" si="8151">IF(XCC62-XCE60&lt;=0,0,XCC62-XCE60)</f>
        <v>0</v>
      </c>
      <c r="XCG62" s="958">
        <f t="shared" ref="XCG62" si="8152">IF(XCE62-XCG60&lt;=0,0,XCE62-XCG60)</f>
        <v>0</v>
      </c>
      <c r="XCI62" s="958">
        <f t="shared" ref="XCI62" si="8153">IF(XCG62-XCI60&lt;=0,0,XCG62-XCI60)</f>
        <v>0</v>
      </c>
      <c r="XCK62" s="958">
        <f t="shared" ref="XCK62" si="8154">IF(XCI62-XCK60&lt;=0,0,XCI62-XCK60)</f>
        <v>0</v>
      </c>
      <c r="XCM62" s="958">
        <f t="shared" ref="XCM62" si="8155">IF(XCK62-XCM60&lt;=0,0,XCK62-XCM60)</f>
        <v>0</v>
      </c>
      <c r="XCO62" s="958">
        <f t="shared" ref="XCO62" si="8156">IF(XCM62-XCO60&lt;=0,0,XCM62-XCO60)</f>
        <v>0</v>
      </c>
      <c r="XCQ62" s="958">
        <f t="shared" ref="XCQ62" si="8157">IF(XCO62-XCQ60&lt;=0,0,XCO62-XCQ60)</f>
        <v>0</v>
      </c>
      <c r="XCS62" s="958">
        <f t="shared" ref="XCS62" si="8158">IF(XCQ62-XCS60&lt;=0,0,XCQ62-XCS60)</f>
        <v>0</v>
      </c>
      <c r="XCU62" s="958">
        <f t="shared" ref="XCU62" si="8159">IF(XCS62-XCU60&lt;=0,0,XCS62-XCU60)</f>
        <v>0</v>
      </c>
      <c r="XCW62" s="958">
        <f t="shared" ref="XCW62" si="8160">IF(XCU62-XCW60&lt;=0,0,XCU62-XCW60)</f>
        <v>0</v>
      </c>
      <c r="XCY62" s="958">
        <f t="shared" ref="XCY62" si="8161">IF(XCW62-XCY60&lt;=0,0,XCW62-XCY60)</f>
        <v>0</v>
      </c>
      <c r="XDA62" s="958">
        <f t="shared" ref="XDA62" si="8162">IF(XCY62-XDA60&lt;=0,0,XCY62-XDA60)</f>
        <v>0</v>
      </c>
      <c r="XDC62" s="958">
        <f t="shared" ref="XDC62" si="8163">IF(XDA62-XDC60&lt;=0,0,XDA62-XDC60)</f>
        <v>0</v>
      </c>
      <c r="XDE62" s="958">
        <f t="shared" ref="XDE62" si="8164">IF(XDC62-XDE60&lt;=0,0,XDC62-XDE60)</f>
        <v>0</v>
      </c>
      <c r="XDG62" s="958">
        <f t="shared" ref="XDG62" si="8165">IF(XDE62-XDG60&lt;=0,0,XDE62-XDG60)</f>
        <v>0</v>
      </c>
      <c r="XDI62" s="958">
        <f t="shared" ref="XDI62" si="8166">IF(XDG62-XDI60&lt;=0,0,XDG62-XDI60)</f>
        <v>0</v>
      </c>
      <c r="XDK62" s="958">
        <f t="shared" ref="XDK62" si="8167">IF(XDI62-XDK60&lt;=0,0,XDI62-XDK60)</f>
        <v>0</v>
      </c>
      <c r="XDM62" s="958">
        <f t="shared" ref="XDM62" si="8168">IF(XDK62-XDM60&lt;=0,0,XDK62-XDM60)</f>
        <v>0</v>
      </c>
      <c r="XDO62" s="958">
        <f t="shared" ref="XDO62" si="8169">IF(XDM62-XDO60&lt;=0,0,XDM62-XDO60)</f>
        <v>0</v>
      </c>
      <c r="XDQ62" s="958">
        <f t="shared" ref="XDQ62" si="8170">IF(XDO62-XDQ60&lt;=0,0,XDO62-XDQ60)</f>
        <v>0</v>
      </c>
      <c r="XDS62" s="958">
        <f t="shared" ref="XDS62" si="8171">IF(XDQ62-XDS60&lt;=0,0,XDQ62-XDS60)</f>
        <v>0</v>
      </c>
      <c r="XDU62" s="958">
        <f t="shared" ref="XDU62" si="8172">IF(XDS62-XDU60&lt;=0,0,XDS62-XDU60)</f>
        <v>0</v>
      </c>
      <c r="XDW62" s="958">
        <f t="shared" ref="XDW62" si="8173">IF(XDU62-XDW60&lt;=0,0,XDU62-XDW60)</f>
        <v>0</v>
      </c>
      <c r="XDY62" s="958">
        <f t="shared" ref="XDY62" si="8174">IF(XDW62-XDY60&lt;=0,0,XDW62-XDY60)</f>
        <v>0</v>
      </c>
      <c r="XEA62" s="958">
        <f t="shared" ref="XEA62" si="8175">IF(XDY62-XEA60&lt;=0,0,XDY62-XEA60)</f>
        <v>0</v>
      </c>
      <c r="XEC62" s="958">
        <f t="shared" ref="XEC62" si="8176">IF(XEA62-XEC60&lt;=0,0,XEA62-XEC60)</f>
        <v>0</v>
      </c>
      <c r="XEE62" s="958">
        <f t="shared" ref="XEE62" si="8177">IF(XEC62-XEE60&lt;=0,0,XEC62-XEE60)</f>
        <v>0</v>
      </c>
      <c r="XEG62" s="958">
        <f t="shared" ref="XEG62" si="8178">IF(XEE62-XEG60&lt;=0,0,XEE62-XEG60)</f>
        <v>0</v>
      </c>
      <c r="XEI62" s="958">
        <f t="shared" ref="XEI62" si="8179">IF(XEG62-XEI60&lt;=0,0,XEG62-XEI60)</f>
        <v>0</v>
      </c>
      <c r="XEK62" s="958">
        <f t="shared" ref="XEK62" si="8180">IF(XEI62-XEK60&lt;=0,0,XEI62-XEK60)</f>
        <v>0</v>
      </c>
      <c r="XEM62" s="958">
        <f t="shared" ref="XEM62" si="8181">IF(XEK62-XEM60&lt;=0,0,XEK62-XEM60)</f>
        <v>0</v>
      </c>
      <c r="XEO62" s="958">
        <f t="shared" ref="XEO62" si="8182">IF(XEM62-XEO60&lt;=0,0,XEM62-XEO60)</f>
        <v>0</v>
      </c>
      <c r="XEQ62" s="958">
        <f t="shared" ref="XEQ62" si="8183">IF(XEO62-XEQ60&lt;=0,0,XEO62-XEQ60)</f>
        <v>0</v>
      </c>
      <c r="XES62" s="958">
        <f t="shared" ref="XES62" si="8184">IF(XEQ62-XES60&lt;=0,0,XEQ62-XES60)</f>
        <v>0</v>
      </c>
      <c r="XEU62" s="958">
        <f t="shared" ref="XEU62" si="8185">IF(XES62-XEU60&lt;=0,0,XES62-XEU60)</f>
        <v>0</v>
      </c>
      <c r="XEW62" s="958">
        <f t="shared" ref="XEW62" si="8186">IF(XEU62-XEW60&lt;=0,0,XEU62-XEW60)</f>
        <v>0</v>
      </c>
      <c r="XEY62" s="958">
        <f t="shared" ref="XEY62" si="8187">IF(XEW62-XEY60&lt;=0,0,XEW62-XEY60)</f>
        <v>0</v>
      </c>
      <c r="XFA62" s="958">
        <f t="shared" ref="XFA62" si="8188">IF(XEY62-XFA60&lt;=0,0,XEY62-XFA60)</f>
        <v>0</v>
      </c>
      <c r="XFC62" s="958">
        <f t="shared" ref="XFC62" si="8189">IF(XFA62-XFC60&lt;=0,0,XFA62-XFC60)</f>
        <v>0</v>
      </c>
    </row>
    <row r="63" spans="1:1023 1025:2047 2049:3071 3073:4095 4097:5119 5121:6143 6145:7167 7169:8191 8193:9215 9217:10239 10241:11263 11265:12287 12289:13311 13313:14335 14337:15359 15361:16383" s="958" customFormat="1">
      <c r="A63" s="2691" t="s">
        <v>1184</v>
      </c>
      <c r="B63" s="2691"/>
      <c r="C63" s="2691"/>
    </row>
    <row r="64" spans="1:1023 1025:2047 2049:3071 3073:4095 4097:5119 5121:6143 6145:7167 7169:8191 8193:9215 9217:10239 10241:11263 11265:12287 12289:13311 13313:14335 14337:15359 15361:16383"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1022 1025:2047 2050:3072 3075:4095 4097:5120 5122:6142 6145:7167 7170:8192 8195:9215 9217:10240 10242:11262 11265:12287 12290:13312 13315:14335 14337:15360 15362:16382" s="3" customFormat="1">
      <c r="A65" s="3" t="s">
        <v>861</v>
      </c>
      <c r="C65" s="955">
        <v>0.5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1022 1025:2047 2050:3072 3075:4095 4097:5120 5122:6142 6145:7167 7170:8192 8195:9215 9217:10240 10242:11262 11265:12287 12290:13312 13315:14335 14337:15360 15362:16382" s="958" customFormat="1">
      <c r="A66" s="960" t="s">
        <v>2348</v>
      </c>
      <c r="B66" s="960"/>
      <c r="C66" s="959"/>
      <c r="E66" s="960">
        <f>IF(E62&gt;0,0,$E60*$C$65)</f>
        <v>0</v>
      </c>
      <c r="G66" s="956">
        <f>IF(G62&gt;0,0,G60*$C$65)</f>
        <v>0</v>
      </c>
      <c r="I66" s="956">
        <f t="shared" ref="I66" si="8190">IF(I62&gt;0,0,I60*$C$65)</f>
        <v>0</v>
      </c>
      <c r="K66" s="956">
        <f t="shared" ref="K66" si="8191">IF(K62&gt;0,0,K60*$C$65)</f>
        <v>0</v>
      </c>
      <c r="M66" s="956">
        <f t="shared" ref="M66" si="8192">IF(M62&gt;0,0,M60*$C$65)</f>
        <v>0</v>
      </c>
      <c r="O66" s="956">
        <f t="shared" ref="O66" si="8193">IF(O62&gt;0,0,O60*$C$65)</f>
        <v>0</v>
      </c>
      <c r="Q66" s="956">
        <f t="shared" ref="Q66" si="8194">IF(Q62&gt;0,0,Q60*$C$65)</f>
        <v>0</v>
      </c>
      <c r="S66" s="956">
        <f t="shared" ref="S66" si="8195">IF(S62&gt;0,0,S60*$C$65)</f>
        <v>0</v>
      </c>
      <c r="U66" s="956">
        <f t="shared" ref="U66" si="8196">IF(U62&gt;0,0,U60*$C$65)</f>
        <v>0</v>
      </c>
      <c r="W66" s="956">
        <f t="shared" ref="W66" si="8197">IF(W62&gt;0,0,W60*$C$65)</f>
        <v>0</v>
      </c>
      <c r="Y66" s="956">
        <f>IF(Y62&gt;0,0,(Y60-W62)*$C$65)</f>
        <v>82100.43981367175</v>
      </c>
      <c r="AA66" s="956">
        <f t="shared" ref="AA66" si="8198">IF(AA62&gt;0,0,(AA60-Y62)*$C$65)</f>
        <v>431730.94683734665</v>
      </c>
      <c r="AC66" s="956">
        <f t="shared" ref="AC66" si="8199">IF(AC62&gt;0,0,(AC60-AA62)*$C$65)</f>
        <v>457942.78885428247</v>
      </c>
      <c r="AE66" s="956">
        <f t="shared" ref="AE66" si="8200">IF(AE62&gt;0,0,(AE60-AC62)*$C$65)</f>
        <v>484292.96740162972</v>
      </c>
      <c r="AG66" s="956">
        <f t="shared" ref="AG66" si="8201">IF(AG62&gt;0,0,(AG60-AE62)*$C$65)</f>
        <v>510766.85744993086</v>
      </c>
      <c r="AI66" s="956">
        <f t="shared" ref="AI66" si="8202">IF(AI62&gt;0,0,(AI60-AG62)*$C$65)</f>
        <v>0</v>
      </c>
      <c r="AK66" s="956">
        <f t="shared" ref="AK66" si="8203">IF(AK62&gt;0,0,(AK60-AI62)*$C$65)</f>
        <v>0</v>
      </c>
      <c r="AN66" s="956">
        <f t="shared" ref="AN66" si="8204">IF(AN62&gt;0,0,(AN60-AL62)*$C$65)</f>
        <v>0</v>
      </c>
      <c r="AP66" s="956">
        <f t="shared" ref="AP66" si="8205">IF(AP62&gt;0,0,(AP60-AN62)*$C$65)</f>
        <v>0</v>
      </c>
      <c r="AS66" s="956">
        <f t="shared" ref="AS66" si="8206">IF(AS62&gt;0,0,(AS60-AQ62)*$C$65)</f>
        <v>0</v>
      </c>
      <c r="AU66" s="956">
        <f t="shared" ref="AU66" si="8207">IF(AU62&gt;0,0,(AU60-AS62)*$C$65)</f>
        <v>0</v>
      </c>
      <c r="AX66" s="956">
        <f t="shared" ref="AX66" si="8208">IF(AX62&gt;0,0,(AX60-AV62)*$C$65)</f>
        <v>0</v>
      </c>
      <c r="AZ66" s="956">
        <f t="shared" ref="AZ66" si="8209">IF(AZ62&gt;0,0,(AZ60-AX62)*$C$65)</f>
        <v>0</v>
      </c>
      <c r="BC66" s="956">
        <f t="shared" ref="BC66" si="8210">IF(BC62&gt;0,0,(BC60-BA62)*$C$65)</f>
        <v>0</v>
      </c>
      <c r="BE66" s="956">
        <f t="shared" ref="BE66" si="8211">IF(BE62&gt;0,0,(BE60-BC62)*$C$65)</f>
        <v>0</v>
      </c>
      <c r="BH66" s="956">
        <f t="shared" ref="BH66" si="8212">IF(BH62&gt;0,0,(BH60-BF62)*$C$65)</f>
        <v>0</v>
      </c>
      <c r="BJ66" s="956">
        <f t="shared" ref="BJ66" si="8213">IF(BJ62&gt;0,0,(BJ60-BH62)*$C$65)</f>
        <v>0</v>
      </c>
      <c r="BM66" s="956">
        <f t="shared" ref="BM66" si="8214">IF(BM62&gt;0,0,(BM60-BK62)*$C$65)</f>
        <v>0</v>
      </c>
      <c r="BO66" s="956">
        <f t="shared" ref="BO66" si="8215">IF(BO62&gt;0,0,(BO60-BM62)*$C$65)</f>
        <v>0</v>
      </c>
      <c r="BR66" s="956">
        <f t="shared" ref="BR66" si="8216">IF(BR62&gt;0,0,(BR60-BP62)*$C$65)</f>
        <v>0</v>
      </c>
      <c r="BT66" s="956">
        <f t="shared" ref="BT66" si="8217">IF(BT62&gt;0,0,(BT60-BR62)*$C$65)</f>
        <v>0</v>
      </c>
      <c r="BW66" s="956">
        <f t="shared" ref="BW66" si="8218">IF(BW62&gt;0,0,(BW60-BU62)*$C$65)</f>
        <v>0</v>
      </c>
      <c r="BY66" s="956">
        <f t="shared" ref="BY66" si="8219">IF(BY62&gt;0,0,(BY60-BW62)*$C$65)</f>
        <v>0</v>
      </c>
      <c r="CB66" s="956">
        <f t="shared" ref="CB66" si="8220">IF(CB62&gt;0,0,(CB60-BZ62)*$C$65)</f>
        <v>0</v>
      </c>
      <c r="CD66" s="956">
        <f t="shared" ref="CD66" si="8221">IF(CD62&gt;0,0,(CD60-CB62)*$C$65)</f>
        <v>0</v>
      </c>
      <c r="CG66" s="956">
        <f t="shared" ref="CG66" si="8222">IF(CG62&gt;0,0,(CG60-CE62)*$C$65)</f>
        <v>0</v>
      </c>
      <c r="CI66" s="956">
        <f t="shared" ref="CI66" si="8223">IF(CI62&gt;0,0,(CI60-CG62)*$C$65)</f>
        <v>0</v>
      </c>
      <c r="CL66" s="956">
        <f t="shared" ref="CL66" si="8224">IF(CL62&gt;0,0,(CL60-CJ62)*$C$65)</f>
        <v>0</v>
      </c>
      <c r="CN66" s="956">
        <f t="shared" ref="CN66" si="8225">IF(CN62&gt;0,0,(CN60-CL62)*$C$65)</f>
        <v>0</v>
      </c>
      <c r="CQ66" s="956">
        <f t="shared" ref="CQ66" si="8226">IF(CQ62&gt;0,0,(CQ60-CO62)*$C$65)</f>
        <v>0</v>
      </c>
      <c r="CS66" s="956">
        <f t="shared" ref="CS66" si="8227">IF(CS62&gt;0,0,(CS60-CQ62)*$C$65)</f>
        <v>0</v>
      </c>
      <c r="CV66" s="956">
        <f t="shared" ref="CV66" si="8228">IF(CV62&gt;0,0,(CV60-CT62)*$C$65)</f>
        <v>0</v>
      </c>
      <c r="CX66" s="956">
        <f t="shared" ref="CX66" si="8229">IF(CX62&gt;0,0,(CX60-CV62)*$C$65)</f>
        <v>0</v>
      </c>
      <c r="DA66" s="956">
        <f t="shared" ref="DA66" si="8230">IF(DA62&gt;0,0,(DA60-CY62)*$C$65)</f>
        <v>0</v>
      </c>
      <c r="DC66" s="956">
        <f t="shared" ref="DC66" si="8231">IF(DC62&gt;0,0,(DC60-DA62)*$C$65)</f>
        <v>0</v>
      </c>
      <c r="DF66" s="956">
        <f t="shared" ref="DF66" si="8232">IF(DF62&gt;0,0,(DF60-DD62)*$C$65)</f>
        <v>0</v>
      </c>
      <c r="DH66" s="956">
        <f t="shared" ref="DH66" si="8233">IF(DH62&gt;0,0,(DH60-DF62)*$C$65)</f>
        <v>0</v>
      </c>
      <c r="DK66" s="956">
        <f t="shared" ref="DK66" si="8234">IF(DK62&gt;0,0,(DK60-DI62)*$C$65)</f>
        <v>0</v>
      </c>
      <c r="DM66" s="956">
        <f t="shared" ref="DM66" si="8235">IF(DM62&gt;0,0,(DM60-DK62)*$C$65)</f>
        <v>0</v>
      </c>
      <c r="DP66" s="956">
        <f t="shared" ref="DP66" si="8236">IF(DP62&gt;0,0,(DP60-DN62)*$C$65)</f>
        <v>0</v>
      </c>
      <c r="DR66" s="956">
        <f t="shared" ref="DR66" si="8237">IF(DR62&gt;0,0,(DR60-DP62)*$C$65)</f>
        <v>0</v>
      </c>
      <c r="DU66" s="956">
        <f t="shared" ref="DU66" si="8238">IF(DU62&gt;0,0,(DU60-DS62)*$C$65)</f>
        <v>0</v>
      </c>
      <c r="DW66" s="956">
        <f t="shared" ref="DW66" si="8239">IF(DW62&gt;0,0,(DW60-DU62)*$C$65)</f>
        <v>0</v>
      </c>
      <c r="DZ66" s="956">
        <f t="shared" ref="DZ66" si="8240">IF(DZ62&gt;0,0,(DZ60-DX62)*$C$65)</f>
        <v>0</v>
      </c>
      <c r="EB66" s="956">
        <f t="shared" ref="EB66" si="8241">IF(EB62&gt;0,0,(EB60-DZ62)*$C$65)</f>
        <v>0</v>
      </c>
      <c r="EE66" s="956">
        <f t="shared" ref="EE66" si="8242">IF(EE62&gt;0,0,(EE60-EC62)*$C$65)</f>
        <v>0</v>
      </c>
      <c r="EG66" s="956">
        <f t="shared" ref="EG66" si="8243">IF(EG62&gt;0,0,(EG60-EE62)*$C$65)</f>
        <v>0</v>
      </c>
      <c r="EJ66" s="956">
        <f t="shared" ref="EJ66" si="8244">IF(EJ62&gt;0,0,(EJ60-EH62)*$C$65)</f>
        <v>0</v>
      </c>
      <c r="EL66" s="956">
        <f t="shared" ref="EL66" si="8245">IF(EL62&gt;0,0,(EL60-EJ62)*$C$65)</f>
        <v>0</v>
      </c>
      <c r="EO66" s="956">
        <f t="shared" ref="EO66" si="8246">IF(EO62&gt;0,0,(EO60-EM62)*$C$65)</f>
        <v>0</v>
      </c>
      <c r="EQ66" s="956">
        <f t="shared" ref="EQ66" si="8247">IF(EQ62&gt;0,0,(EQ60-EO62)*$C$65)</f>
        <v>0</v>
      </c>
      <c r="ET66" s="956">
        <f t="shared" ref="ET66" si="8248">IF(ET62&gt;0,0,(ET60-ER62)*$C$65)</f>
        <v>0</v>
      </c>
      <c r="EV66" s="956">
        <f t="shared" ref="EV66" si="8249">IF(EV62&gt;0,0,(EV60-ET62)*$C$65)</f>
        <v>0</v>
      </c>
      <c r="EY66" s="956">
        <f t="shared" ref="EY66" si="8250">IF(EY62&gt;0,0,(EY60-EW62)*$C$65)</f>
        <v>0</v>
      </c>
      <c r="FA66" s="956">
        <f t="shared" ref="FA66" si="8251">IF(FA62&gt;0,0,(FA60-EY62)*$C$65)</f>
        <v>0</v>
      </c>
      <c r="FD66" s="956">
        <f t="shared" ref="FD66" si="8252">IF(FD62&gt;0,0,(FD60-FB62)*$C$65)</f>
        <v>0</v>
      </c>
      <c r="FF66" s="956">
        <f t="shared" ref="FF66" si="8253">IF(FF62&gt;0,0,(FF60-FD62)*$C$65)</f>
        <v>0</v>
      </c>
      <c r="FI66" s="956">
        <f t="shared" ref="FI66" si="8254">IF(FI62&gt;0,0,(FI60-FG62)*$C$65)</f>
        <v>0</v>
      </c>
      <c r="FK66" s="956">
        <f t="shared" ref="FK66" si="8255">IF(FK62&gt;0,0,(FK60-FI62)*$C$65)</f>
        <v>0</v>
      </c>
      <c r="FN66" s="956">
        <f t="shared" ref="FN66" si="8256">IF(FN62&gt;0,0,(FN60-FL62)*$C$65)</f>
        <v>0</v>
      </c>
      <c r="FP66" s="956">
        <f t="shared" ref="FP66" si="8257">IF(FP62&gt;0,0,(FP60-FN62)*$C$65)</f>
        <v>0</v>
      </c>
      <c r="FS66" s="956">
        <f t="shared" ref="FS66" si="8258">IF(FS62&gt;0,0,(FS60-FQ62)*$C$65)</f>
        <v>0</v>
      </c>
      <c r="FU66" s="956">
        <f t="shared" ref="FU66" si="8259">IF(FU62&gt;0,0,(FU60-FS62)*$C$65)</f>
        <v>0</v>
      </c>
      <c r="FX66" s="956">
        <f t="shared" ref="FX66" si="8260">IF(FX62&gt;0,0,(FX60-FV62)*$C$65)</f>
        <v>0</v>
      </c>
      <c r="FZ66" s="956">
        <f t="shared" ref="FZ66" si="8261">IF(FZ62&gt;0,0,(FZ60-FX62)*$C$65)</f>
        <v>0</v>
      </c>
      <c r="GC66" s="956">
        <f t="shared" ref="GC66" si="8262">IF(GC62&gt;0,0,(GC60-GA62)*$C$65)</f>
        <v>0</v>
      </c>
      <c r="GE66" s="956">
        <f t="shared" ref="GE66" si="8263">IF(GE62&gt;0,0,(GE60-GC62)*$C$65)</f>
        <v>0</v>
      </c>
      <c r="GH66" s="956">
        <f t="shared" ref="GH66" si="8264">IF(GH62&gt;0,0,(GH60-GF62)*$C$65)</f>
        <v>0</v>
      </c>
      <c r="GJ66" s="956">
        <f t="shared" ref="GJ66" si="8265">IF(GJ62&gt;0,0,(GJ60-GH62)*$C$65)</f>
        <v>0</v>
      </c>
      <c r="GM66" s="956">
        <f t="shared" ref="GM66" si="8266">IF(GM62&gt;0,0,(GM60-GK62)*$C$65)</f>
        <v>0</v>
      </c>
      <c r="GO66" s="956">
        <f t="shared" ref="GO66" si="8267">IF(GO62&gt;0,0,(GO60-GM62)*$C$65)</f>
        <v>0</v>
      </c>
      <c r="GR66" s="956">
        <f t="shared" ref="GR66" si="8268">IF(GR62&gt;0,0,(GR60-GP62)*$C$65)</f>
        <v>0</v>
      </c>
      <c r="GT66" s="956">
        <f t="shared" ref="GT66" si="8269">IF(GT62&gt;0,0,(GT60-GR62)*$C$65)</f>
        <v>0</v>
      </c>
      <c r="GW66" s="956">
        <f t="shared" ref="GW66" si="8270">IF(GW62&gt;0,0,(GW60-GU62)*$C$65)</f>
        <v>0</v>
      </c>
      <c r="GY66" s="956">
        <f t="shared" ref="GY66" si="8271">IF(GY62&gt;0,0,(GY60-GW62)*$C$65)</f>
        <v>0</v>
      </c>
      <c r="HB66" s="956">
        <f t="shared" ref="HB66" si="8272">IF(HB62&gt;0,0,(HB60-GZ62)*$C$65)</f>
        <v>0</v>
      </c>
      <c r="HD66" s="956">
        <f t="shared" ref="HD66" si="8273">IF(HD62&gt;0,0,(HD60-HB62)*$C$65)</f>
        <v>0</v>
      </c>
      <c r="HG66" s="956">
        <f t="shared" ref="HG66" si="8274">IF(HG62&gt;0,0,(HG60-HE62)*$C$65)</f>
        <v>0</v>
      </c>
      <c r="HI66" s="956">
        <f t="shared" ref="HI66" si="8275">IF(HI62&gt;0,0,(HI60-HG62)*$C$65)</f>
        <v>0</v>
      </c>
      <c r="HL66" s="956">
        <f t="shared" ref="HL66" si="8276">IF(HL62&gt;0,0,(HL60-HJ62)*$C$65)</f>
        <v>0</v>
      </c>
      <c r="HN66" s="956">
        <f t="shared" ref="HN66" si="8277">IF(HN62&gt;0,0,(HN60-HL62)*$C$65)</f>
        <v>0</v>
      </c>
      <c r="HQ66" s="956">
        <f t="shared" ref="HQ66" si="8278">IF(HQ62&gt;0,0,(HQ60-HO62)*$C$65)</f>
        <v>0</v>
      </c>
      <c r="HS66" s="956">
        <f t="shared" ref="HS66" si="8279">IF(HS62&gt;0,0,(HS60-HQ62)*$C$65)</f>
        <v>0</v>
      </c>
      <c r="HV66" s="956">
        <f t="shared" ref="HV66" si="8280">IF(HV62&gt;0,0,(HV60-HT62)*$C$65)</f>
        <v>0</v>
      </c>
      <c r="HX66" s="956">
        <f t="shared" ref="HX66" si="8281">IF(HX62&gt;0,0,(HX60-HV62)*$C$65)</f>
        <v>0</v>
      </c>
      <c r="IA66" s="956">
        <f t="shared" ref="IA66" si="8282">IF(IA62&gt;0,0,(IA60-HY62)*$C$65)</f>
        <v>0</v>
      </c>
      <c r="IC66" s="956">
        <f t="shared" ref="IC66" si="8283">IF(IC62&gt;0,0,(IC60-IA62)*$C$65)</f>
        <v>0</v>
      </c>
      <c r="IF66" s="956">
        <f t="shared" ref="IF66" si="8284">IF(IF62&gt;0,0,(IF60-ID62)*$C$65)</f>
        <v>0</v>
      </c>
      <c r="IH66" s="956">
        <f t="shared" ref="IH66" si="8285">IF(IH62&gt;0,0,(IH60-IF62)*$C$65)</f>
        <v>0</v>
      </c>
      <c r="IK66" s="956">
        <f t="shared" ref="IK66" si="8286">IF(IK62&gt;0,0,(IK60-II62)*$C$65)</f>
        <v>0</v>
      </c>
      <c r="IM66" s="956">
        <f t="shared" ref="IM66" si="8287">IF(IM62&gt;0,0,(IM60-IK62)*$C$65)</f>
        <v>0</v>
      </c>
      <c r="IP66" s="956">
        <f t="shared" ref="IP66" si="8288">IF(IP62&gt;0,0,(IP60-IN62)*$C$65)</f>
        <v>0</v>
      </c>
      <c r="IR66" s="956">
        <f t="shared" ref="IR66" si="8289">IF(IR62&gt;0,0,(IR60-IP62)*$C$65)</f>
        <v>0</v>
      </c>
      <c r="IU66" s="956">
        <f t="shared" ref="IU66" si="8290">IF(IU62&gt;0,0,(IU60-IS62)*$C$65)</f>
        <v>0</v>
      </c>
      <c r="IW66" s="956">
        <f t="shared" ref="IW66" si="8291">IF(IW62&gt;0,0,(IW60-IU62)*$C$65)</f>
        <v>0</v>
      </c>
      <c r="IZ66" s="956">
        <f t="shared" ref="IZ66" si="8292">IF(IZ62&gt;0,0,(IZ60-IX62)*$C$65)</f>
        <v>0</v>
      </c>
      <c r="JB66" s="956">
        <f t="shared" ref="JB66" si="8293">IF(JB62&gt;0,0,(JB60-IZ62)*$C$65)</f>
        <v>0</v>
      </c>
      <c r="JE66" s="956">
        <f t="shared" ref="JE66" si="8294">IF(JE62&gt;0,0,(JE60-JC62)*$C$65)</f>
        <v>0</v>
      </c>
      <c r="JG66" s="956">
        <f t="shared" ref="JG66" si="8295">IF(JG62&gt;0,0,(JG60-JE62)*$C$65)</f>
        <v>0</v>
      </c>
      <c r="JJ66" s="956">
        <f t="shared" ref="JJ66" si="8296">IF(JJ62&gt;0,0,(JJ60-JH62)*$C$65)</f>
        <v>0</v>
      </c>
      <c r="JL66" s="956">
        <f t="shared" ref="JL66" si="8297">IF(JL62&gt;0,0,(JL60-JJ62)*$C$65)</f>
        <v>0</v>
      </c>
      <c r="JO66" s="956">
        <f t="shared" ref="JO66" si="8298">IF(JO62&gt;0,0,(JO60-JM62)*$C$65)</f>
        <v>0</v>
      </c>
      <c r="JQ66" s="956">
        <f t="shared" ref="JQ66" si="8299">IF(JQ62&gt;0,0,(JQ60-JO62)*$C$65)</f>
        <v>0</v>
      </c>
      <c r="JT66" s="956">
        <f t="shared" ref="JT66" si="8300">IF(JT62&gt;0,0,(JT60-JR62)*$C$65)</f>
        <v>0</v>
      </c>
      <c r="JV66" s="956">
        <f t="shared" ref="JV66" si="8301">IF(JV62&gt;0,0,(JV60-JT62)*$C$65)</f>
        <v>0</v>
      </c>
      <c r="JY66" s="956">
        <f t="shared" ref="JY66" si="8302">IF(JY62&gt;0,0,(JY60-JW62)*$C$65)</f>
        <v>0</v>
      </c>
      <c r="KA66" s="956">
        <f t="shared" ref="KA66" si="8303">IF(KA62&gt;0,0,(KA60-JY62)*$C$65)</f>
        <v>0</v>
      </c>
      <c r="KD66" s="956">
        <f t="shared" ref="KD66" si="8304">IF(KD62&gt;0,0,(KD60-KB62)*$C$65)</f>
        <v>0</v>
      </c>
      <c r="KF66" s="956">
        <f t="shared" ref="KF66" si="8305">IF(KF62&gt;0,0,(KF60-KD62)*$C$65)</f>
        <v>0</v>
      </c>
      <c r="KI66" s="956">
        <f t="shared" ref="KI66" si="8306">IF(KI62&gt;0,0,(KI60-KG62)*$C$65)</f>
        <v>0</v>
      </c>
      <c r="KK66" s="956">
        <f t="shared" ref="KK66" si="8307">IF(KK62&gt;0,0,(KK60-KI62)*$C$65)</f>
        <v>0</v>
      </c>
      <c r="KN66" s="956">
        <f t="shared" ref="KN66" si="8308">IF(KN62&gt;0,0,(KN60-KL62)*$C$65)</f>
        <v>0</v>
      </c>
      <c r="KP66" s="956">
        <f t="shared" ref="KP66" si="8309">IF(KP62&gt;0,0,(KP60-KN62)*$C$65)</f>
        <v>0</v>
      </c>
      <c r="KS66" s="956">
        <f t="shared" ref="KS66" si="8310">IF(KS62&gt;0,0,(KS60-KQ62)*$C$65)</f>
        <v>0</v>
      </c>
      <c r="KU66" s="956">
        <f t="shared" ref="KU66" si="8311">IF(KU62&gt;0,0,(KU60-KS62)*$C$65)</f>
        <v>0</v>
      </c>
      <c r="KX66" s="956">
        <f t="shared" ref="KX66" si="8312">IF(KX62&gt;0,0,(KX60-KV62)*$C$65)</f>
        <v>0</v>
      </c>
      <c r="KZ66" s="956">
        <f t="shared" ref="KZ66" si="8313">IF(KZ62&gt;0,0,(KZ60-KX62)*$C$65)</f>
        <v>0</v>
      </c>
      <c r="LC66" s="956">
        <f t="shared" ref="LC66" si="8314">IF(LC62&gt;0,0,(LC60-LA62)*$C$65)</f>
        <v>0</v>
      </c>
      <c r="LE66" s="956">
        <f t="shared" ref="LE66" si="8315">IF(LE62&gt;0,0,(LE60-LC62)*$C$65)</f>
        <v>0</v>
      </c>
      <c r="LH66" s="956">
        <f t="shared" ref="LH66" si="8316">IF(LH62&gt;0,0,(LH60-LF62)*$C$65)</f>
        <v>0</v>
      </c>
      <c r="LJ66" s="956">
        <f t="shared" ref="LJ66" si="8317">IF(LJ62&gt;0,0,(LJ60-LH62)*$C$65)</f>
        <v>0</v>
      </c>
      <c r="LM66" s="956">
        <f t="shared" ref="LM66" si="8318">IF(LM62&gt;0,0,(LM60-LK62)*$C$65)</f>
        <v>0</v>
      </c>
      <c r="LO66" s="956">
        <f t="shared" ref="LO66" si="8319">IF(LO62&gt;0,0,(LO60-LM62)*$C$65)</f>
        <v>0</v>
      </c>
      <c r="LR66" s="956">
        <f t="shared" ref="LR66" si="8320">IF(LR62&gt;0,0,(LR60-LP62)*$C$65)</f>
        <v>0</v>
      </c>
      <c r="LT66" s="956">
        <f t="shared" ref="LT66" si="8321">IF(LT62&gt;0,0,(LT60-LR62)*$C$65)</f>
        <v>0</v>
      </c>
      <c r="LW66" s="956">
        <f t="shared" ref="LW66" si="8322">IF(LW62&gt;0,0,(LW60-LU62)*$C$65)</f>
        <v>0</v>
      </c>
      <c r="LY66" s="956">
        <f t="shared" ref="LY66" si="8323">IF(LY62&gt;0,0,(LY60-LW62)*$C$65)</f>
        <v>0</v>
      </c>
      <c r="MB66" s="956">
        <f t="shared" ref="MB66" si="8324">IF(MB62&gt;0,0,(MB60-LZ62)*$C$65)</f>
        <v>0</v>
      </c>
      <c r="MD66" s="956">
        <f t="shared" ref="MD66" si="8325">IF(MD62&gt;0,0,(MD60-MB62)*$C$65)</f>
        <v>0</v>
      </c>
      <c r="MG66" s="956">
        <f t="shared" ref="MG66" si="8326">IF(MG62&gt;0,0,(MG60-ME62)*$C$65)</f>
        <v>0</v>
      </c>
      <c r="MI66" s="956">
        <f t="shared" ref="MI66" si="8327">IF(MI62&gt;0,0,(MI60-MG62)*$C$65)</f>
        <v>0</v>
      </c>
      <c r="ML66" s="956">
        <f t="shared" ref="ML66" si="8328">IF(ML62&gt;0,0,(ML60-MJ62)*$C$65)</f>
        <v>0</v>
      </c>
      <c r="MN66" s="956">
        <f t="shared" ref="MN66" si="8329">IF(MN62&gt;0,0,(MN60-ML62)*$C$65)</f>
        <v>0</v>
      </c>
      <c r="MQ66" s="956">
        <f t="shared" ref="MQ66" si="8330">IF(MQ62&gt;0,0,(MQ60-MO62)*$C$65)</f>
        <v>0</v>
      </c>
      <c r="MS66" s="956">
        <f t="shared" ref="MS66" si="8331">IF(MS62&gt;0,0,(MS60-MQ62)*$C$65)</f>
        <v>0</v>
      </c>
      <c r="MV66" s="956">
        <f t="shared" ref="MV66" si="8332">IF(MV62&gt;0,0,(MV60-MT62)*$C$65)</f>
        <v>0</v>
      </c>
      <c r="MX66" s="956">
        <f t="shared" ref="MX66" si="8333">IF(MX62&gt;0,0,(MX60-MV62)*$C$65)</f>
        <v>0</v>
      </c>
      <c r="NA66" s="956">
        <f t="shared" ref="NA66" si="8334">IF(NA62&gt;0,0,(NA60-MY62)*$C$65)</f>
        <v>0</v>
      </c>
      <c r="NC66" s="956">
        <f t="shared" ref="NC66" si="8335">IF(NC62&gt;0,0,(NC60-NA62)*$C$65)</f>
        <v>0</v>
      </c>
      <c r="NF66" s="956">
        <f t="shared" ref="NF66" si="8336">IF(NF62&gt;0,0,(NF60-ND62)*$C$65)</f>
        <v>0</v>
      </c>
      <c r="NH66" s="956">
        <f t="shared" ref="NH66" si="8337">IF(NH62&gt;0,0,(NH60-NF62)*$C$65)</f>
        <v>0</v>
      </c>
      <c r="NK66" s="956">
        <f t="shared" ref="NK66" si="8338">IF(NK62&gt;0,0,(NK60-NI62)*$C$65)</f>
        <v>0</v>
      </c>
      <c r="NM66" s="956">
        <f t="shared" ref="NM66" si="8339">IF(NM62&gt;0,0,(NM60-NK62)*$C$65)</f>
        <v>0</v>
      </c>
      <c r="NP66" s="956">
        <f t="shared" ref="NP66" si="8340">IF(NP62&gt;0,0,(NP60-NN62)*$C$65)</f>
        <v>0</v>
      </c>
      <c r="NR66" s="956">
        <f t="shared" ref="NR66" si="8341">IF(NR62&gt;0,0,(NR60-NP62)*$C$65)</f>
        <v>0</v>
      </c>
      <c r="NU66" s="956">
        <f t="shared" ref="NU66" si="8342">IF(NU62&gt;0,0,(NU60-NS62)*$C$65)</f>
        <v>0</v>
      </c>
      <c r="NW66" s="956">
        <f t="shared" ref="NW66" si="8343">IF(NW62&gt;0,0,(NW60-NU62)*$C$65)</f>
        <v>0</v>
      </c>
      <c r="NZ66" s="956">
        <f t="shared" ref="NZ66" si="8344">IF(NZ62&gt;0,0,(NZ60-NX62)*$C$65)</f>
        <v>0</v>
      </c>
      <c r="OB66" s="956">
        <f t="shared" ref="OB66" si="8345">IF(OB62&gt;0,0,(OB60-NZ62)*$C$65)</f>
        <v>0</v>
      </c>
      <c r="OE66" s="956">
        <f t="shared" ref="OE66" si="8346">IF(OE62&gt;0,0,(OE60-OC62)*$C$65)</f>
        <v>0</v>
      </c>
      <c r="OG66" s="956">
        <f t="shared" ref="OG66" si="8347">IF(OG62&gt;0,0,(OG60-OE62)*$C$65)</f>
        <v>0</v>
      </c>
      <c r="OJ66" s="956">
        <f t="shared" ref="OJ66" si="8348">IF(OJ62&gt;0,0,(OJ60-OH62)*$C$65)</f>
        <v>0</v>
      </c>
      <c r="OL66" s="956">
        <f t="shared" ref="OL66" si="8349">IF(OL62&gt;0,0,(OL60-OJ62)*$C$65)</f>
        <v>0</v>
      </c>
      <c r="OO66" s="956">
        <f t="shared" ref="OO66" si="8350">IF(OO62&gt;0,0,(OO60-OM62)*$C$65)</f>
        <v>0</v>
      </c>
      <c r="OQ66" s="956">
        <f t="shared" ref="OQ66" si="8351">IF(OQ62&gt;0,0,(OQ60-OO62)*$C$65)</f>
        <v>0</v>
      </c>
      <c r="OT66" s="956">
        <f t="shared" ref="OT66" si="8352">IF(OT62&gt;0,0,(OT60-OR62)*$C$65)</f>
        <v>0</v>
      </c>
      <c r="OV66" s="956">
        <f t="shared" ref="OV66" si="8353">IF(OV62&gt;0,0,(OV60-OT62)*$C$65)</f>
        <v>0</v>
      </c>
      <c r="OY66" s="956">
        <f t="shared" ref="OY66" si="8354">IF(OY62&gt;0,0,(OY60-OW62)*$C$65)</f>
        <v>0</v>
      </c>
      <c r="PA66" s="956">
        <f t="shared" ref="PA66" si="8355">IF(PA62&gt;0,0,(PA60-OY62)*$C$65)</f>
        <v>0</v>
      </c>
      <c r="PD66" s="956">
        <f t="shared" ref="PD66" si="8356">IF(PD62&gt;0,0,(PD60-PB62)*$C$65)</f>
        <v>0</v>
      </c>
      <c r="PF66" s="956">
        <f t="shared" ref="PF66" si="8357">IF(PF62&gt;0,0,(PF60-PD62)*$C$65)</f>
        <v>0</v>
      </c>
      <c r="PI66" s="956">
        <f t="shared" ref="PI66" si="8358">IF(PI62&gt;0,0,(PI60-PG62)*$C$65)</f>
        <v>0</v>
      </c>
      <c r="PK66" s="956">
        <f t="shared" ref="PK66" si="8359">IF(PK62&gt;0,0,(PK60-PI62)*$C$65)</f>
        <v>0</v>
      </c>
      <c r="PN66" s="956">
        <f t="shared" ref="PN66" si="8360">IF(PN62&gt;0,0,(PN60-PL62)*$C$65)</f>
        <v>0</v>
      </c>
      <c r="PP66" s="956">
        <f t="shared" ref="PP66" si="8361">IF(PP62&gt;0,0,(PP60-PN62)*$C$65)</f>
        <v>0</v>
      </c>
      <c r="PS66" s="956">
        <f t="shared" ref="PS66" si="8362">IF(PS62&gt;0,0,(PS60-PQ62)*$C$65)</f>
        <v>0</v>
      </c>
      <c r="PU66" s="956">
        <f t="shared" ref="PU66" si="8363">IF(PU62&gt;0,0,(PU60-PS62)*$C$65)</f>
        <v>0</v>
      </c>
      <c r="PX66" s="956">
        <f t="shared" ref="PX66" si="8364">IF(PX62&gt;0,0,(PX60-PV62)*$C$65)</f>
        <v>0</v>
      </c>
      <c r="PZ66" s="956">
        <f t="shared" ref="PZ66" si="8365">IF(PZ62&gt;0,0,(PZ60-PX62)*$C$65)</f>
        <v>0</v>
      </c>
      <c r="QC66" s="956">
        <f t="shared" ref="QC66" si="8366">IF(QC62&gt;0,0,(QC60-QA62)*$C$65)</f>
        <v>0</v>
      </c>
      <c r="QE66" s="956">
        <f t="shared" ref="QE66" si="8367">IF(QE62&gt;0,0,(QE60-QC62)*$C$65)</f>
        <v>0</v>
      </c>
      <c r="QH66" s="956">
        <f t="shared" ref="QH66" si="8368">IF(QH62&gt;0,0,(QH60-QF62)*$C$65)</f>
        <v>0</v>
      </c>
      <c r="QJ66" s="956">
        <f t="shared" ref="QJ66" si="8369">IF(QJ62&gt;0,0,(QJ60-QH62)*$C$65)</f>
        <v>0</v>
      </c>
      <c r="QM66" s="956">
        <f t="shared" ref="QM66" si="8370">IF(QM62&gt;0,0,(QM60-QK62)*$C$65)</f>
        <v>0</v>
      </c>
      <c r="QO66" s="956">
        <f t="shared" ref="QO66" si="8371">IF(QO62&gt;0,0,(QO60-QM62)*$C$65)</f>
        <v>0</v>
      </c>
      <c r="QR66" s="956">
        <f t="shared" ref="QR66" si="8372">IF(QR62&gt;0,0,(QR60-QP62)*$C$65)</f>
        <v>0</v>
      </c>
      <c r="QT66" s="956">
        <f t="shared" ref="QT66" si="8373">IF(QT62&gt;0,0,(QT60-QR62)*$C$65)</f>
        <v>0</v>
      </c>
      <c r="QW66" s="956">
        <f t="shared" ref="QW66" si="8374">IF(QW62&gt;0,0,(QW60-QU62)*$C$65)</f>
        <v>0</v>
      </c>
      <c r="QY66" s="956">
        <f t="shared" ref="QY66" si="8375">IF(QY62&gt;0,0,(QY60-QW62)*$C$65)</f>
        <v>0</v>
      </c>
      <c r="RB66" s="956">
        <f t="shared" ref="RB66" si="8376">IF(RB62&gt;0,0,(RB60-QZ62)*$C$65)</f>
        <v>0</v>
      </c>
      <c r="RD66" s="956">
        <f t="shared" ref="RD66" si="8377">IF(RD62&gt;0,0,(RD60-RB62)*$C$65)</f>
        <v>0</v>
      </c>
      <c r="RG66" s="956">
        <f t="shared" ref="RG66" si="8378">IF(RG62&gt;0,0,(RG60-RE62)*$C$65)</f>
        <v>0</v>
      </c>
      <c r="RI66" s="956">
        <f t="shared" ref="RI66" si="8379">IF(RI62&gt;0,0,(RI60-RG62)*$C$65)</f>
        <v>0</v>
      </c>
      <c r="RL66" s="956">
        <f t="shared" ref="RL66" si="8380">IF(RL62&gt;0,0,(RL60-RJ62)*$C$65)</f>
        <v>0</v>
      </c>
      <c r="RN66" s="956">
        <f t="shared" ref="RN66" si="8381">IF(RN62&gt;0,0,(RN60-RL62)*$C$65)</f>
        <v>0</v>
      </c>
      <c r="RQ66" s="956">
        <f t="shared" ref="RQ66" si="8382">IF(RQ62&gt;0,0,(RQ60-RO62)*$C$65)</f>
        <v>0</v>
      </c>
      <c r="RS66" s="956">
        <f t="shared" ref="RS66" si="8383">IF(RS62&gt;0,0,(RS60-RQ62)*$C$65)</f>
        <v>0</v>
      </c>
      <c r="RV66" s="956">
        <f t="shared" ref="RV66" si="8384">IF(RV62&gt;0,0,(RV60-RT62)*$C$65)</f>
        <v>0</v>
      </c>
      <c r="RX66" s="956">
        <f t="shared" ref="RX66" si="8385">IF(RX62&gt;0,0,(RX60-RV62)*$C$65)</f>
        <v>0</v>
      </c>
      <c r="SA66" s="956">
        <f t="shared" ref="SA66" si="8386">IF(SA62&gt;0,0,(SA60-RY62)*$C$65)</f>
        <v>0</v>
      </c>
      <c r="SC66" s="956">
        <f t="shared" ref="SC66" si="8387">IF(SC62&gt;0,0,(SC60-SA62)*$C$65)</f>
        <v>0</v>
      </c>
      <c r="SF66" s="956">
        <f t="shared" ref="SF66" si="8388">IF(SF62&gt;0,0,(SF60-SD62)*$C$65)</f>
        <v>0</v>
      </c>
      <c r="SH66" s="956">
        <f t="shared" ref="SH66" si="8389">IF(SH62&gt;0,0,(SH60-SF62)*$C$65)</f>
        <v>0</v>
      </c>
      <c r="SK66" s="956">
        <f t="shared" ref="SK66" si="8390">IF(SK62&gt;0,0,(SK60-SI62)*$C$65)</f>
        <v>0</v>
      </c>
      <c r="SM66" s="956">
        <f t="shared" ref="SM66" si="8391">IF(SM62&gt;0,0,(SM60-SK62)*$C$65)</f>
        <v>0</v>
      </c>
      <c r="SP66" s="956">
        <f t="shared" ref="SP66" si="8392">IF(SP62&gt;0,0,(SP60-SN62)*$C$65)</f>
        <v>0</v>
      </c>
      <c r="SR66" s="956">
        <f t="shared" ref="SR66" si="8393">IF(SR62&gt;0,0,(SR60-SP62)*$C$65)</f>
        <v>0</v>
      </c>
      <c r="SU66" s="956">
        <f t="shared" ref="SU66" si="8394">IF(SU62&gt;0,0,(SU60-SS62)*$C$65)</f>
        <v>0</v>
      </c>
      <c r="SW66" s="956">
        <f t="shared" ref="SW66" si="8395">IF(SW62&gt;0,0,(SW60-SU62)*$C$65)</f>
        <v>0</v>
      </c>
      <c r="SZ66" s="956">
        <f t="shared" ref="SZ66" si="8396">IF(SZ62&gt;0,0,(SZ60-SX62)*$C$65)</f>
        <v>0</v>
      </c>
      <c r="TB66" s="956">
        <f t="shared" ref="TB66" si="8397">IF(TB62&gt;0,0,(TB60-SZ62)*$C$65)</f>
        <v>0</v>
      </c>
      <c r="TE66" s="956">
        <f t="shared" ref="TE66" si="8398">IF(TE62&gt;0,0,(TE60-TC62)*$C$65)</f>
        <v>0</v>
      </c>
      <c r="TG66" s="956">
        <f t="shared" ref="TG66" si="8399">IF(TG62&gt;0,0,(TG60-TE62)*$C$65)</f>
        <v>0</v>
      </c>
      <c r="TJ66" s="956">
        <f t="shared" ref="TJ66" si="8400">IF(TJ62&gt;0,0,(TJ60-TH62)*$C$65)</f>
        <v>0</v>
      </c>
      <c r="TL66" s="956">
        <f t="shared" ref="TL66" si="8401">IF(TL62&gt;0,0,(TL60-TJ62)*$C$65)</f>
        <v>0</v>
      </c>
      <c r="TO66" s="956">
        <f t="shared" ref="TO66" si="8402">IF(TO62&gt;0,0,(TO60-TM62)*$C$65)</f>
        <v>0</v>
      </c>
      <c r="TQ66" s="956">
        <f t="shared" ref="TQ66" si="8403">IF(TQ62&gt;0,0,(TQ60-TO62)*$C$65)</f>
        <v>0</v>
      </c>
      <c r="TT66" s="956">
        <f t="shared" ref="TT66" si="8404">IF(TT62&gt;0,0,(TT60-TR62)*$C$65)</f>
        <v>0</v>
      </c>
      <c r="TV66" s="956">
        <f t="shared" ref="TV66" si="8405">IF(TV62&gt;0,0,(TV60-TT62)*$C$65)</f>
        <v>0</v>
      </c>
      <c r="TY66" s="956">
        <f t="shared" ref="TY66" si="8406">IF(TY62&gt;0,0,(TY60-TW62)*$C$65)</f>
        <v>0</v>
      </c>
      <c r="UA66" s="956">
        <f t="shared" ref="UA66" si="8407">IF(UA62&gt;0,0,(UA60-TY62)*$C$65)</f>
        <v>0</v>
      </c>
      <c r="UD66" s="956">
        <f t="shared" ref="UD66" si="8408">IF(UD62&gt;0,0,(UD60-UB62)*$C$65)</f>
        <v>0</v>
      </c>
      <c r="UF66" s="956">
        <f t="shared" ref="UF66" si="8409">IF(UF62&gt;0,0,(UF60-UD62)*$C$65)</f>
        <v>0</v>
      </c>
      <c r="UI66" s="956">
        <f t="shared" ref="UI66" si="8410">IF(UI62&gt;0,0,(UI60-UG62)*$C$65)</f>
        <v>0</v>
      </c>
      <c r="UK66" s="956">
        <f t="shared" ref="UK66" si="8411">IF(UK62&gt;0,0,(UK60-UI62)*$C$65)</f>
        <v>0</v>
      </c>
      <c r="UN66" s="956">
        <f t="shared" ref="UN66" si="8412">IF(UN62&gt;0,0,(UN60-UL62)*$C$65)</f>
        <v>0</v>
      </c>
      <c r="UP66" s="956">
        <f t="shared" ref="UP66" si="8413">IF(UP62&gt;0,0,(UP60-UN62)*$C$65)</f>
        <v>0</v>
      </c>
      <c r="US66" s="956">
        <f t="shared" ref="US66" si="8414">IF(US62&gt;0,0,(US60-UQ62)*$C$65)</f>
        <v>0</v>
      </c>
      <c r="UU66" s="956">
        <f t="shared" ref="UU66" si="8415">IF(UU62&gt;0,0,(UU60-US62)*$C$65)</f>
        <v>0</v>
      </c>
      <c r="UX66" s="956">
        <f t="shared" ref="UX66" si="8416">IF(UX62&gt;0,0,(UX60-UV62)*$C$65)</f>
        <v>0</v>
      </c>
      <c r="UZ66" s="956">
        <f t="shared" ref="UZ66" si="8417">IF(UZ62&gt;0,0,(UZ60-UX62)*$C$65)</f>
        <v>0</v>
      </c>
      <c r="VC66" s="956">
        <f t="shared" ref="VC66" si="8418">IF(VC62&gt;0,0,(VC60-VA62)*$C$65)</f>
        <v>0</v>
      </c>
      <c r="VE66" s="956">
        <f t="shared" ref="VE66" si="8419">IF(VE62&gt;0,0,(VE60-VC62)*$C$65)</f>
        <v>0</v>
      </c>
      <c r="VH66" s="956">
        <f t="shared" ref="VH66" si="8420">IF(VH62&gt;0,0,(VH60-VF62)*$C$65)</f>
        <v>0</v>
      </c>
      <c r="VJ66" s="956">
        <f t="shared" ref="VJ66" si="8421">IF(VJ62&gt;0,0,(VJ60-VH62)*$C$65)</f>
        <v>0</v>
      </c>
      <c r="VM66" s="956">
        <f t="shared" ref="VM66" si="8422">IF(VM62&gt;0,0,(VM60-VK62)*$C$65)</f>
        <v>0</v>
      </c>
      <c r="VO66" s="956">
        <f t="shared" ref="VO66" si="8423">IF(VO62&gt;0,0,(VO60-VM62)*$C$65)</f>
        <v>0</v>
      </c>
      <c r="VR66" s="956">
        <f t="shared" ref="VR66" si="8424">IF(VR62&gt;0,0,(VR60-VP62)*$C$65)</f>
        <v>0</v>
      </c>
      <c r="VT66" s="956">
        <f t="shared" ref="VT66" si="8425">IF(VT62&gt;0,0,(VT60-VR62)*$C$65)</f>
        <v>0</v>
      </c>
      <c r="VW66" s="956">
        <f t="shared" ref="VW66" si="8426">IF(VW62&gt;0,0,(VW60-VU62)*$C$65)</f>
        <v>0</v>
      </c>
      <c r="VY66" s="956">
        <f t="shared" ref="VY66" si="8427">IF(VY62&gt;0,0,(VY60-VW62)*$C$65)</f>
        <v>0</v>
      </c>
      <c r="WB66" s="956">
        <f t="shared" ref="WB66" si="8428">IF(WB62&gt;0,0,(WB60-VZ62)*$C$65)</f>
        <v>0</v>
      </c>
      <c r="WD66" s="956">
        <f t="shared" ref="WD66" si="8429">IF(WD62&gt;0,0,(WD60-WB62)*$C$65)</f>
        <v>0</v>
      </c>
      <c r="WG66" s="956">
        <f t="shared" ref="WG66" si="8430">IF(WG62&gt;0,0,(WG60-WE62)*$C$65)</f>
        <v>0</v>
      </c>
      <c r="WI66" s="956">
        <f t="shared" ref="WI66" si="8431">IF(WI62&gt;0,0,(WI60-WG62)*$C$65)</f>
        <v>0</v>
      </c>
      <c r="WL66" s="956">
        <f t="shared" ref="WL66" si="8432">IF(WL62&gt;0,0,(WL60-WJ62)*$C$65)</f>
        <v>0</v>
      </c>
      <c r="WN66" s="956">
        <f t="shared" ref="WN66" si="8433">IF(WN62&gt;0,0,(WN60-WL62)*$C$65)</f>
        <v>0</v>
      </c>
      <c r="WQ66" s="956">
        <f t="shared" ref="WQ66" si="8434">IF(WQ62&gt;0,0,(WQ60-WO62)*$C$65)</f>
        <v>0</v>
      </c>
      <c r="WS66" s="956">
        <f t="shared" ref="WS66" si="8435">IF(WS62&gt;0,0,(WS60-WQ62)*$C$65)</f>
        <v>0</v>
      </c>
      <c r="WV66" s="956">
        <f t="shared" ref="WV66" si="8436">IF(WV62&gt;0,0,(WV60-WT62)*$C$65)</f>
        <v>0</v>
      </c>
      <c r="WX66" s="956">
        <f t="shared" ref="WX66" si="8437">IF(WX62&gt;0,0,(WX60-WV62)*$C$65)</f>
        <v>0</v>
      </c>
      <c r="XA66" s="956">
        <f t="shared" ref="XA66" si="8438">IF(XA62&gt;0,0,(XA60-WY62)*$C$65)</f>
        <v>0</v>
      </c>
      <c r="XC66" s="956">
        <f t="shared" ref="XC66" si="8439">IF(XC62&gt;0,0,(XC60-XA62)*$C$65)</f>
        <v>0</v>
      </c>
      <c r="XF66" s="956">
        <f t="shared" ref="XF66" si="8440">IF(XF62&gt;0,0,(XF60-XD62)*$C$65)</f>
        <v>0</v>
      </c>
      <c r="XH66" s="956">
        <f t="shared" ref="XH66" si="8441">IF(XH62&gt;0,0,(XH60-XF62)*$C$65)</f>
        <v>0</v>
      </c>
      <c r="XK66" s="956">
        <f t="shared" ref="XK66" si="8442">IF(XK62&gt;0,0,(XK60-XI62)*$C$65)</f>
        <v>0</v>
      </c>
      <c r="XM66" s="956">
        <f t="shared" ref="XM66" si="8443">IF(XM62&gt;0,0,(XM60-XK62)*$C$65)</f>
        <v>0</v>
      </c>
      <c r="XP66" s="956">
        <f t="shared" ref="XP66" si="8444">IF(XP62&gt;0,0,(XP60-XN62)*$C$65)</f>
        <v>0</v>
      </c>
      <c r="XR66" s="956">
        <f t="shared" ref="XR66" si="8445">IF(XR62&gt;0,0,(XR60-XP62)*$C$65)</f>
        <v>0</v>
      </c>
      <c r="XU66" s="956">
        <f t="shared" ref="XU66" si="8446">IF(XU62&gt;0,0,(XU60-XS62)*$C$65)</f>
        <v>0</v>
      </c>
      <c r="XW66" s="956">
        <f t="shared" ref="XW66" si="8447">IF(XW62&gt;0,0,(XW60-XU62)*$C$65)</f>
        <v>0</v>
      </c>
      <c r="XZ66" s="956">
        <f t="shared" ref="XZ66" si="8448">IF(XZ62&gt;0,0,(XZ60-XX62)*$C$65)</f>
        <v>0</v>
      </c>
      <c r="YB66" s="956">
        <f t="shared" ref="YB66" si="8449">IF(YB62&gt;0,0,(YB60-XZ62)*$C$65)</f>
        <v>0</v>
      </c>
      <c r="YE66" s="956">
        <f t="shared" ref="YE66" si="8450">IF(YE62&gt;0,0,(YE60-YC62)*$C$65)</f>
        <v>0</v>
      </c>
      <c r="YG66" s="956">
        <f t="shared" ref="YG66" si="8451">IF(YG62&gt;0,0,(YG60-YE62)*$C$65)</f>
        <v>0</v>
      </c>
      <c r="YJ66" s="956">
        <f t="shared" ref="YJ66" si="8452">IF(YJ62&gt;0,0,(YJ60-YH62)*$C$65)</f>
        <v>0</v>
      </c>
      <c r="YL66" s="956">
        <f t="shared" ref="YL66" si="8453">IF(YL62&gt;0,0,(YL60-YJ62)*$C$65)</f>
        <v>0</v>
      </c>
      <c r="YO66" s="956">
        <f t="shared" ref="YO66" si="8454">IF(YO62&gt;0,0,(YO60-YM62)*$C$65)</f>
        <v>0</v>
      </c>
      <c r="YQ66" s="956">
        <f t="shared" ref="YQ66" si="8455">IF(YQ62&gt;0,0,(YQ60-YO62)*$C$65)</f>
        <v>0</v>
      </c>
      <c r="YT66" s="956">
        <f t="shared" ref="YT66" si="8456">IF(YT62&gt;0,0,(YT60-YR62)*$C$65)</f>
        <v>0</v>
      </c>
      <c r="YV66" s="956">
        <f t="shared" ref="YV66" si="8457">IF(YV62&gt;0,0,(YV60-YT62)*$C$65)</f>
        <v>0</v>
      </c>
      <c r="YY66" s="956">
        <f t="shared" ref="YY66" si="8458">IF(YY62&gt;0,0,(YY60-YW62)*$C$65)</f>
        <v>0</v>
      </c>
      <c r="ZA66" s="956">
        <f t="shared" ref="ZA66" si="8459">IF(ZA62&gt;0,0,(ZA60-YY62)*$C$65)</f>
        <v>0</v>
      </c>
      <c r="ZD66" s="956">
        <f t="shared" ref="ZD66" si="8460">IF(ZD62&gt;0,0,(ZD60-ZB62)*$C$65)</f>
        <v>0</v>
      </c>
      <c r="ZF66" s="956">
        <f t="shared" ref="ZF66" si="8461">IF(ZF62&gt;0,0,(ZF60-ZD62)*$C$65)</f>
        <v>0</v>
      </c>
      <c r="ZI66" s="956">
        <f t="shared" ref="ZI66" si="8462">IF(ZI62&gt;0,0,(ZI60-ZG62)*$C$65)</f>
        <v>0</v>
      </c>
      <c r="ZK66" s="956">
        <f t="shared" ref="ZK66" si="8463">IF(ZK62&gt;0,0,(ZK60-ZI62)*$C$65)</f>
        <v>0</v>
      </c>
      <c r="ZN66" s="956">
        <f t="shared" ref="ZN66" si="8464">IF(ZN62&gt;0,0,(ZN60-ZL62)*$C$65)</f>
        <v>0</v>
      </c>
      <c r="ZP66" s="956">
        <f t="shared" ref="ZP66" si="8465">IF(ZP62&gt;0,0,(ZP60-ZN62)*$C$65)</f>
        <v>0</v>
      </c>
      <c r="ZS66" s="956">
        <f t="shared" ref="ZS66" si="8466">IF(ZS62&gt;0,0,(ZS60-ZQ62)*$C$65)</f>
        <v>0</v>
      </c>
      <c r="ZU66" s="956">
        <f t="shared" ref="ZU66" si="8467">IF(ZU62&gt;0,0,(ZU60-ZS62)*$C$65)</f>
        <v>0</v>
      </c>
      <c r="ZX66" s="956">
        <f t="shared" ref="ZX66" si="8468">IF(ZX62&gt;0,0,(ZX60-ZV62)*$C$65)</f>
        <v>0</v>
      </c>
      <c r="ZZ66" s="956">
        <f t="shared" ref="ZZ66" si="8469">IF(ZZ62&gt;0,0,(ZZ60-ZX62)*$C$65)</f>
        <v>0</v>
      </c>
      <c r="AAC66" s="956">
        <f t="shared" ref="AAC66" si="8470">IF(AAC62&gt;0,0,(AAC60-AAA62)*$C$65)</f>
        <v>0</v>
      </c>
      <c r="AAE66" s="956">
        <f t="shared" ref="AAE66" si="8471">IF(AAE62&gt;0,0,(AAE60-AAC62)*$C$65)</f>
        <v>0</v>
      </c>
      <c r="AAH66" s="956">
        <f t="shared" ref="AAH66" si="8472">IF(AAH62&gt;0,0,(AAH60-AAF62)*$C$65)</f>
        <v>0</v>
      </c>
      <c r="AAJ66" s="956">
        <f t="shared" ref="AAJ66" si="8473">IF(AAJ62&gt;0,0,(AAJ60-AAH62)*$C$65)</f>
        <v>0</v>
      </c>
      <c r="AAM66" s="956">
        <f t="shared" ref="AAM66" si="8474">IF(AAM62&gt;0,0,(AAM60-AAK62)*$C$65)</f>
        <v>0</v>
      </c>
      <c r="AAO66" s="956">
        <f t="shared" ref="AAO66" si="8475">IF(AAO62&gt;0,0,(AAO60-AAM62)*$C$65)</f>
        <v>0</v>
      </c>
      <c r="AAR66" s="956">
        <f t="shared" ref="AAR66" si="8476">IF(AAR62&gt;0,0,(AAR60-AAP62)*$C$65)</f>
        <v>0</v>
      </c>
      <c r="AAT66" s="956">
        <f t="shared" ref="AAT66" si="8477">IF(AAT62&gt;0,0,(AAT60-AAR62)*$C$65)</f>
        <v>0</v>
      </c>
      <c r="AAW66" s="956">
        <f t="shared" ref="AAW66" si="8478">IF(AAW62&gt;0,0,(AAW60-AAU62)*$C$65)</f>
        <v>0</v>
      </c>
      <c r="AAY66" s="956">
        <f t="shared" ref="AAY66" si="8479">IF(AAY62&gt;0,0,(AAY60-AAW62)*$C$65)</f>
        <v>0</v>
      </c>
      <c r="ABB66" s="956">
        <f t="shared" ref="ABB66" si="8480">IF(ABB62&gt;0,0,(ABB60-AAZ62)*$C$65)</f>
        <v>0</v>
      </c>
      <c r="ABD66" s="956">
        <f t="shared" ref="ABD66" si="8481">IF(ABD62&gt;0,0,(ABD60-ABB62)*$C$65)</f>
        <v>0</v>
      </c>
      <c r="ABG66" s="956">
        <f t="shared" ref="ABG66" si="8482">IF(ABG62&gt;0,0,(ABG60-ABE62)*$C$65)</f>
        <v>0</v>
      </c>
      <c r="ABI66" s="956">
        <f t="shared" ref="ABI66" si="8483">IF(ABI62&gt;0,0,(ABI60-ABG62)*$C$65)</f>
        <v>0</v>
      </c>
      <c r="ABL66" s="956">
        <f t="shared" ref="ABL66" si="8484">IF(ABL62&gt;0,0,(ABL60-ABJ62)*$C$65)</f>
        <v>0</v>
      </c>
      <c r="ABN66" s="956">
        <f t="shared" ref="ABN66" si="8485">IF(ABN62&gt;0,0,(ABN60-ABL62)*$C$65)</f>
        <v>0</v>
      </c>
      <c r="ABQ66" s="956">
        <f t="shared" ref="ABQ66" si="8486">IF(ABQ62&gt;0,0,(ABQ60-ABO62)*$C$65)</f>
        <v>0</v>
      </c>
      <c r="ABS66" s="956">
        <f t="shared" ref="ABS66" si="8487">IF(ABS62&gt;0,0,(ABS60-ABQ62)*$C$65)</f>
        <v>0</v>
      </c>
      <c r="ABV66" s="956">
        <f t="shared" ref="ABV66" si="8488">IF(ABV62&gt;0,0,(ABV60-ABT62)*$C$65)</f>
        <v>0</v>
      </c>
      <c r="ABX66" s="956">
        <f t="shared" ref="ABX66" si="8489">IF(ABX62&gt;0,0,(ABX60-ABV62)*$C$65)</f>
        <v>0</v>
      </c>
      <c r="ACA66" s="956">
        <f t="shared" ref="ACA66" si="8490">IF(ACA62&gt;0,0,(ACA60-ABY62)*$C$65)</f>
        <v>0</v>
      </c>
      <c r="ACC66" s="956">
        <f t="shared" ref="ACC66" si="8491">IF(ACC62&gt;0,0,(ACC60-ACA62)*$C$65)</f>
        <v>0</v>
      </c>
      <c r="ACF66" s="956">
        <f t="shared" ref="ACF66" si="8492">IF(ACF62&gt;0,0,(ACF60-ACD62)*$C$65)</f>
        <v>0</v>
      </c>
      <c r="ACH66" s="956">
        <f t="shared" ref="ACH66" si="8493">IF(ACH62&gt;0,0,(ACH60-ACF62)*$C$65)</f>
        <v>0</v>
      </c>
      <c r="ACK66" s="956">
        <f t="shared" ref="ACK66" si="8494">IF(ACK62&gt;0,0,(ACK60-ACI62)*$C$65)</f>
        <v>0</v>
      </c>
      <c r="ACM66" s="956">
        <f t="shared" ref="ACM66" si="8495">IF(ACM62&gt;0,0,(ACM60-ACK62)*$C$65)</f>
        <v>0</v>
      </c>
      <c r="ACP66" s="956">
        <f t="shared" ref="ACP66" si="8496">IF(ACP62&gt;0,0,(ACP60-ACN62)*$C$65)</f>
        <v>0</v>
      </c>
      <c r="ACR66" s="956">
        <f t="shared" ref="ACR66" si="8497">IF(ACR62&gt;0,0,(ACR60-ACP62)*$C$65)</f>
        <v>0</v>
      </c>
      <c r="ACU66" s="956">
        <f t="shared" ref="ACU66" si="8498">IF(ACU62&gt;0,0,(ACU60-ACS62)*$C$65)</f>
        <v>0</v>
      </c>
      <c r="ACW66" s="956">
        <f t="shared" ref="ACW66" si="8499">IF(ACW62&gt;0,0,(ACW60-ACU62)*$C$65)</f>
        <v>0</v>
      </c>
      <c r="ACZ66" s="956">
        <f t="shared" ref="ACZ66" si="8500">IF(ACZ62&gt;0,0,(ACZ60-ACX62)*$C$65)</f>
        <v>0</v>
      </c>
      <c r="ADB66" s="956">
        <f t="shared" ref="ADB66" si="8501">IF(ADB62&gt;0,0,(ADB60-ACZ62)*$C$65)</f>
        <v>0</v>
      </c>
      <c r="ADE66" s="956">
        <f t="shared" ref="ADE66" si="8502">IF(ADE62&gt;0,0,(ADE60-ADC62)*$C$65)</f>
        <v>0</v>
      </c>
      <c r="ADG66" s="956">
        <f t="shared" ref="ADG66" si="8503">IF(ADG62&gt;0,0,(ADG60-ADE62)*$C$65)</f>
        <v>0</v>
      </c>
      <c r="ADJ66" s="956">
        <f t="shared" ref="ADJ66" si="8504">IF(ADJ62&gt;0,0,(ADJ60-ADH62)*$C$65)</f>
        <v>0</v>
      </c>
      <c r="ADL66" s="956">
        <f t="shared" ref="ADL66" si="8505">IF(ADL62&gt;0,0,(ADL60-ADJ62)*$C$65)</f>
        <v>0</v>
      </c>
      <c r="ADO66" s="956">
        <f t="shared" ref="ADO66" si="8506">IF(ADO62&gt;0,0,(ADO60-ADM62)*$C$65)</f>
        <v>0</v>
      </c>
      <c r="ADQ66" s="956">
        <f t="shared" ref="ADQ66" si="8507">IF(ADQ62&gt;0,0,(ADQ60-ADO62)*$C$65)</f>
        <v>0</v>
      </c>
      <c r="ADT66" s="956">
        <f t="shared" ref="ADT66" si="8508">IF(ADT62&gt;0,0,(ADT60-ADR62)*$C$65)</f>
        <v>0</v>
      </c>
      <c r="ADV66" s="956">
        <f t="shared" ref="ADV66" si="8509">IF(ADV62&gt;0,0,(ADV60-ADT62)*$C$65)</f>
        <v>0</v>
      </c>
      <c r="ADY66" s="956">
        <f t="shared" ref="ADY66" si="8510">IF(ADY62&gt;0,0,(ADY60-ADW62)*$C$65)</f>
        <v>0</v>
      </c>
      <c r="AEA66" s="956">
        <f t="shared" ref="AEA66" si="8511">IF(AEA62&gt;0,0,(AEA60-ADY62)*$C$65)</f>
        <v>0</v>
      </c>
      <c r="AED66" s="956">
        <f t="shared" ref="AED66" si="8512">IF(AED62&gt;0,0,(AED60-AEB62)*$C$65)</f>
        <v>0</v>
      </c>
      <c r="AEF66" s="956">
        <f t="shared" ref="AEF66" si="8513">IF(AEF62&gt;0,0,(AEF60-AED62)*$C$65)</f>
        <v>0</v>
      </c>
      <c r="AEI66" s="956">
        <f t="shared" ref="AEI66" si="8514">IF(AEI62&gt;0,0,(AEI60-AEG62)*$C$65)</f>
        <v>0</v>
      </c>
      <c r="AEK66" s="956">
        <f t="shared" ref="AEK66" si="8515">IF(AEK62&gt;0,0,(AEK60-AEI62)*$C$65)</f>
        <v>0</v>
      </c>
      <c r="AEN66" s="956">
        <f t="shared" ref="AEN66" si="8516">IF(AEN62&gt;0,0,(AEN60-AEL62)*$C$65)</f>
        <v>0</v>
      </c>
      <c r="AEP66" s="956">
        <f t="shared" ref="AEP66" si="8517">IF(AEP62&gt;0,0,(AEP60-AEN62)*$C$65)</f>
        <v>0</v>
      </c>
      <c r="AES66" s="956">
        <f t="shared" ref="AES66" si="8518">IF(AES62&gt;0,0,(AES60-AEQ62)*$C$65)</f>
        <v>0</v>
      </c>
      <c r="AEU66" s="956">
        <f t="shared" ref="AEU66" si="8519">IF(AEU62&gt;0,0,(AEU60-AES62)*$C$65)</f>
        <v>0</v>
      </c>
      <c r="AEX66" s="956">
        <f t="shared" ref="AEX66" si="8520">IF(AEX62&gt;0,0,(AEX60-AEV62)*$C$65)</f>
        <v>0</v>
      </c>
      <c r="AEZ66" s="956">
        <f t="shared" ref="AEZ66" si="8521">IF(AEZ62&gt;0,0,(AEZ60-AEX62)*$C$65)</f>
        <v>0</v>
      </c>
      <c r="AFC66" s="956">
        <f t="shared" ref="AFC66" si="8522">IF(AFC62&gt;0,0,(AFC60-AFA62)*$C$65)</f>
        <v>0</v>
      </c>
      <c r="AFE66" s="956">
        <f t="shared" ref="AFE66" si="8523">IF(AFE62&gt;0,0,(AFE60-AFC62)*$C$65)</f>
        <v>0</v>
      </c>
      <c r="AFH66" s="956">
        <f t="shared" ref="AFH66" si="8524">IF(AFH62&gt;0,0,(AFH60-AFF62)*$C$65)</f>
        <v>0</v>
      </c>
      <c r="AFJ66" s="956">
        <f t="shared" ref="AFJ66" si="8525">IF(AFJ62&gt;0,0,(AFJ60-AFH62)*$C$65)</f>
        <v>0</v>
      </c>
      <c r="AFM66" s="956">
        <f t="shared" ref="AFM66" si="8526">IF(AFM62&gt;0,0,(AFM60-AFK62)*$C$65)</f>
        <v>0</v>
      </c>
      <c r="AFO66" s="956">
        <f t="shared" ref="AFO66" si="8527">IF(AFO62&gt;0,0,(AFO60-AFM62)*$C$65)</f>
        <v>0</v>
      </c>
      <c r="AFR66" s="956">
        <f t="shared" ref="AFR66" si="8528">IF(AFR62&gt;0,0,(AFR60-AFP62)*$C$65)</f>
        <v>0</v>
      </c>
      <c r="AFT66" s="956">
        <f t="shared" ref="AFT66" si="8529">IF(AFT62&gt;0,0,(AFT60-AFR62)*$C$65)</f>
        <v>0</v>
      </c>
      <c r="AFW66" s="956">
        <f t="shared" ref="AFW66" si="8530">IF(AFW62&gt;0,0,(AFW60-AFU62)*$C$65)</f>
        <v>0</v>
      </c>
      <c r="AFY66" s="956">
        <f t="shared" ref="AFY66" si="8531">IF(AFY62&gt;0,0,(AFY60-AFW62)*$C$65)</f>
        <v>0</v>
      </c>
      <c r="AGB66" s="956">
        <f t="shared" ref="AGB66" si="8532">IF(AGB62&gt;0,0,(AGB60-AFZ62)*$C$65)</f>
        <v>0</v>
      </c>
      <c r="AGD66" s="956">
        <f t="shared" ref="AGD66" si="8533">IF(AGD62&gt;0,0,(AGD60-AGB62)*$C$65)</f>
        <v>0</v>
      </c>
      <c r="AGG66" s="956">
        <f t="shared" ref="AGG66" si="8534">IF(AGG62&gt;0,0,(AGG60-AGE62)*$C$65)</f>
        <v>0</v>
      </c>
      <c r="AGI66" s="956">
        <f t="shared" ref="AGI66" si="8535">IF(AGI62&gt;0,0,(AGI60-AGG62)*$C$65)</f>
        <v>0</v>
      </c>
      <c r="AGL66" s="956">
        <f t="shared" ref="AGL66" si="8536">IF(AGL62&gt;0,0,(AGL60-AGJ62)*$C$65)</f>
        <v>0</v>
      </c>
      <c r="AGN66" s="956">
        <f t="shared" ref="AGN66" si="8537">IF(AGN62&gt;0,0,(AGN60-AGL62)*$C$65)</f>
        <v>0</v>
      </c>
      <c r="AGQ66" s="956">
        <f t="shared" ref="AGQ66" si="8538">IF(AGQ62&gt;0,0,(AGQ60-AGO62)*$C$65)</f>
        <v>0</v>
      </c>
      <c r="AGS66" s="956">
        <f t="shared" ref="AGS66" si="8539">IF(AGS62&gt;0,0,(AGS60-AGQ62)*$C$65)</f>
        <v>0</v>
      </c>
      <c r="AGV66" s="956">
        <f t="shared" ref="AGV66" si="8540">IF(AGV62&gt;0,0,(AGV60-AGT62)*$C$65)</f>
        <v>0</v>
      </c>
      <c r="AGX66" s="956">
        <f t="shared" ref="AGX66" si="8541">IF(AGX62&gt;0,0,(AGX60-AGV62)*$C$65)</f>
        <v>0</v>
      </c>
      <c r="AHA66" s="956">
        <f t="shared" ref="AHA66" si="8542">IF(AHA62&gt;0,0,(AHA60-AGY62)*$C$65)</f>
        <v>0</v>
      </c>
      <c r="AHC66" s="956">
        <f t="shared" ref="AHC66" si="8543">IF(AHC62&gt;0,0,(AHC60-AHA62)*$C$65)</f>
        <v>0</v>
      </c>
      <c r="AHF66" s="956">
        <f t="shared" ref="AHF66" si="8544">IF(AHF62&gt;0,0,(AHF60-AHD62)*$C$65)</f>
        <v>0</v>
      </c>
      <c r="AHH66" s="956">
        <f t="shared" ref="AHH66" si="8545">IF(AHH62&gt;0,0,(AHH60-AHF62)*$C$65)</f>
        <v>0</v>
      </c>
      <c r="AHK66" s="956">
        <f t="shared" ref="AHK66" si="8546">IF(AHK62&gt;0,0,(AHK60-AHI62)*$C$65)</f>
        <v>0</v>
      </c>
      <c r="AHM66" s="956">
        <f t="shared" ref="AHM66" si="8547">IF(AHM62&gt;0,0,(AHM60-AHK62)*$C$65)</f>
        <v>0</v>
      </c>
      <c r="AHP66" s="956">
        <f t="shared" ref="AHP66" si="8548">IF(AHP62&gt;0,0,(AHP60-AHN62)*$C$65)</f>
        <v>0</v>
      </c>
      <c r="AHR66" s="956">
        <f t="shared" ref="AHR66" si="8549">IF(AHR62&gt;0,0,(AHR60-AHP62)*$C$65)</f>
        <v>0</v>
      </c>
      <c r="AHU66" s="956">
        <f t="shared" ref="AHU66" si="8550">IF(AHU62&gt;0,0,(AHU60-AHS62)*$C$65)</f>
        <v>0</v>
      </c>
      <c r="AHW66" s="956">
        <f t="shared" ref="AHW66" si="8551">IF(AHW62&gt;0,0,(AHW60-AHU62)*$C$65)</f>
        <v>0</v>
      </c>
      <c r="AHZ66" s="956">
        <f t="shared" ref="AHZ66" si="8552">IF(AHZ62&gt;0,0,(AHZ60-AHX62)*$C$65)</f>
        <v>0</v>
      </c>
      <c r="AIB66" s="956">
        <f t="shared" ref="AIB66" si="8553">IF(AIB62&gt;0,0,(AIB60-AHZ62)*$C$65)</f>
        <v>0</v>
      </c>
      <c r="AIE66" s="956">
        <f t="shared" ref="AIE66" si="8554">IF(AIE62&gt;0,0,(AIE60-AIC62)*$C$65)</f>
        <v>0</v>
      </c>
      <c r="AIG66" s="956">
        <f t="shared" ref="AIG66" si="8555">IF(AIG62&gt;0,0,(AIG60-AIE62)*$C$65)</f>
        <v>0</v>
      </c>
      <c r="AIJ66" s="956">
        <f t="shared" ref="AIJ66" si="8556">IF(AIJ62&gt;0,0,(AIJ60-AIH62)*$C$65)</f>
        <v>0</v>
      </c>
      <c r="AIL66" s="956">
        <f t="shared" ref="AIL66" si="8557">IF(AIL62&gt;0,0,(AIL60-AIJ62)*$C$65)</f>
        <v>0</v>
      </c>
      <c r="AIO66" s="956">
        <f t="shared" ref="AIO66" si="8558">IF(AIO62&gt;0,0,(AIO60-AIM62)*$C$65)</f>
        <v>0</v>
      </c>
      <c r="AIQ66" s="956">
        <f t="shared" ref="AIQ66" si="8559">IF(AIQ62&gt;0,0,(AIQ60-AIO62)*$C$65)</f>
        <v>0</v>
      </c>
      <c r="AIT66" s="956">
        <f t="shared" ref="AIT66" si="8560">IF(AIT62&gt;0,0,(AIT60-AIR62)*$C$65)</f>
        <v>0</v>
      </c>
      <c r="AIV66" s="956">
        <f t="shared" ref="AIV66" si="8561">IF(AIV62&gt;0,0,(AIV60-AIT62)*$C$65)</f>
        <v>0</v>
      </c>
      <c r="AIY66" s="956">
        <f t="shared" ref="AIY66" si="8562">IF(AIY62&gt;0,0,(AIY60-AIW62)*$C$65)</f>
        <v>0</v>
      </c>
      <c r="AJA66" s="956">
        <f t="shared" ref="AJA66" si="8563">IF(AJA62&gt;0,0,(AJA60-AIY62)*$C$65)</f>
        <v>0</v>
      </c>
      <c r="AJD66" s="956">
        <f t="shared" ref="AJD66" si="8564">IF(AJD62&gt;0,0,(AJD60-AJB62)*$C$65)</f>
        <v>0</v>
      </c>
      <c r="AJF66" s="956">
        <f t="shared" ref="AJF66" si="8565">IF(AJF62&gt;0,0,(AJF60-AJD62)*$C$65)</f>
        <v>0</v>
      </c>
      <c r="AJI66" s="956">
        <f t="shared" ref="AJI66" si="8566">IF(AJI62&gt;0,0,(AJI60-AJG62)*$C$65)</f>
        <v>0</v>
      </c>
      <c r="AJK66" s="956">
        <f t="shared" ref="AJK66" si="8567">IF(AJK62&gt;0,0,(AJK60-AJI62)*$C$65)</f>
        <v>0</v>
      </c>
      <c r="AJN66" s="956">
        <f t="shared" ref="AJN66" si="8568">IF(AJN62&gt;0,0,(AJN60-AJL62)*$C$65)</f>
        <v>0</v>
      </c>
      <c r="AJP66" s="956">
        <f t="shared" ref="AJP66" si="8569">IF(AJP62&gt;0,0,(AJP60-AJN62)*$C$65)</f>
        <v>0</v>
      </c>
      <c r="AJS66" s="956">
        <f t="shared" ref="AJS66" si="8570">IF(AJS62&gt;0,0,(AJS60-AJQ62)*$C$65)</f>
        <v>0</v>
      </c>
      <c r="AJU66" s="956">
        <f t="shared" ref="AJU66" si="8571">IF(AJU62&gt;0,0,(AJU60-AJS62)*$C$65)</f>
        <v>0</v>
      </c>
      <c r="AJX66" s="956">
        <f t="shared" ref="AJX66" si="8572">IF(AJX62&gt;0,0,(AJX60-AJV62)*$C$65)</f>
        <v>0</v>
      </c>
      <c r="AJZ66" s="956">
        <f t="shared" ref="AJZ66" si="8573">IF(AJZ62&gt;0,0,(AJZ60-AJX62)*$C$65)</f>
        <v>0</v>
      </c>
      <c r="AKC66" s="956">
        <f t="shared" ref="AKC66" si="8574">IF(AKC62&gt;0,0,(AKC60-AKA62)*$C$65)</f>
        <v>0</v>
      </c>
      <c r="AKE66" s="956">
        <f t="shared" ref="AKE66" si="8575">IF(AKE62&gt;0,0,(AKE60-AKC62)*$C$65)</f>
        <v>0</v>
      </c>
      <c r="AKH66" s="956">
        <f t="shared" ref="AKH66" si="8576">IF(AKH62&gt;0,0,(AKH60-AKF62)*$C$65)</f>
        <v>0</v>
      </c>
      <c r="AKJ66" s="956">
        <f t="shared" ref="AKJ66" si="8577">IF(AKJ62&gt;0,0,(AKJ60-AKH62)*$C$65)</f>
        <v>0</v>
      </c>
      <c r="AKM66" s="956">
        <f t="shared" ref="AKM66" si="8578">IF(AKM62&gt;0,0,(AKM60-AKK62)*$C$65)</f>
        <v>0</v>
      </c>
      <c r="AKO66" s="956">
        <f t="shared" ref="AKO66" si="8579">IF(AKO62&gt;0,0,(AKO60-AKM62)*$C$65)</f>
        <v>0</v>
      </c>
      <c r="AKR66" s="956">
        <f t="shared" ref="AKR66" si="8580">IF(AKR62&gt;0,0,(AKR60-AKP62)*$C$65)</f>
        <v>0</v>
      </c>
      <c r="AKT66" s="956">
        <f t="shared" ref="AKT66" si="8581">IF(AKT62&gt;0,0,(AKT60-AKR62)*$C$65)</f>
        <v>0</v>
      </c>
      <c r="AKW66" s="956">
        <f t="shared" ref="AKW66" si="8582">IF(AKW62&gt;0,0,(AKW60-AKU62)*$C$65)</f>
        <v>0</v>
      </c>
      <c r="AKY66" s="956">
        <f t="shared" ref="AKY66" si="8583">IF(AKY62&gt;0,0,(AKY60-AKW62)*$C$65)</f>
        <v>0</v>
      </c>
      <c r="ALB66" s="956">
        <f t="shared" ref="ALB66" si="8584">IF(ALB62&gt;0,0,(ALB60-AKZ62)*$C$65)</f>
        <v>0</v>
      </c>
      <c r="ALD66" s="956">
        <f t="shared" ref="ALD66" si="8585">IF(ALD62&gt;0,0,(ALD60-ALB62)*$C$65)</f>
        <v>0</v>
      </c>
      <c r="ALG66" s="956">
        <f t="shared" ref="ALG66" si="8586">IF(ALG62&gt;0,0,(ALG60-ALE62)*$C$65)</f>
        <v>0</v>
      </c>
      <c r="ALI66" s="956">
        <f t="shared" ref="ALI66" si="8587">IF(ALI62&gt;0,0,(ALI60-ALG62)*$C$65)</f>
        <v>0</v>
      </c>
      <c r="ALL66" s="956">
        <f t="shared" ref="ALL66" si="8588">IF(ALL62&gt;0,0,(ALL60-ALJ62)*$C$65)</f>
        <v>0</v>
      </c>
      <c r="ALN66" s="956">
        <f t="shared" ref="ALN66" si="8589">IF(ALN62&gt;0,0,(ALN60-ALL62)*$C$65)</f>
        <v>0</v>
      </c>
      <c r="ALQ66" s="956">
        <f t="shared" ref="ALQ66" si="8590">IF(ALQ62&gt;0,0,(ALQ60-ALO62)*$C$65)</f>
        <v>0</v>
      </c>
      <c r="ALS66" s="956">
        <f t="shared" ref="ALS66" si="8591">IF(ALS62&gt;0,0,(ALS60-ALQ62)*$C$65)</f>
        <v>0</v>
      </c>
      <c r="ALV66" s="956">
        <f t="shared" ref="ALV66" si="8592">IF(ALV62&gt;0,0,(ALV60-ALT62)*$C$65)</f>
        <v>0</v>
      </c>
      <c r="ALX66" s="956">
        <f t="shared" ref="ALX66" si="8593">IF(ALX62&gt;0,0,(ALX60-ALV62)*$C$65)</f>
        <v>0</v>
      </c>
      <c r="AMA66" s="956">
        <f t="shared" ref="AMA66" si="8594">IF(AMA62&gt;0,0,(AMA60-ALY62)*$C$65)</f>
        <v>0</v>
      </c>
      <c r="AMC66" s="956">
        <f t="shared" ref="AMC66" si="8595">IF(AMC62&gt;0,0,(AMC60-AMA62)*$C$65)</f>
        <v>0</v>
      </c>
      <c r="AMF66" s="956">
        <f t="shared" ref="AMF66" si="8596">IF(AMF62&gt;0,0,(AMF60-AMD62)*$C$65)</f>
        <v>0</v>
      </c>
      <c r="AMH66" s="956">
        <f t="shared" ref="AMH66" si="8597">IF(AMH62&gt;0,0,(AMH60-AMF62)*$C$65)</f>
        <v>0</v>
      </c>
      <c r="AMK66" s="956">
        <f t="shared" ref="AMK66" si="8598">IF(AMK62&gt;0,0,(AMK60-AMI62)*$C$65)</f>
        <v>0</v>
      </c>
      <c r="AMM66" s="956">
        <f t="shared" ref="AMM66" si="8599">IF(AMM62&gt;0,0,(AMM60-AMK62)*$C$65)</f>
        <v>0</v>
      </c>
      <c r="AMP66" s="956">
        <f t="shared" ref="AMP66" si="8600">IF(AMP62&gt;0,0,(AMP60-AMN62)*$C$65)</f>
        <v>0</v>
      </c>
      <c r="AMR66" s="956">
        <f t="shared" ref="AMR66" si="8601">IF(AMR62&gt;0,0,(AMR60-AMP62)*$C$65)</f>
        <v>0</v>
      </c>
      <c r="AMU66" s="956">
        <f t="shared" ref="AMU66" si="8602">IF(AMU62&gt;0,0,(AMU60-AMS62)*$C$65)</f>
        <v>0</v>
      </c>
      <c r="AMW66" s="956">
        <f t="shared" ref="AMW66" si="8603">IF(AMW62&gt;0,0,(AMW60-AMU62)*$C$65)</f>
        <v>0</v>
      </c>
      <c r="AMZ66" s="956">
        <f t="shared" ref="AMZ66" si="8604">IF(AMZ62&gt;0,0,(AMZ60-AMX62)*$C$65)</f>
        <v>0</v>
      </c>
      <c r="ANB66" s="956">
        <f t="shared" ref="ANB66" si="8605">IF(ANB62&gt;0,0,(ANB60-AMZ62)*$C$65)</f>
        <v>0</v>
      </c>
      <c r="ANE66" s="956">
        <f t="shared" ref="ANE66" si="8606">IF(ANE62&gt;0,0,(ANE60-ANC62)*$C$65)</f>
        <v>0</v>
      </c>
      <c r="ANG66" s="956">
        <f t="shared" ref="ANG66" si="8607">IF(ANG62&gt;0,0,(ANG60-ANE62)*$C$65)</f>
        <v>0</v>
      </c>
      <c r="ANJ66" s="956">
        <f t="shared" ref="ANJ66" si="8608">IF(ANJ62&gt;0,0,(ANJ60-ANH62)*$C$65)</f>
        <v>0</v>
      </c>
      <c r="ANL66" s="956">
        <f t="shared" ref="ANL66" si="8609">IF(ANL62&gt;0,0,(ANL60-ANJ62)*$C$65)</f>
        <v>0</v>
      </c>
      <c r="ANO66" s="956">
        <f t="shared" ref="ANO66" si="8610">IF(ANO62&gt;0,0,(ANO60-ANM62)*$C$65)</f>
        <v>0</v>
      </c>
      <c r="ANQ66" s="956">
        <f t="shared" ref="ANQ66" si="8611">IF(ANQ62&gt;0,0,(ANQ60-ANO62)*$C$65)</f>
        <v>0</v>
      </c>
      <c r="ANT66" s="956">
        <f t="shared" ref="ANT66" si="8612">IF(ANT62&gt;0,0,(ANT60-ANR62)*$C$65)</f>
        <v>0</v>
      </c>
      <c r="ANV66" s="956">
        <f t="shared" ref="ANV66" si="8613">IF(ANV62&gt;0,0,(ANV60-ANT62)*$C$65)</f>
        <v>0</v>
      </c>
      <c r="ANY66" s="956">
        <f t="shared" ref="ANY66" si="8614">IF(ANY62&gt;0,0,(ANY60-ANW62)*$C$65)</f>
        <v>0</v>
      </c>
      <c r="AOA66" s="956">
        <f t="shared" ref="AOA66" si="8615">IF(AOA62&gt;0,0,(AOA60-ANY62)*$C$65)</f>
        <v>0</v>
      </c>
      <c r="AOD66" s="956">
        <f t="shared" ref="AOD66" si="8616">IF(AOD62&gt;0,0,(AOD60-AOB62)*$C$65)</f>
        <v>0</v>
      </c>
      <c r="AOF66" s="956">
        <f t="shared" ref="AOF66" si="8617">IF(AOF62&gt;0,0,(AOF60-AOD62)*$C$65)</f>
        <v>0</v>
      </c>
      <c r="AOI66" s="956">
        <f t="shared" ref="AOI66" si="8618">IF(AOI62&gt;0,0,(AOI60-AOG62)*$C$65)</f>
        <v>0</v>
      </c>
      <c r="AOK66" s="956">
        <f t="shared" ref="AOK66" si="8619">IF(AOK62&gt;0,0,(AOK60-AOI62)*$C$65)</f>
        <v>0</v>
      </c>
      <c r="AON66" s="956">
        <f t="shared" ref="AON66" si="8620">IF(AON62&gt;0,0,(AON60-AOL62)*$C$65)</f>
        <v>0</v>
      </c>
      <c r="AOP66" s="956">
        <f t="shared" ref="AOP66" si="8621">IF(AOP62&gt;0,0,(AOP60-AON62)*$C$65)</f>
        <v>0</v>
      </c>
      <c r="AOS66" s="956">
        <f t="shared" ref="AOS66" si="8622">IF(AOS62&gt;0,0,(AOS60-AOQ62)*$C$65)</f>
        <v>0</v>
      </c>
      <c r="AOU66" s="956">
        <f t="shared" ref="AOU66" si="8623">IF(AOU62&gt;0,0,(AOU60-AOS62)*$C$65)</f>
        <v>0</v>
      </c>
      <c r="AOX66" s="956">
        <f t="shared" ref="AOX66" si="8624">IF(AOX62&gt;0,0,(AOX60-AOV62)*$C$65)</f>
        <v>0</v>
      </c>
      <c r="AOZ66" s="956">
        <f t="shared" ref="AOZ66" si="8625">IF(AOZ62&gt;0,0,(AOZ60-AOX62)*$C$65)</f>
        <v>0</v>
      </c>
      <c r="APC66" s="956">
        <f t="shared" ref="APC66" si="8626">IF(APC62&gt;0,0,(APC60-APA62)*$C$65)</f>
        <v>0</v>
      </c>
      <c r="APE66" s="956">
        <f t="shared" ref="APE66" si="8627">IF(APE62&gt;0,0,(APE60-APC62)*$C$65)</f>
        <v>0</v>
      </c>
      <c r="APH66" s="956">
        <f t="shared" ref="APH66" si="8628">IF(APH62&gt;0,0,(APH60-APF62)*$C$65)</f>
        <v>0</v>
      </c>
      <c r="APJ66" s="956">
        <f t="shared" ref="APJ66" si="8629">IF(APJ62&gt;0,0,(APJ60-APH62)*$C$65)</f>
        <v>0</v>
      </c>
      <c r="APM66" s="956">
        <f t="shared" ref="APM66" si="8630">IF(APM62&gt;0,0,(APM60-APK62)*$C$65)</f>
        <v>0</v>
      </c>
      <c r="APO66" s="956">
        <f t="shared" ref="APO66" si="8631">IF(APO62&gt;0,0,(APO60-APM62)*$C$65)</f>
        <v>0</v>
      </c>
      <c r="APR66" s="956">
        <f t="shared" ref="APR66" si="8632">IF(APR62&gt;0,0,(APR60-APP62)*$C$65)</f>
        <v>0</v>
      </c>
      <c r="APT66" s="956">
        <f t="shared" ref="APT66" si="8633">IF(APT62&gt;0,0,(APT60-APR62)*$C$65)</f>
        <v>0</v>
      </c>
      <c r="APW66" s="956">
        <f t="shared" ref="APW66" si="8634">IF(APW62&gt;0,0,(APW60-APU62)*$C$65)</f>
        <v>0</v>
      </c>
      <c r="APY66" s="956">
        <f t="shared" ref="APY66" si="8635">IF(APY62&gt;0,0,(APY60-APW62)*$C$65)</f>
        <v>0</v>
      </c>
      <c r="AQB66" s="956">
        <f t="shared" ref="AQB66" si="8636">IF(AQB62&gt;0,0,(AQB60-APZ62)*$C$65)</f>
        <v>0</v>
      </c>
      <c r="AQD66" s="956">
        <f t="shared" ref="AQD66" si="8637">IF(AQD62&gt;0,0,(AQD60-AQB62)*$C$65)</f>
        <v>0</v>
      </c>
      <c r="AQG66" s="956">
        <f t="shared" ref="AQG66" si="8638">IF(AQG62&gt;0,0,(AQG60-AQE62)*$C$65)</f>
        <v>0</v>
      </c>
      <c r="AQI66" s="956">
        <f t="shared" ref="AQI66" si="8639">IF(AQI62&gt;0,0,(AQI60-AQG62)*$C$65)</f>
        <v>0</v>
      </c>
      <c r="AQL66" s="956">
        <f t="shared" ref="AQL66" si="8640">IF(AQL62&gt;0,0,(AQL60-AQJ62)*$C$65)</f>
        <v>0</v>
      </c>
      <c r="AQN66" s="956">
        <f t="shared" ref="AQN66" si="8641">IF(AQN62&gt;0,0,(AQN60-AQL62)*$C$65)</f>
        <v>0</v>
      </c>
      <c r="AQQ66" s="956">
        <f t="shared" ref="AQQ66" si="8642">IF(AQQ62&gt;0,0,(AQQ60-AQO62)*$C$65)</f>
        <v>0</v>
      </c>
      <c r="AQS66" s="956">
        <f t="shared" ref="AQS66" si="8643">IF(AQS62&gt;0,0,(AQS60-AQQ62)*$C$65)</f>
        <v>0</v>
      </c>
      <c r="AQV66" s="956">
        <f t="shared" ref="AQV66" si="8644">IF(AQV62&gt;0,0,(AQV60-AQT62)*$C$65)</f>
        <v>0</v>
      </c>
      <c r="AQX66" s="956">
        <f t="shared" ref="AQX66" si="8645">IF(AQX62&gt;0,0,(AQX60-AQV62)*$C$65)</f>
        <v>0</v>
      </c>
      <c r="ARA66" s="956">
        <f t="shared" ref="ARA66" si="8646">IF(ARA62&gt;0,0,(ARA60-AQY62)*$C$65)</f>
        <v>0</v>
      </c>
      <c r="ARC66" s="956">
        <f t="shared" ref="ARC66" si="8647">IF(ARC62&gt;0,0,(ARC60-ARA62)*$C$65)</f>
        <v>0</v>
      </c>
      <c r="ARF66" s="956">
        <f t="shared" ref="ARF66" si="8648">IF(ARF62&gt;0,0,(ARF60-ARD62)*$C$65)</f>
        <v>0</v>
      </c>
      <c r="ARH66" s="956">
        <f t="shared" ref="ARH66" si="8649">IF(ARH62&gt;0,0,(ARH60-ARF62)*$C$65)</f>
        <v>0</v>
      </c>
      <c r="ARK66" s="956">
        <f t="shared" ref="ARK66" si="8650">IF(ARK62&gt;0,0,(ARK60-ARI62)*$C$65)</f>
        <v>0</v>
      </c>
      <c r="ARM66" s="956">
        <f t="shared" ref="ARM66" si="8651">IF(ARM62&gt;0,0,(ARM60-ARK62)*$C$65)</f>
        <v>0</v>
      </c>
      <c r="ARP66" s="956">
        <f t="shared" ref="ARP66" si="8652">IF(ARP62&gt;0,0,(ARP60-ARN62)*$C$65)</f>
        <v>0</v>
      </c>
      <c r="ARR66" s="956">
        <f t="shared" ref="ARR66" si="8653">IF(ARR62&gt;0,0,(ARR60-ARP62)*$C$65)</f>
        <v>0</v>
      </c>
      <c r="ARU66" s="956">
        <f t="shared" ref="ARU66" si="8654">IF(ARU62&gt;0,0,(ARU60-ARS62)*$C$65)</f>
        <v>0</v>
      </c>
      <c r="ARW66" s="956">
        <f t="shared" ref="ARW66" si="8655">IF(ARW62&gt;0,0,(ARW60-ARU62)*$C$65)</f>
        <v>0</v>
      </c>
      <c r="ARZ66" s="956">
        <f t="shared" ref="ARZ66" si="8656">IF(ARZ62&gt;0,0,(ARZ60-ARX62)*$C$65)</f>
        <v>0</v>
      </c>
      <c r="ASB66" s="956">
        <f t="shared" ref="ASB66" si="8657">IF(ASB62&gt;0,0,(ASB60-ARZ62)*$C$65)</f>
        <v>0</v>
      </c>
      <c r="ASE66" s="956">
        <f t="shared" ref="ASE66" si="8658">IF(ASE62&gt;0,0,(ASE60-ASC62)*$C$65)</f>
        <v>0</v>
      </c>
      <c r="ASG66" s="956">
        <f t="shared" ref="ASG66" si="8659">IF(ASG62&gt;0,0,(ASG60-ASE62)*$C$65)</f>
        <v>0</v>
      </c>
      <c r="ASJ66" s="956">
        <f t="shared" ref="ASJ66" si="8660">IF(ASJ62&gt;0,0,(ASJ60-ASH62)*$C$65)</f>
        <v>0</v>
      </c>
      <c r="ASL66" s="956">
        <f t="shared" ref="ASL66" si="8661">IF(ASL62&gt;0,0,(ASL60-ASJ62)*$C$65)</f>
        <v>0</v>
      </c>
      <c r="ASO66" s="956">
        <f t="shared" ref="ASO66" si="8662">IF(ASO62&gt;0,0,(ASO60-ASM62)*$C$65)</f>
        <v>0</v>
      </c>
      <c r="ASQ66" s="956">
        <f t="shared" ref="ASQ66" si="8663">IF(ASQ62&gt;0,0,(ASQ60-ASO62)*$C$65)</f>
        <v>0</v>
      </c>
      <c r="AST66" s="956">
        <f t="shared" ref="AST66" si="8664">IF(AST62&gt;0,0,(AST60-ASR62)*$C$65)</f>
        <v>0</v>
      </c>
      <c r="ASV66" s="956">
        <f t="shared" ref="ASV66" si="8665">IF(ASV62&gt;0,0,(ASV60-AST62)*$C$65)</f>
        <v>0</v>
      </c>
      <c r="ASY66" s="956">
        <f t="shared" ref="ASY66" si="8666">IF(ASY62&gt;0,0,(ASY60-ASW62)*$C$65)</f>
        <v>0</v>
      </c>
      <c r="ATA66" s="956">
        <f t="shared" ref="ATA66" si="8667">IF(ATA62&gt;0,0,(ATA60-ASY62)*$C$65)</f>
        <v>0</v>
      </c>
      <c r="ATD66" s="956">
        <f t="shared" ref="ATD66" si="8668">IF(ATD62&gt;0,0,(ATD60-ATB62)*$C$65)</f>
        <v>0</v>
      </c>
      <c r="ATF66" s="956">
        <f t="shared" ref="ATF66" si="8669">IF(ATF62&gt;0,0,(ATF60-ATD62)*$C$65)</f>
        <v>0</v>
      </c>
      <c r="ATI66" s="956">
        <f t="shared" ref="ATI66" si="8670">IF(ATI62&gt;0,0,(ATI60-ATG62)*$C$65)</f>
        <v>0</v>
      </c>
      <c r="ATK66" s="956">
        <f t="shared" ref="ATK66" si="8671">IF(ATK62&gt;0,0,(ATK60-ATI62)*$C$65)</f>
        <v>0</v>
      </c>
      <c r="ATN66" s="956">
        <f t="shared" ref="ATN66" si="8672">IF(ATN62&gt;0,0,(ATN60-ATL62)*$C$65)</f>
        <v>0</v>
      </c>
      <c r="ATP66" s="956">
        <f t="shared" ref="ATP66" si="8673">IF(ATP62&gt;0,0,(ATP60-ATN62)*$C$65)</f>
        <v>0</v>
      </c>
      <c r="ATS66" s="956">
        <f t="shared" ref="ATS66" si="8674">IF(ATS62&gt;0,0,(ATS60-ATQ62)*$C$65)</f>
        <v>0</v>
      </c>
      <c r="ATU66" s="956">
        <f t="shared" ref="ATU66" si="8675">IF(ATU62&gt;0,0,(ATU60-ATS62)*$C$65)</f>
        <v>0</v>
      </c>
      <c r="ATX66" s="956">
        <f t="shared" ref="ATX66" si="8676">IF(ATX62&gt;0,0,(ATX60-ATV62)*$C$65)</f>
        <v>0</v>
      </c>
      <c r="ATZ66" s="956">
        <f t="shared" ref="ATZ66" si="8677">IF(ATZ62&gt;0,0,(ATZ60-ATX62)*$C$65)</f>
        <v>0</v>
      </c>
      <c r="AUC66" s="956">
        <f t="shared" ref="AUC66" si="8678">IF(AUC62&gt;0,0,(AUC60-AUA62)*$C$65)</f>
        <v>0</v>
      </c>
      <c r="AUE66" s="956">
        <f t="shared" ref="AUE66" si="8679">IF(AUE62&gt;0,0,(AUE60-AUC62)*$C$65)</f>
        <v>0</v>
      </c>
      <c r="AUH66" s="956">
        <f t="shared" ref="AUH66" si="8680">IF(AUH62&gt;0,0,(AUH60-AUF62)*$C$65)</f>
        <v>0</v>
      </c>
      <c r="AUJ66" s="956">
        <f t="shared" ref="AUJ66" si="8681">IF(AUJ62&gt;0,0,(AUJ60-AUH62)*$C$65)</f>
        <v>0</v>
      </c>
      <c r="AUM66" s="956">
        <f t="shared" ref="AUM66" si="8682">IF(AUM62&gt;0,0,(AUM60-AUK62)*$C$65)</f>
        <v>0</v>
      </c>
      <c r="AUO66" s="956">
        <f t="shared" ref="AUO66" si="8683">IF(AUO62&gt;0,0,(AUO60-AUM62)*$C$65)</f>
        <v>0</v>
      </c>
      <c r="AUR66" s="956">
        <f t="shared" ref="AUR66" si="8684">IF(AUR62&gt;0,0,(AUR60-AUP62)*$C$65)</f>
        <v>0</v>
      </c>
      <c r="AUT66" s="956">
        <f t="shared" ref="AUT66" si="8685">IF(AUT62&gt;0,0,(AUT60-AUR62)*$C$65)</f>
        <v>0</v>
      </c>
      <c r="AUW66" s="956">
        <f t="shared" ref="AUW66" si="8686">IF(AUW62&gt;0,0,(AUW60-AUU62)*$C$65)</f>
        <v>0</v>
      </c>
      <c r="AUY66" s="956">
        <f t="shared" ref="AUY66" si="8687">IF(AUY62&gt;0,0,(AUY60-AUW62)*$C$65)</f>
        <v>0</v>
      </c>
      <c r="AVB66" s="956">
        <f t="shared" ref="AVB66" si="8688">IF(AVB62&gt;0,0,(AVB60-AUZ62)*$C$65)</f>
        <v>0</v>
      </c>
      <c r="AVD66" s="956">
        <f t="shared" ref="AVD66" si="8689">IF(AVD62&gt;0,0,(AVD60-AVB62)*$C$65)</f>
        <v>0</v>
      </c>
      <c r="AVG66" s="956">
        <f t="shared" ref="AVG66" si="8690">IF(AVG62&gt;0,0,(AVG60-AVE62)*$C$65)</f>
        <v>0</v>
      </c>
      <c r="AVI66" s="956">
        <f t="shared" ref="AVI66" si="8691">IF(AVI62&gt;0,0,(AVI60-AVG62)*$C$65)</f>
        <v>0</v>
      </c>
      <c r="AVL66" s="956">
        <f t="shared" ref="AVL66" si="8692">IF(AVL62&gt;0,0,(AVL60-AVJ62)*$C$65)</f>
        <v>0</v>
      </c>
      <c r="AVN66" s="956">
        <f t="shared" ref="AVN66" si="8693">IF(AVN62&gt;0,0,(AVN60-AVL62)*$C$65)</f>
        <v>0</v>
      </c>
      <c r="AVQ66" s="956">
        <f t="shared" ref="AVQ66" si="8694">IF(AVQ62&gt;0,0,(AVQ60-AVO62)*$C$65)</f>
        <v>0</v>
      </c>
      <c r="AVS66" s="956">
        <f t="shared" ref="AVS66" si="8695">IF(AVS62&gt;0,0,(AVS60-AVQ62)*$C$65)</f>
        <v>0</v>
      </c>
      <c r="AVV66" s="956">
        <f t="shared" ref="AVV66" si="8696">IF(AVV62&gt;0,0,(AVV60-AVT62)*$C$65)</f>
        <v>0</v>
      </c>
      <c r="AVX66" s="956">
        <f t="shared" ref="AVX66" si="8697">IF(AVX62&gt;0,0,(AVX60-AVV62)*$C$65)</f>
        <v>0</v>
      </c>
      <c r="AWA66" s="956">
        <f t="shared" ref="AWA66" si="8698">IF(AWA62&gt;0,0,(AWA60-AVY62)*$C$65)</f>
        <v>0</v>
      </c>
      <c r="AWC66" s="956">
        <f t="shared" ref="AWC66" si="8699">IF(AWC62&gt;0,0,(AWC60-AWA62)*$C$65)</f>
        <v>0</v>
      </c>
      <c r="AWF66" s="956">
        <f t="shared" ref="AWF66" si="8700">IF(AWF62&gt;0,0,(AWF60-AWD62)*$C$65)</f>
        <v>0</v>
      </c>
      <c r="AWH66" s="956">
        <f t="shared" ref="AWH66" si="8701">IF(AWH62&gt;0,0,(AWH60-AWF62)*$C$65)</f>
        <v>0</v>
      </c>
      <c r="AWK66" s="956">
        <f t="shared" ref="AWK66" si="8702">IF(AWK62&gt;0,0,(AWK60-AWI62)*$C$65)</f>
        <v>0</v>
      </c>
      <c r="AWM66" s="956">
        <f t="shared" ref="AWM66" si="8703">IF(AWM62&gt;0,0,(AWM60-AWK62)*$C$65)</f>
        <v>0</v>
      </c>
      <c r="AWP66" s="956">
        <f t="shared" ref="AWP66" si="8704">IF(AWP62&gt;0,0,(AWP60-AWN62)*$C$65)</f>
        <v>0</v>
      </c>
      <c r="AWR66" s="956">
        <f t="shared" ref="AWR66" si="8705">IF(AWR62&gt;0,0,(AWR60-AWP62)*$C$65)</f>
        <v>0</v>
      </c>
      <c r="AWU66" s="956">
        <f t="shared" ref="AWU66" si="8706">IF(AWU62&gt;0,0,(AWU60-AWS62)*$C$65)</f>
        <v>0</v>
      </c>
      <c r="AWW66" s="956">
        <f t="shared" ref="AWW66" si="8707">IF(AWW62&gt;0,0,(AWW60-AWU62)*$C$65)</f>
        <v>0</v>
      </c>
      <c r="AWZ66" s="956">
        <f t="shared" ref="AWZ66" si="8708">IF(AWZ62&gt;0,0,(AWZ60-AWX62)*$C$65)</f>
        <v>0</v>
      </c>
      <c r="AXB66" s="956">
        <f t="shared" ref="AXB66" si="8709">IF(AXB62&gt;0,0,(AXB60-AWZ62)*$C$65)</f>
        <v>0</v>
      </c>
      <c r="AXE66" s="956">
        <f t="shared" ref="AXE66" si="8710">IF(AXE62&gt;0,0,(AXE60-AXC62)*$C$65)</f>
        <v>0</v>
      </c>
      <c r="AXG66" s="956">
        <f t="shared" ref="AXG66" si="8711">IF(AXG62&gt;0,0,(AXG60-AXE62)*$C$65)</f>
        <v>0</v>
      </c>
      <c r="AXJ66" s="956">
        <f t="shared" ref="AXJ66" si="8712">IF(AXJ62&gt;0,0,(AXJ60-AXH62)*$C$65)</f>
        <v>0</v>
      </c>
      <c r="AXL66" s="956">
        <f t="shared" ref="AXL66" si="8713">IF(AXL62&gt;0,0,(AXL60-AXJ62)*$C$65)</f>
        <v>0</v>
      </c>
      <c r="AXO66" s="956">
        <f t="shared" ref="AXO66" si="8714">IF(AXO62&gt;0,0,(AXO60-AXM62)*$C$65)</f>
        <v>0</v>
      </c>
      <c r="AXQ66" s="956">
        <f t="shared" ref="AXQ66" si="8715">IF(AXQ62&gt;0,0,(AXQ60-AXO62)*$C$65)</f>
        <v>0</v>
      </c>
      <c r="AXT66" s="956">
        <f t="shared" ref="AXT66" si="8716">IF(AXT62&gt;0,0,(AXT60-AXR62)*$C$65)</f>
        <v>0</v>
      </c>
      <c r="AXV66" s="956">
        <f t="shared" ref="AXV66" si="8717">IF(AXV62&gt;0,0,(AXV60-AXT62)*$C$65)</f>
        <v>0</v>
      </c>
      <c r="AXY66" s="956">
        <f t="shared" ref="AXY66" si="8718">IF(AXY62&gt;0,0,(AXY60-AXW62)*$C$65)</f>
        <v>0</v>
      </c>
      <c r="AYA66" s="956">
        <f t="shared" ref="AYA66" si="8719">IF(AYA62&gt;0,0,(AYA60-AXY62)*$C$65)</f>
        <v>0</v>
      </c>
      <c r="AYD66" s="956">
        <f t="shared" ref="AYD66" si="8720">IF(AYD62&gt;0,0,(AYD60-AYB62)*$C$65)</f>
        <v>0</v>
      </c>
      <c r="AYF66" s="956">
        <f t="shared" ref="AYF66" si="8721">IF(AYF62&gt;0,0,(AYF60-AYD62)*$C$65)</f>
        <v>0</v>
      </c>
      <c r="AYI66" s="956">
        <f t="shared" ref="AYI66" si="8722">IF(AYI62&gt;0,0,(AYI60-AYG62)*$C$65)</f>
        <v>0</v>
      </c>
      <c r="AYK66" s="956">
        <f t="shared" ref="AYK66" si="8723">IF(AYK62&gt;0,0,(AYK60-AYI62)*$C$65)</f>
        <v>0</v>
      </c>
      <c r="AYN66" s="956">
        <f t="shared" ref="AYN66" si="8724">IF(AYN62&gt;0,0,(AYN60-AYL62)*$C$65)</f>
        <v>0</v>
      </c>
      <c r="AYP66" s="956">
        <f t="shared" ref="AYP66" si="8725">IF(AYP62&gt;0,0,(AYP60-AYN62)*$C$65)</f>
        <v>0</v>
      </c>
      <c r="AYS66" s="956">
        <f t="shared" ref="AYS66" si="8726">IF(AYS62&gt;0,0,(AYS60-AYQ62)*$C$65)</f>
        <v>0</v>
      </c>
      <c r="AYU66" s="956">
        <f t="shared" ref="AYU66" si="8727">IF(AYU62&gt;0,0,(AYU60-AYS62)*$C$65)</f>
        <v>0</v>
      </c>
      <c r="AYX66" s="956">
        <f t="shared" ref="AYX66" si="8728">IF(AYX62&gt;0,0,(AYX60-AYV62)*$C$65)</f>
        <v>0</v>
      </c>
      <c r="AYZ66" s="956">
        <f t="shared" ref="AYZ66" si="8729">IF(AYZ62&gt;0,0,(AYZ60-AYX62)*$C$65)</f>
        <v>0</v>
      </c>
      <c r="AZC66" s="956">
        <f t="shared" ref="AZC66" si="8730">IF(AZC62&gt;0,0,(AZC60-AZA62)*$C$65)</f>
        <v>0</v>
      </c>
      <c r="AZE66" s="956">
        <f t="shared" ref="AZE66" si="8731">IF(AZE62&gt;0,0,(AZE60-AZC62)*$C$65)</f>
        <v>0</v>
      </c>
      <c r="AZH66" s="956">
        <f t="shared" ref="AZH66" si="8732">IF(AZH62&gt;0,0,(AZH60-AZF62)*$C$65)</f>
        <v>0</v>
      </c>
      <c r="AZJ66" s="956">
        <f t="shared" ref="AZJ66" si="8733">IF(AZJ62&gt;0,0,(AZJ60-AZH62)*$C$65)</f>
        <v>0</v>
      </c>
      <c r="AZM66" s="956">
        <f t="shared" ref="AZM66" si="8734">IF(AZM62&gt;0,0,(AZM60-AZK62)*$C$65)</f>
        <v>0</v>
      </c>
      <c r="AZO66" s="956">
        <f t="shared" ref="AZO66" si="8735">IF(AZO62&gt;0,0,(AZO60-AZM62)*$C$65)</f>
        <v>0</v>
      </c>
      <c r="AZR66" s="956">
        <f t="shared" ref="AZR66" si="8736">IF(AZR62&gt;0,0,(AZR60-AZP62)*$C$65)</f>
        <v>0</v>
      </c>
      <c r="AZT66" s="956">
        <f t="shared" ref="AZT66" si="8737">IF(AZT62&gt;0,0,(AZT60-AZR62)*$C$65)</f>
        <v>0</v>
      </c>
      <c r="AZW66" s="956">
        <f t="shared" ref="AZW66" si="8738">IF(AZW62&gt;0,0,(AZW60-AZU62)*$C$65)</f>
        <v>0</v>
      </c>
      <c r="AZY66" s="956">
        <f t="shared" ref="AZY66" si="8739">IF(AZY62&gt;0,0,(AZY60-AZW62)*$C$65)</f>
        <v>0</v>
      </c>
      <c r="BAB66" s="956">
        <f t="shared" ref="BAB66" si="8740">IF(BAB62&gt;0,0,(BAB60-AZZ62)*$C$65)</f>
        <v>0</v>
      </c>
      <c r="BAD66" s="956">
        <f t="shared" ref="BAD66" si="8741">IF(BAD62&gt;0,0,(BAD60-BAB62)*$C$65)</f>
        <v>0</v>
      </c>
      <c r="BAG66" s="956">
        <f t="shared" ref="BAG66" si="8742">IF(BAG62&gt;0,0,(BAG60-BAE62)*$C$65)</f>
        <v>0</v>
      </c>
      <c r="BAI66" s="956">
        <f t="shared" ref="BAI66" si="8743">IF(BAI62&gt;0,0,(BAI60-BAG62)*$C$65)</f>
        <v>0</v>
      </c>
      <c r="BAL66" s="956">
        <f t="shared" ref="BAL66" si="8744">IF(BAL62&gt;0,0,(BAL60-BAJ62)*$C$65)</f>
        <v>0</v>
      </c>
      <c r="BAN66" s="956">
        <f t="shared" ref="BAN66" si="8745">IF(BAN62&gt;0,0,(BAN60-BAL62)*$C$65)</f>
        <v>0</v>
      </c>
      <c r="BAQ66" s="956">
        <f t="shared" ref="BAQ66" si="8746">IF(BAQ62&gt;0,0,(BAQ60-BAO62)*$C$65)</f>
        <v>0</v>
      </c>
      <c r="BAS66" s="956">
        <f t="shared" ref="BAS66" si="8747">IF(BAS62&gt;0,0,(BAS60-BAQ62)*$C$65)</f>
        <v>0</v>
      </c>
      <c r="BAV66" s="956">
        <f t="shared" ref="BAV66" si="8748">IF(BAV62&gt;0,0,(BAV60-BAT62)*$C$65)</f>
        <v>0</v>
      </c>
      <c r="BAX66" s="956">
        <f t="shared" ref="BAX66" si="8749">IF(BAX62&gt;0,0,(BAX60-BAV62)*$C$65)</f>
        <v>0</v>
      </c>
      <c r="BBA66" s="956">
        <f t="shared" ref="BBA66" si="8750">IF(BBA62&gt;0,0,(BBA60-BAY62)*$C$65)</f>
        <v>0</v>
      </c>
      <c r="BBC66" s="956">
        <f t="shared" ref="BBC66" si="8751">IF(BBC62&gt;0,0,(BBC60-BBA62)*$C$65)</f>
        <v>0</v>
      </c>
      <c r="BBF66" s="956">
        <f t="shared" ref="BBF66" si="8752">IF(BBF62&gt;0,0,(BBF60-BBD62)*$C$65)</f>
        <v>0</v>
      </c>
      <c r="BBH66" s="956">
        <f t="shared" ref="BBH66" si="8753">IF(BBH62&gt;0,0,(BBH60-BBF62)*$C$65)</f>
        <v>0</v>
      </c>
      <c r="BBK66" s="956">
        <f t="shared" ref="BBK66" si="8754">IF(BBK62&gt;0,0,(BBK60-BBI62)*$C$65)</f>
        <v>0</v>
      </c>
      <c r="BBM66" s="956">
        <f t="shared" ref="BBM66" si="8755">IF(BBM62&gt;0,0,(BBM60-BBK62)*$C$65)</f>
        <v>0</v>
      </c>
      <c r="BBP66" s="956">
        <f t="shared" ref="BBP66" si="8756">IF(BBP62&gt;0,0,(BBP60-BBN62)*$C$65)</f>
        <v>0</v>
      </c>
      <c r="BBR66" s="956">
        <f t="shared" ref="BBR66" si="8757">IF(BBR62&gt;0,0,(BBR60-BBP62)*$C$65)</f>
        <v>0</v>
      </c>
      <c r="BBU66" s="956">
        <f t="shared" ref="BBU66" si="8758">IF(BBU62&gt;0,0,(BBU60-BBS62)*$C$65)</f>
        <v>0</v>
      </c>
      <c r="BBW66" s="956">
        <f t="shared" ref="BBW66" si="8759">IF(BBW62&gt;0,0,(BBW60-BBU62)*$C$65)</f>
        <v>0</v>
      </c>
      <c r="BBZ66" s="956">
        <f t="shared" ref="BBZ66" si="8760">IF(BBZ62&gt;0,0,(BBZ60-BBX62)*$C$65)</f>
        <v>0</v>
      </c>
      <c r="BCB66" s="956">
        <f t="shared" ref="BCB66" si="8761">IF(BCB62&gt;0,0,(BCB60-BBZ62)*$C$65)</f>
        <v>0</v>
      </c>
      <c r="BCE66" s="956">
        <f t="shared" ref="BCE66" si="8762">IF(BCE62&gt;0,0,(BCE60-BCC62)*$C$65)</f>
        <v>0</v>
      </c>
      <c r="BCG66" s="956">
        <f t="shared" ref="BCG66" si="8763">IF(BCG62&gt;0,0,(BCG60-BCE62)*$C$65)</f>
        <v>0</v>
      </c>
      <c r="BCJ66" s="956">
        <f t="shared" ref="BCJ66" si="8764">IF(BCJ62&gt;0,0,(BCJ60-BCH62)*$C$65)</f>
        <v>0</v>
      </c>
      <c r="BCL66" s="956">
        <f t="shared" ref="BCL66" si="8765">IF(BCL62&gt;0,0,(BCL60-BCJ62)*$C$65)</f>
        <v>0</v>
      </c>
      <c r="BCO66" s="956">
        <f t="shared" ref="BCO66" si="8766">IF(BCO62&gt;0,0,(BCO60-BCM62)*$C$65)</f>
        <v>0</v>
      </c>
      <c r="BCQ66" s="956">
        <f t="shared" ref="BCQ66" si="8767">IF(BCQ62&gt;0,0,(BCQ60-BCO62)*$C$65)</f>
        <v>0</v>
      </c>
      <c r="BCT66" s="956">
        <f t="shared" ref="BCT66" si="8768">IF(BCT62&gt;0,0,(BCT60-BCR62)*$C$65)</f>
        <v>0</v>
      </c>
      <c r="BCV66" s="956">
        <f t="shared" ref="BCV66" si="8769">IF(BCV62&gt;0,0,(BCV60-BCT62)*$C$65)</f>
        <v>0</v>
      </c>
      <c r="BCY66" s="956">
        <f t="shared" ref="BCY66" si="8770">IF(BCY62&gt;0,0,(BCY60-BCW62)*$C$65)</f>
        <v>0</v>
      </c>
      <c r="BDA66" s="956">
        <f t="shared" ref="BDA66" si="8771">IF(BDA62&gt;0,0,(BDA60-BCY62)*$C$65)</f>
        <v>0</v>
      </c>
      <c r="BDD66" s="956">
        <f t="shared" ref="BDD66" si="8772">IF(BDD62&gt;0,0,(BDD60-BDB62)*$C$65)</f>
        <v>0</v>
      </c>
      <c r="BDF66" s="956">
        <f t="shared" ref="BDF66" si="8773">IF(BDF62&gt;0,0,(BDF60-BDD62)*$C$65)</f>
        <v>0</v>
      </c>
      <c r="BDI66" s="956">
        <f t="shared" ref="BDI66" si="8774">IF(BDI62&gt;0,0,(BDI60-BDG62)*$C$65)</f>
        <v>0</v>
      </c>
      <c r="BDK66" s="956">
        <f t="shared" ref="BDK66" si="8775">IF(BDK62&gt;0,0,(BDK60-BDI62)*$C$65)</f>
        <v>0</v>
      </c>
      <c r="BDN66" s="956">
        <f t="shared" ref="BDN66" si="8776">IF(BDN62&gt;0,0,(BDN60-BDL62)*$C$65)</f>
        <v>0</v>
      </c>
      <c r="BDP66" s="956">
        <f t="shared" ref="BDP66" si="8777">IF(BDP62&gt;0,0,(BDP60-BDN62)*$C$65)</f>
        <v>0</v>
      </c>
      <c r="BDS66" s="956">
        <f t="shared" ref="BDS66" si="8778">IF(BDS62&gt;0,0,(BDS60-BDQ62)*$C$65)</f>
        <v>0</v>
      </c>
      <c r="BDU66" s="956">
        <f t="shared" ref="BDU66" si="8779">IF(BDU62&gt;0,0,(BDU60-BDS62)*$C$65)</f>
        <v>0</v>
      </c>
      <c r="BDX66" s="956">
        <f t="shared" ref="BDX66" si="8780">IF(BDX62&gt;0,0,(BDX60-BDV62)*$C$65)</f>
        <v>0</v>
      </c>
      <c r="BDZ66" s="956">
        <f t="shared" ref="BDZ66" si="8781">IF(BDZ62&gt;0,0,(BDZ60-BDX62)*$C$65)</f>
        <v>0</v>
      </c>
      <c r="BEC66" s="956">
        <f t="shared" ref="BEC66" si="8782">IF(BEC62&gt;0,0,(BEC60-BEA62)*$C$65)</f>
        <v>0</v>
      </c>
      <c r="BEE66" s="956">
        <f t="shared" ref="BEE66" si="8783">IF(BEE62&gt;0,0,(BEE60-BEC62)*$C$65)</f>
        <v>0</v>
      </c>
      <c r="BEH66" s="956">
        <f t="shared" ref="BEH66" si="8784">IF(BEH62&gt;0,0,(BEH60-BEF62)*$C$65)</f>
        <v>0</v>
      </c>
      <c r="BEJ66" s="956">
        <f t="shared" ref="BEJ66" si="8785">IF(BEJ62&gt;0,0,(BEJ60-BEH62)*$C$65)</f>
        <v>0</v>
      </c>
      <c r="BEM66" s="956">
        <f t="shared" ref="BEM66" si="8786">IF(BEM62&gt;0,0,(BEM60-BEK62)*$C$65)</f>
        <v>0</v>
      </c>
      <c r="BEO66" s="956">
        <f t="shared" ref="BEO66" si="8787">IF(BEO62&gt;0,0,(BEO60-BEM62)*$C$65)</f>
        <v>0</v>
      </c>
      <c r="BER66" s="956">
        <f t="shared" ref="BER66" si="8788">IF(BER62&gt;0,0,(BER60-BEP62)*$C$65)</f>
        <v>0</v>
      </c>
      <c r="BET66" s="956">
        <f t="shared" ref="BET66" si="8789">IF(BET62&gt;0,0,(BET60-BER62)*$C$65)</f>
        <v>0</v>
      </c>
      <c r="BEW66" s="956">
        <f t="shared" ref="BEW66" si="8790">IF(BEW62&gt;0,0,(BEW60-BEU62)*$C$65)</f>
        <v>0</v>
      </c>
      <c r="BEY66" s="956">
        <f t="shared" ref="BEY66" si="8791">IF(BEY62&gt;0,0,(BEY60-BEW62)*$C$65)</f>
        <v>0</v>
      </c>
      <c r="BFB66" s="956">
        <f t="shared" ref="BFB66" si="8792">IF(BFB62&gt;0,0,(BFB60-BEZ62)*$C$65)</f>
        <v>0</v>
      </c>
      <c r="BFD66" s="956">
        <f t="shared" ref="BFD66" si="8793">IF(BFD62&gt;0,0,(BFD60-BFB62)*$C$65)</f>
        <v>0</v>
      </c>
      <c r="BFG66" s="956">
        <f t="shared" ref="BFG66" si="8794">IF(BFG62&gt;0,0,(BFG60-BFE62)*$C$65)</f>
        <v>0</v>
      </c>
      <c r="BFI66" s="956">
        <f t="shared" ref="BFI66" si="8795">IF(BFI62&gt;0,0,(BFI60-BFG62)*$C$65)</f>
        <v>0</v>
      </c>
      <c r="BFL66" s="956">
        <f t="shared" ref="BFL66" si="8796">IF(BFL62&gt;0,0,(BFL60-BFJ62)*$C$65)</f>
        <v>0</v>
      </c>
      <c r="BFN66" s="956">
        <f t="shared" ref="BFN66" si="8797">IF(BFN62&gt;0,0,(BFN60-BFL62)*$C$65)</f>
        <v>0</v>
      </c>
      <c r="BFQ66" s="956">
        <f t="shared" ref="BFQ66" si="8798">IF(BFQ62&gt;0,0,(BFQ60-BFO62)*$C$65)</f>
        <v>0</v>
      </c>
      <c r="BFS66" s="956">
        <f t="shared" ref="BFS66" si="8799">IF(BFS62&gt;0,0,(BFS60-BFQ62)*$C$65)</f>
        <v>0</v>
      </c>
      <c r="BFV66" s="956">
        <f t="shared" ref="BFV66" si="8800">IF(BFV62&gt;0,0,(BFV60-BFT62)*$C$65)</f>
        <v>0</v>
      </c>
      <c r="BFX66" s="956">
        <f t="shared" ref="BFX66" si="8801">IF(BFX62&gt;0,0,(BFX60-BFV62)*$C$65)</f>
        <v>0</v>
      </c>
      <c r="BGA66" s="956">
        <f t="shared" ref="BGA66" si="8802">IF(BGA62&gt;0,0,(BGA60-BFY62)*$C$65)</f>
        <v>0</v>
      </c>
      <c r="BGC66" s="956">
        <f t="shared" ref="BGC66" si="8803">IF(BGC62&gt;0,0,(BGC60-BGA62)*$C$65)</f>
        <v>0</v>
      </c>
      <c r="BGF66" s="956">
        <f t="shared" ref="BGF66" si="8804">IF(BGF62&gt;0,0,(BGF60-BGD62)*$C$65)</f>
        <v>0</v>
      </c>
      <c r="BGH66" s="956">
        <f t="shared" ref="BGH66" si="8805">IF(BGH62&gt;0,0,(BGH60-BGF62)*$C$65)</f>
        <v>0</v>
      </c>
      <c r="BGK66" s="956">
        <f t="shared" ref="BGK66" si="8806">IF(BGK62&gt;0,0,(BGK60-BGI62)*$C$65)</f>
        <v>0</v>
      </c>
      <c r="BGM66" s="956">
        <f t="shared" ref="BGM66" si="8807">IF(BGM62&gt;0,0,(BGM60-BGK62)*$C$65)</f>
        <v>0</v>
      </c>
      <c r="BGP66" s="956">
        <f t="shared" ref="BGP66" si="8808">IF(BGP62&gt;0,0,(BGP60-BGN62)*$C$65)</f>
        <v>0</v>
      </c>
      <c r="BGR66" s="956">
        <f t="shared" ref="BGR66" si="8809">IF(BGR62&gt;0,0,(BGR60-BGP62)*$C$65)</f>
        <v>0</v>
      </c>
      <c r="BGU66" s="956">
        <f t="shared" ref="BGU66" si="8810">IF(BGU62&gt;0,0,(BGU60-BGS62)*$C$65)</f>
        <v>0</v>
      </c>
      <c r="BGW66" s="956">
        <f t="shared" ref="BGW66" si="8811">IF(BGW62&gt;0,0,(BGW60-BGU62)*$C$65)</f>
        <v>0</v>
      </c>
      <c r="BGZ66" s="956">
        <f t="shared" ref="BGZ66" si="8812">IF(BGZ62&gt;0,0,(BGZ60-BGX62)*$C$65)</f>
        <v>0</v>
      </c>
      <c r="BHB66" s="956">
        <f t="shared" ref="BHB66" si="8813">IF(BHB62&gt;0,0,(BHB60-BGZ62)*$C$65)</f>
        <v>0</v>
      </c>
      <c r="BHE66" s="956">
        <f t="shared" ref="BHE66" si="8814">IF(BHE62&gt;0,0,(BHE60-BHC62)*$C$65)</f>
        <v>0</v>
      </c>
      <c r="BHG66" s="956">
        <f t="shared" ref="BHG66" si="8815">IF(BHG62&gt;0,0,(BHG60-BHE62)*$C$65)</f>
        <v>0</v>
      </c>
      <c r="BHJ66" s="956">
        <f t="shared" ref="BHJ66" si="8816">IF(BHJ62&gt;0,0,(BHJ60-BHH62)*$C$65)</f>
        <v>0</v>
      </c>
      <c r="BHL66" s="956">
        <f t="shared" ref="BHL66" si="8817">IF(BHL62&gt;0,0,(BHL60-BHJ62)*$C$65)</f>
        <v>0</v>
      </c>
      <c r="BHO66" s="956">
        <f t="shared" ref="BHO66" si="8818">IF(BHO62&gt;0,0,(BHO60-BHM62)*$C$65)</f>
        <v>0</v>
      </c>
      <c r="BHQ66" s="956">
        <f t="shared" ref="BHQ66" si="8819">IF(BHQ62&gt;0,0,(BHQ60-BHO62)*$C$65)</f>
        <v>0</v>
      </c>
      <c r="BHT66" s="956">
        <f t="shared" ref="BHT66" si="8820">IF(BHT62&gt;0,0,(BHT60-BHR62)*$C$65)</f>
        <v>0</v>
      </c>
      <c r="BHV66" s="956">
        <f t="shared" ref="BHV66" si="8821">IF(BHV62&gt;0,0,(BHV60-BHT62)*$C$65)</f>
        <v>0</v>
      </c>
      <c r="BHY66" s="956">
        <f t="shared" ref="BHY66" si="8822">IF(BHY62&gt;0,0,(BHY60-BHW62)*$C$65)</f>
        <v>0</v>
      </c>
      <c r="BIA66" s="956">
        <f t="shared" ref="BIA66" si="8823">IF(BIA62&gt;0,0,(BIA60-BHY62)*$C$65)</f>
        <v>0</v>
      </c>
      <c r="BID66" s="956">
        <f t="shared" ref="BID66" si="8824">IF(BID62&gt;0,0,(BID60-BIB62)*$C$65)</f>
        <v>0</v>
      </c>
      <c r="BIF66" s="956">
        <f t="shared" ref="BIF66" si="8825">IF(BIF62&gt;0,0,(BIF60-BID62)*$C$65)</f>
        <v>0</v>
      </c>
      <c r="BII66" s="956">
        <f t="shared" ref="BII66" si="8826">IF(BII62&gt;0,0,(BII60-BIG62)*$C$65)</f>
        <v>0</v>
      </c>
      <c r="BIK66" s="956">
        <f t="shared" ref="BIK66" si="8827">IF(BIK62&gt;0,0,(BIK60-BII62)*$C$65)</f>
        <v>0</v>
      </c>
      <c r="BIN66" s="956">
        <f t="shared" ref="BIN66" si="8828">IF(BIN62&gt;0,0,(BIN60-BIL62)*$C$65)</f>
        <v>0</v>
      </c>
      <c r="BIP66" s="956">
        <f t="shared" ref="BIP66" si="8829">IF(BIP62&gt;0,0,(BIP60-BIN62)*$C$65)</f>
        <v>0</v>
      </c>
      <c r="BIS66" s="956">
        <f t="shared" ref="BIS66" si="8830">IF(BIS62&gt;0,0,(BIS60-BIQ62)*$C$65)</f>
        <v>0</v>
      </c>
      <c r="BIU66" s="956">
        <f t="shared" ref="BIU66" si="8831">IF(BIU62&gt;0,0,(BIU60-BIS62)*$C$65)</f>
        <v>0</v>
      </c>
      <c r="BIX66" s="956">
        <f t="shared" ref="BIX66" si="8832">IF(BIX62&gt;0,0,(BIX60-BIV62)*$C$65)</f>
        <v>0</v>
      </c>
      <c r="BIZ66" s="956">
        <f t="shared" ref="BIZ66" si="8833">IF(BIZ62&gt;0,0,(BIZ60-BIX62)*$C$65)</f>
        <v>0</v>
      </c>
      <c r="BJC66" s="956">
        <f t="shared" ref="BJC66" si="8834">IF(BJC62&gt;0,0,(BJC60-BJA62)*$C$65)</f>
        <v>0</v>
      </c>
      <c r="BJE66" s="956">
        <f t="shared" ref="BJE66" si="8835">IF(BJE62&gt;0,0,(BJE60-BJC62)*$C$65)</f>
        <v>0</v>
      </c>
      <c r="BJH66" s="956">
        <f t="shared" ref="BJH66" si="8836">IF(BJH62&gt;0,0,(BJH60-BJF62)*$C$65)</f>
        <v>0</v>
      </c>
      <c r="BJJ66" s="956">
        <f t="shared" ref="BJJ66" si="8837">IF(BJJ62&gt;0,0,(BJJ60-BJH62)*$C$65)</f>
        <v>0</v>
      </c>
      <c r="BJM66" s="956">
        <f t="shared" ref="BJM66" si="8838">IF(BJM62&gt;0,0,(BJM60-BJK62)*$C$65)</f>
        <v>0</v>
      </c>
      <c r="BJO66" s="956">
        <f t="shared" ref="BJO66" si="8839">IF(BJO62&gt;0,0,(BJO60-BJM62)*$C$65)</f>
        <v>0</v>
      </c>
      <c r="BJR66" s="956">
        <f t="shared" ref="BJR66" si="8840">IF(BJR62&gt;0,0,(BJR60-BJP62)*$C$65)</f>
        <v>0</v>
      </c>
      <c r="BJT66" s="956">
        <f t="shared" ref="BJT66" si="8841">IF(BJT62&gt;0,0,(BJT60-BJR62)*$C$65)</f>
        <v>0</v>
      </c>
      <c r="BJW66" s="956">
        <f t="shared" ref="BJW66" si="8842">IF(BJW62&gt;0,0,(BJW60-BJU62)*$C$65)</f>
        <v>0</v>
      </c>
      <c r="BJY66" s="956">
        <f t="shared" ref="BJY66" si="8843">IF(BJY62&gt;0,0,(BJY60-BJW62)*$C$65)</f>
        <v>0</v>
      </c>
      <c r="BKB66" s="956">
        <f t="shared" ref="BKB66" si="8844">IF(BKB62&gt;0,0,(BKB60-BJZ62)*$C$65)</f>
        <v>0</v>
      </c>
      <c r="BKD66" s="956">
        <f t="shared" ref="BKD66" si="8845">IF(BKD62&gt;0,0,(BKD60-BKB62)*$C$65)</f>
        <v>0</v>
      </c>
      <c r="BKG66" s="956">
        <f t="shared" ref="BKG66" si="8846">IF(BKG62&gt;0,0,(BKG60-BKE62)*$C$65)</f>
        <v>0</v>
      </c>
      <c r="BKI66" s="956">
        <f t="shared" ref="BKI66" si="8847">IF(BKI62&gt;0,0,(BKI60-BKG62)*$C$65)</f>
        <v>0</v>
      </c>
      <c r="BKL66" s="956">
        <f t="shared" ref="BKL66" si="8848">IF(BKL62&gt;0,0,(BKL60-BKJ62)*$C$65)</f>
        <v>0</v>
      </c>
      <c r="BKN66" s="956">
        <f t="shared" ref="BKN66" si="8849">IF(BKN62&gt;0,0,(BKN60-BKL62)*$C$65)</f>
        <v>0</v>
      </c>
      <c r="BKQ66" s="956">
        <f t="shared" ref="BKQ66" si="8850">IF(BKQ62&gt;0,0,(BKQ60-BKO62)*$C$65)</f>
        <v>0</v>
      </c>
      <c r="BKS66" s="956">
        <f t="shared" ref="BKS66" si="8851">IF(BKS62&gt;0,0,(BKS60-BKQ62)*$C$65)</f>
        <v>0</v>
      </c>
      <c r="BKV66" s="956">
        <f t="shared" ref="BKV66" si="8852">IF(BKV62&gt;0,0,(BKV60-BKT62)*$C$65)</f>
        <v>0</v>
      </c>
      <c r="BKX66" s="956">
        <f t="shared" ref="BKX66" si="8853">IF(BKX62&gt;0,0,(BKX60-BKV62)*$C$65)</f>
        <v>0</v>
      </c>
      <c r="BLA66" s="956">
        <f t="shared" ref="BLA66" si="8854">IF(BLA62&gt;0,0,(BLA60-BKY62)*$C$65)</f>
        <v>0</v>
      </c>
      <c r="BLC66" s="956">
        <f t="shared" ref="BLC66" si="8855">IF(BLC62&gt;0,0,(BLC60-BLA62)*$C$65)</f>
        <v>0</v>
      </c>
      <c r="BLF66" s="956">
        <f t="shared" ref="BLF66" si="8856">IF(BLF62&gt;0,0,(BLF60-BLD62)*$C$65)</f>
        <v>0</v>
      </c>
      <c r="BLH66" s="956">
        <f t="shared" ref="BLH66" si="8857">IF(BLH62&gt;0,0,(BLH60-BLF62)*$C$65)</f>
        <v>0</v>
      </c>
      <c r="BLK66" s="956">
        <f t="shared" ref="BLK66" si="8858">IF(BLK62&gt;0,0,(BLK60-BLI62)*$C$65)</f>
        <v>0</v>
      </c>
      <c r="BLM66" s="956">
        <f t="shared" ref="BLM66" si="8859">IF(BLM62&gt;0,0,(BLM60-BLK62)*$C$65)</f>
        <v>0</v>
      </c>
      <c r="BLP66" s="956">
        <f t="shared" ref="BLP66" si="8860">IF(BLP62&gt;0,0,(BLP60-BLN62)*$C$65)</f>
        <v>0</v>
      </c>
      <c r="BLR66" s="956">
        <f t="shared" ref="BLR66" si="8861">IF(BLR62&gt;0,0,(BLR60-BLP62)*$C$65)</f>
        <v>0</v>
      </c>
      <c r="BLU66" s="956">
        <f t="shared" ref="BLU66" si="8862">IF(BLU62&gt;0,0,(BLU60-BLS62)*$C$65)</f>
        <v>0</v>
      </c>
      <c r="BLW66" s="956">
        <f t="shared" ref="BLW66" si="8863">IF(BLW62&gt;0,0,(BLW60-BLU62)*$C$65)</f>
        <v>0</v>
      </c>
      <c r="BLZ66" s="956">
        <f t="shared" ref="BLZ66" si="8864">IF(BLZ62&gt;0,0,(BLZ60-BLX62)*$C$65)</f>
        <v>0</v>
      </c>
      <c r="BMB66" s="956">
        <f t="shared" ref="BMB66" si="8865">IF(BMB62&gt;0,0,(BMB60-BLZ62)*$C$65)</f>
        <v>0</v>
      </c>
      <c r="BME66" s="956">
        <f t="shared" ref="BME66" si="8866">IF(BME62&gt;0,0,(BME60-BMC62)*$C$65)</f>
        <v>0</v>
      </c>
      <c r="BMG66" s="956">
        <f t="shared" ref="BMG66" si="8867">IF(BMG62&gt;0,0,(BMG60-BME62)*$C$65)</f>
        <v>0</v>
      </c>
      <c r="BMJ66" s="956">
        <f t="shared" ref="BMJ66" si="8868">IF(BMJ62&gt;0,0,(BMJ60-BMH62)*$C$65)</f>
        <v>0</v>
      </c>
      <c r="BML66" s="956">
        <f t="shared" ref="BML66" si="8869">IF(BML62&gt;0,0,(BML60-BMJ62)*$C$65)</f>
        <v>0</v>
      </c>
      <c r="BMO66" s="956">
        <f t="shared" ref="BMO66" si="8870">IF(BMO62&gt;0,0,(BMO60-BMM62)*$C$65)</f>
        <v>0</v>
      </c>
      <c r="BMQ66" s="956">
        <f t="shared" ref="BMQ66" si="8871">IF(BMQ62&gt;0,0,(BMQ60-BMO62)*$C$65)</f>
        <v>0</v>
      </c>
      <c r="BMT66" s="956">
        <f t="shared" ref="BMT66" si="8872">IF(BMT62&gt;0,0,(BMT60-BMR62)*$C$65)</f>
        <v>0</v>
      </c>
      <c r="BMV66" s="956">
        <f t="shared" ref="BMV66" si="8873">IF(BMV62&gt;0,0,(BMV60-BMT62)*$C$65)</f>
        <v>0</v>
      </c>
      <c r="BMY66" s="956">
        <f t="shared" ref="BMY66" si="8874">IF(BMY62&gt;0,0,(BMY60-BMW62)*$C$65)</f>
        <v>0</v>
      </c>
      <c r="BNA66" s="956">
        <f t="shared" ref="BNA66" si="8875">IF(BNA62&gt;0,0,(BNA60-BMY62)*$C$65)</f>
        <v>0</v>
      </c>
      <c r="BND66" s="956">
        <f t="shared" ref="BND66" si="8876">IF(BND62&gt;0,0,(BND60-BNB62)*$C$65)</f>
        <v>0</v>
      </c>
      <c r="BNF66" s="956">
        <f t="shared" ref="BNF66" si="8877">IF(BNF62&gt;0,0,(BNF60-BND62)*$C$65)</f>
        <v>0</v>
      </c>
      <c r="BNI66" s="956">
        <f t="shared" ref="BNI66" si="8878">IF(BNI62&gt;0,0,(BNI60-BNG62)*$C$65)</f>
        <v>0</v>
      </c>
      <c r="BNK66" s="956">
        <f t="shared" ref="BNK66" si="8879">IF(BNK62&gt;0,0,(BNK60-BNI62)*$C$65)</f>
        <v>0</v>
      </c>
      <c r="BNN66" s="956">
        <f t="shared" ref="BNN66" si="8880">IF(BNN62&gt;0,0,(BNN60-BNL62)*$C$65)</f>
        <v>0</v>
      </c>
      <c r="BNP66" s="956">
        <f t="shared" ref="BNP66" si="8881">IF(BNP62&gt;0,0,(BNP60-BNN62)*$C$65)</f>
        <v>0</v>
      </c>
      <c r="BNS66" s="956">
        <f t="shared" ref="BNS66" si="8882">IF(BNS62&gt;0,0,(BNS60-BNQ62)*$C$65)</f>
        <v>0</v>
      </c>
      <c r="BNU66" s="956">
        <f t="shared" ref="BNU66" si="8883">IF(BNU62&gt;0,0,(BNU60-BNS62)*$C$65)</f>
        <v>0</v>
      </c>
      <c r="BNX66" s="956">
        <f t="shared" ref="BNX66" si="8884">IF(BNX62&gt;0,0,(BNX60-BNV62)*$C$65)</f>
        <v>0</v>
      </c>
      <c r="BNZ66" s="956">
        <f t="shared" ref="BNZ66" si="8885">IF(BNZ62&gt;0,0,(BNZ60-BNX62)*$C$65)</f>
        <v>0</v>
      </c>
      <c r="BOC66" s="956">
        <f t="shared" ref="BOC66" si="8886">IF(BOC62&gt;0,0,(BOC60-BOA62)*$C$65)</f>
        <v>0</v>
      </c>
      <c r="BOE66" s="956">
        <f t="shared" ref="BOE66" si="8887">IF(BOE62&gt;0,0,(BOE60-BOC62)*$C$65)</f>
        <v>0</v>
      </c>
      <c r="BOH66" s="956">
        <f t="shared" ref="BOH66" si="8888">IF(BOH62&gt;0,0,(BOH60-BOF62)*$C$65)</f>
        <v>0</v>
      </c>
      <c r="BOJ66" s="956">
        <f t="shared" ref="BOJ66" si="8889">IF(BOJ62&gt;0,0,(BOJ60-BOH62)*$C$65)</f>
        <v>0</v>
      </c>
      <c r="BOM66" s="956">
        <f t="shared" ref="BOM66" si="8890">IF(BOM62&gt;0,0,(BOM60-BOK62)*$C$65)</f>
        <v>0</v>
      </c>
      <c r="BOO66" s="956">
        <f t="shared" ref="BOO66" si="8891">IF(BOO62&gt;0,0,(BOO60-BOM62)*$C$65)</f>
        <v>0</v>
      </c>
      <c r="BOR66" s="956">
        <f t="shared" ref="BOR66" si="8892">IF(BOR62&gt;0,0,(BOR60-BOP62)*$C$65)</f>
        <v>0</v>
      </c>
      <c r="BOT66" s="956">
        <f t="shared" ref="BOT66" si="8893">IF(BOT62&gt;0,0,(BOT60-BOR62)*$C$65)</f>
        <v>0</v>
      </c>
      <c r="BOW66" s="956">
        <f t="shared" ref="BOW66" si="8894">IF(BOW62&gt;0,0,(BOW60-BOU62)*$C$65)</f>
        <v>0</v>
      </c>
      <c r="BOY66" s="956">
        <f t="shared" ref="BOY66" si="8895">IF(BOY62&gt;0,0,(BOY60-BOW62)*$C$65)</f>
        <v>0</v>
      </c>
      <c r="BPB66" s="956">
        <f t="shared" ref="BPB66" si="8896">IF(BPB62&gt;0,0,(BPB60-BOZ62)*$C$65)</f>
        <v>0</v>
      </c>
      <c r="BPD66" s="956">
        <f t="shared" ref="BPD66" si="8897">IF(BPD62&gt;0,0,(BPD60-BPB62)*$C$65)</f>
        <v>0</v>
      </c>
      <c r="BPG66" s="956">
        <f t="shared" ref="BPG66" si="8898">IF(BPG62&gt;0,0,(BPG60-BPE62)*$C$65)</f>
        <v>0</v>
      </c>
      <c r="BPI66" s="956">
        <f t="shared" ref="BPI66" si="8899">IF(BPI62&gt;0,0,(BPI60-BPG62)*$C$65)</f>
        <v>0</v>
      </c>
      <c r="BPL66" s="956">
        <f t="shared" ref="BPL66" si="8900">IF(BPL62&gt;0,0,(BPL60-BPJ62)*$C$65)</f>
        <v>0</v>
      </c>
      <c r="BPN66" s="956">
        <f t="shared" ref="BPN66" si="8901">IF(BPN62&gt;0,0,(BPN60-BPL62)*$C$65)</f>
        <v>0</v>
      </c>
      <c r="BPQ66" s="956">
        <f t="shared" ref="BPQ66" si="8902">IF(BPQ62&gt;0,0,(BPQ60-BPO62)*$C$65)</f>
        <v>0</v>
      </c>
      <c r="BPS66" s="956">
        <f t="shared" ref="BPS66" si="8903">IF(BPS62&gt;0,0,(BPS60-BPQ62)*$C$65)</f>
        <v>0</v>
      </c>
      <c r="BPV66" s="956">
        <f t="shared" ref="BPV66" si="8904">IF(BPV62&gt;0,0,(BPV60-BPT62)*$C$65)</f>
        <v>0</v>
      </c>
      <c r="BPX66" s="956">
        <f t="shared" ref="BPX66" si="8905">IF(BPX62&gt;0,0,(BPX60-BPV62)*$C$65)</f>
        <v>0</v>
      </c>
      <c r="BQA66" s="956">
        <f t="shared" ref="BQA66" si="8906">IF(BQA62&gt;0,0,(BQA60-BPY62)*$C$65)</f>
        <v>0</v>
      </c>
      <c r="BQC66" s="956">
        <f t="shared" ref="BQC66" si="8907">IF(BQC62&gt;0,0,(BQC60-BQA62)*$C$65)</f>
        <v>0</v>
      </c>
      <c r="BQF66" s="956">
        <f t="shared" ref="BQF66" si="8908">IF(BQF62&gt;0,0,(BQF60-BQD62)*$C$65)</f>
        <v>0</v>
      </c>
      <c r="BQH66" s="956">
        <f t="shared" ref="BQH66" si="8909">IF(BQH62&gt;0,0,(BQH60-BQF62)*$C$65)</f>
        <v>0</v>
      </c>
      <c r="BQK66" s="956">
        <f t="shared" ref="BQK66" si="8910">IF(BQK62&gt;0,0,(BQK60-BQI62)*$C$65)</f>
        <v>0</v>
      </c>
      <c r="BQM66" s="956">
        <f t="shared" ref="BQM66" si="8911">IF(BQM62&gt;0,0,(BQM60-BQK62)*$C$65)</f>
        <v>0</v>
      </c>
      <c r="BQP66" s="956">
        <f t="shared" ref="BQP66" si="8912">IF(BQP62&gt;0,0,(BQP60-BQN62)*$C$65)</f>
        <v>0</v>
      </c>
      <c r="BQR66" s="956">
        <f t="shared" ref="BQR66" si="8913">IF(BQR62&gt;0,0,(BQR60-BQP62)*$C$65)</f>
        <v>0</v>
      </c>
      <c r="BQU66" s="956">
        <f t="shared" ref="BQU66" si="8914">IF(BQU62&gt;0,0,(BQU60-BQS62)*$C$65)</f>
        <v>0</v>
      </c>
      <c r="BQW66" s="956">
        <f t="shared" ref="BQW66" si="8915">IF(BQW62&gt;0,0,(BQW60-BQU62)*$C$65)</f>
        <v>0</v>
      </c>
      <c r="BQZ66" s="956">
        <f t="shared" ref="BQZ66" si="8916">IF(BQZ62&gt;0,0,(BQZ60-BQX62)*$C$65)</f>
        <v>0</v>
      </c>
      <c r="BRB66" s="956">
        <f t="shared" ref="BRB66" si="8917">IF(BRB62&gt;0,0,(BRB60-BQZ62)*$C$65)</f>
        <v>0</v>
      </c>
      <c r="BRE66" s="956">
        <f t="shared" ref="BRE66" si="8918">IF(BRE62&gt;0,0,(BRE60-BRC62)*$C$65)</f>
        <v>0</v>
      </c>
      <c r="BRG66" s="956">
        <f t="shared" ref="BRG66" si="8919">IF(BRG62&gt;0,0,(BRG60-BRE62)*$C$65)</f>
        <v>0</v>
      </c>
      <c r="BRJ66" s="956">
        <f t="shared" ref="BRJ66" si="8920">IF(BRJ62&gt;0,0,(BRJ60-BRH62)*$C$65)</f>
        <v>0</v>
      </c>
      <c r="BRL66" s="956">
        <f t="shared" ref="BRL66" si="8921">IF(BRL62&gt;0,0,(BRL60-BRJ62)*$C$65)</f>
        <v>0</v>
      </c>
      <c r="BRO66" s="956">
        <f t="shared" ref="BRO66" si="8922">IF(BRO62&gt;0,0,(BRO60-BRM62)*$C$65)</f>
        <v>0</v>
      </c>
      <c r="BRQ66" s="956">
        <f t="shared" ref="BRQ66" si="8923">IF(BRQ62&gt;0,0,(BRQ60-BRO62)*$C$65)</f>
        <v>0</v>
      </c>
      <c r="BRT66" s="956">
        <f t="shared" ref="BRT66" si="8924">IF(BRT62&gt;0,0,(BRT60-BRR62)*$C$65)</f>
        <v>0</v>
      </c>
      <c r="BRV66" s="956">
        <f t="shared" ref="BRV66" si="8925">IF(BRV62&gt;0,0,(BRV60-BRT62)*$C$65)</f>
        <v>0</v>
      </c>
      <c r="BRY66" s="956">
        <f t="shared" ref="BRY66" si="8926">IF(BRY62&gt;0,0,(BRY60-BRW62)*$C$65)</f>
        <v>0</v>
      </c>
      <c r="BSA66" s="956">
        <f t="shared" ref="BSA66" si="8927">IF(BSA62&gt;0,0,(BSA60-BRY62)*$C$65)</f>
        <v>0</v>
      </c>
      <c r="BSD66" s="956">
        <f t="shared" ref="BSD66" si="8928">IF(BSD62&gt;0,0,(BSD60-BSB62)*$C$65)</f>
        <v>0</v>
      </c>
      <c r="BSF66" s="956">
        <f t="shared" ref="BSF66" si="8929">IF(BSF62&gt;0,0,(BSF60-BSD62)*$C$65)</f>
        <v>0</v>
      </c>
      <c r="BSI66" s="956">
        <f t="shared" ref="BSI66" si="8930">IF(BSI62&gt;0,0,(BSI60-BSG62)*$C$65)</f>
        <v>0</v>
      </c>
      <c r="BSK66" s="956">
        <f t="shared" ref="BSK66" si="8931">IF(BSK62&gt;0,0,(BSK60-BSI62)*$C$65)</f>
        <v>0</v>
      </c>
      <c r="BSN66" s="956">
        <f t="shared" ref="BSN66" si="8932">IF(BSN62&gt;0,0,(BSN60-BSL62)*$C$65)</f>
        <v>0</v>
      </c>
      <c r="BSP66" s="956">
        <f t="shared" ref="BSP66" si="8933">IF(BSP62&gt;0,0,(BSP60-BSN62)*$C$65)</f>
        <v>0</v>
      </c>
      <c r="BSS66" s="956">
        <f t="shared" ref="BSS66" si="8934">IF(BSS62&gt;0,0,(BSS60-BSQ62)*$C$65)</f>
        <v>0</v>
      </c>
      <c r="BSU66" s="956">
        <f t="shared" ref="BSU66" si="8935">IF(BSU62&gt;0,0,(BSU60-BSS62)*$C$65)</f>
        <v>0</v>
      </c>
      <c r="BSX66" s="956">
        <f t="shared" ref="BSX66" si="8936">IF(BSX62&gt;0,0,(BSX60-BSV62)*$C$65)</f>
        <v>0</v>
      </c>
      <c r="BSZ66" s="956">
        <f t="shared" ref="BSZ66" si="8937">IF(BSZ62&gt;0,0,(BSZ60-BSX62)*$C$65)</f>
        <v>0</v>
      </c>
      <c r="BTC66" s="956">
        <f t="shared" ref="BTC66" si="8938">IF(BTC62&gt;0,0,(BTC60-BTA62)*$C$65)</f>
        <v>0</v>
      </c>
      <c r="BTE66" s="956">
        <f t="shared" ref="BTE66" si="8939">IF(BTE62&gt;0,0,(BTE60-BTC62)*$C$65)</f>
        <v>0</v>
      </c>
      <c r="BTH66" s="956">
        <f t="shared" ref="BTH66" si="8940">IF(BTH62&gt;0,0,(BTH60-BTF62)*$C$65)</f>
        <v>0</v>
      </c>
      <c r="BTJ66" s="956">
        <f t="shared" ref="BTJ66" si="8941">IF(BTJ62&gt;0,0,(BTJ60-BTH62)*$C$65)</f>
        <v>0</v>
      </c>
      <c r="BTM66" s="956">
        <f t="shared" ref="BTM66" si="8942">IF(BTM62&gt;0,0,(BTM60-BTK62)*$C$65)</f>
        <v>0</v>
      </c>
      <c r="BTO66" s="956">
        <f t="shared" ref="BTO66" si="8943">IF(BTO62&gt;0,0,(BTO60-BTM62)*$C$65)</f>
        <v>0</v>
      </c>
      <c r="BTR66" s="956">
        <f t="shared" ref="BTR66" si="8944">IF(BTR62&gt;0,0,(BTR60-BTP62)*$C$65)</f>
        <v>0</v>
      </c>
      <c r="BTT66" s="956">
        <f t="shared" ref="BTT66" si="8945">IF(BTT62&gt;0,0,(BTT60-BTR62)*$C$65)</f>
        <v>0</v>
      </c>
      <c r="BTW66" s="956">
        <f t="shared" ref="BTW66" si="8946">IF(BTW62&gt;0,0,(BTW60-BTU62)*$C$65)</f>
        <v>0</v>
      </c>
      <c r="BTY66" s="956">
        <f t="shared" ref="BTY66" si="8947">IF(BTY62&gt;0,0,(BTY60-BTW62)*$C$65)</f>
        <v>0</v>
      </c>
      <c r="BUB66" s="956">
        <f t="shared" ref="BUB66" si="8948">IF(BUB62&gt;0,0,(BUB60-BTZ62)*$C$65)</f>
        <v>0</v>
      </c>
      <c r="BUD66" s="956">
        <f t="shared" ref="BUD66" si="8949">IF(BUD62&gt;0,0,(BUD60-BUB62)*$C$65)</f>
        <v>0</v>
      </c>
      <c r="BUG66" s="956">
        <f t="shared" ref="BUG66" si="8950">IF(BUG62&gt;0,0,(BUG60-BUE62)*$C$65)</f>
        <v>0</v>
      </c>
      <c r="BUI66" s="956">
        <f t="shared" ref="BUI66" si="8951">IF(BUI62&gt;0,0,(BUI60-BUG62)*$C$65)</f>
        <v>0</v>
      </c>
      <c r="BUL66" s="956">
        <f t="shared" ref="BUL66" si="8952">IF(BUL62&gt;0,0,(BUL60-BUJ62)*$C$65)</f>
        <v>0</v>
      </c>
      <c r="BUN66" s="956">
        <f t="shared" ref="BUN66" si="8953">IF(BUN62&gt;0,0,(BUN60-BUL62)*$C$65)</f>
        <v>0</v>
      </c>
      <c r="BUQ66" s="956">
        <f t="shared" ref="BUQ66" si="8954">IF(BUQ62&gt;0,0,(BUQ60-BUO62)*$C$65)</f>
        <v>0</v>
      </c>
      <c r="BUS66" s="956">
        <f t="shared" ref="BUS66" si="8955">IF(BUS62&gt;0,0,(BUS60-BUQ62)*$C$65)</f>
        <v>0</v>
      </c>
      <c r="BUV66" s="956">
        <f t="shared" ref="BUV66" si="8956">IF(BUV62&gt;0,0,(BUV60-BUT62)*$C$65)</f>
        <v>0</v>
      </c>
      <c r="BUX66" s="956">
        <f t="shared" ref="BUX66" si="8957">IF(BUX62&gt;0,0,(BUX60-BUV62)*$C$65)</f>
        <v>0</v>
      </c>
      <c r="BVA66" s="956">
        <f t="shared" ref="BVA66" si="8958">IF(BVA62&gt;0,0,(BVA60-BUY62)*$C$65)</f>
        <v>0</v>
      </c>
      <c r="BVC66" s="956">
        <f t="shared" ref="BVC66" si="8959">IF(BVC62&gt;0,0,(BVC60-BVA62)*$C$65)</f>
        <v>0</v>
      </c>
      <c r="BVF66" s="956">
        <f t="shared" ref="BVF66" si="8960">IF(BVF62&gt;0,0,(BVF60-BVD62)*$C$65)</f>
        <v>0</v>
      </c>
      <c r="BVH66" s="956">
        <f t="shared" ref="BVH66" si="8961">IF(BVH62&gt;0,0,(BVH60-BVF62)*$C$65)</f>
        <v>0</v>
      </c>
      <c r="BVK66" s="956">
        <f t="shared" ref="BVK66" si="8962">IF(BVK62&gt;0,0,(BVK60-BVI62)*$C$65)</f>
        <v>0</v>
      </c>
      <c r="BVM66" s="956">
        <f t="shared" ref="BVM66" si="8963">IF(BVM62&gt;0,0,(BVM60-BVK62)*$C$65)</f>
        <v>0</v>
      </c>
      <c r="BVP66" s="956">
        <f t="shared" ref="BVP66" si="8964">IF(BVP62&gt;0,0,(BVP60-BVN62)*$C$65)</f>
        <v>0</v>
      </c>
      <c r="BVR66" s="956">
        <f t="shared" ref="BVR66" si="8965">IF(BVR62&gt;0,0,(BVR60-BVP62)*$C$65)</f>
        <v>0</v>
      </c>
      <c r="BVU66" s="956">
        <f t="shared" ref="BVU66" si="8966">IF(BVU62&gt;0,0,(BVU60-BVS62)*$C$65)</f>
        <v>0</v>
      </c>
      <c r="BVW66" s="956">
        <f t="shared" ref="BVW66" si="8967">IF(BVW62&gt;0,0,(BVW60-BVU62)*$C$65)</f>
        <v>0</v>
      </c>
      <c r="BVZ66" s="956">
        <f t="shared" ref="BVZ66" si="8968">IF(BVZ62&gt;0,0,(BVZ60-BVX62)*$C$65)</f>
        <v>0</v>
      </c>
      <c r="BWB66" s="956">
        <f t="shared" ref="BWB66" si="8969">IF(BWB62&gt;0,0,(BWB60-BVZ62)*$C$65)</f>
        <v>0</v>
      </c>
      <c r="BWE66" s="956">
        <f t="shared" ref="BWE66" si="8970">IF(BWE62&gt;0,0,(BWE60-BWC62)*$C$65)</f>
        <v>0</v>
      </c>
      <c r="BWG66" s="956">
        <f t="shared" ref="BWG66" si="8971">IF(BWG62&gt;0,0,(BWG60-BWE62)*$C$65)</f>
        <v>0</v>
      </c>
      <c r="BWJ66" s="956">
        <f t="shared" ref="BWJ66" si="8972">IF(BWJ62&gt;0,0,(BWJ60-BWH62)*$C$65)</f>
        <v>0</v>
      </c>
      <c r="BWL66" s="956">
        <f t="shared" ref="BWL66" si="8973">IF(BWL62&gt;0,0,(BWL60-BWJ62)*$C$65)</f>
        <v>0</v>
      </c>
      <c r="BWO66" s="956">
        <f t="shared" ref="BWO66" si="8974">IF(BWO62&gt;0,0,(BWO60-BWM62)*$C$65)</f>
        <v>0</v>
      </c>
      <c r="BWQ66" s="956">
        <f t="shared" ref="BWQ66" si="8975">IF(BWQ62&gt;0,0,(BWQ60-BWO62)*$C$65)</f>
        <v>0</v>
      </c>
      <c r="BWT66" s="956">
        <f t="shared" ref="BWT66" si="8976">IF(BWT62&gt;0,0,(BWT60-BWR62)*$C$65)</f>
        <v>0</v>
      </c>
      <c r="BWV66" s="956">
        <f t="shared" ref="BWV66" si="8977">IF(BWV62&gt;0,0,(BWV60-BWT62)*$C$65)</f>
        <v>0</v>
      </c>
      <c r="BWY66" s="956">
        <f t="shared" ref="BWY66" si="8978">IF(BWY62&gt;0,0,(BWY60-BWW62)*$C$65)</f>
        <v>0</v>
      </c>
      <c r="BXA66" s="956">
        <f t="shared" ref="BXA66" si="8979">IF(BXA62&gt;0,0,(BXA60-BWY62)*$C$65)</f>
        <v>0</v>
      </c>
      <c r="BXD66" s="956">
        <f t="shared" ref="BXD66" si="8980">IF(BXD62&gt;0,0,(BXD60-BXB62)*$C$65)</f>
        <v>0</v>
      </c>
      <c r="BXF66" s="956">
        <f t="shared" ref="BXF66" si="8981">IF(BXF62&gt;0,0,(BXF60-BXD62)*$C$65)</f>
        <v>0</v>
      </c>
      <c r="BXI66" s="956">
        <f t="shared" ref="BXI66" si="8982">IF(BXI62&gt;0,0,(BXI60-BXG62)*$C$65)</f>
        <v>0</v>
      </c>
      <c r="BXK66" s="956">
        <f t="shared" ref="BXK66" si="8983">IF(BXK62&gt;0,0,(BXK60-BXI62)*$C$65)</f>
        <v>0</v>
      </c>
      <c r="BXN66" s="956">
        <f t="shared" ref="BXN66" si="8984">IF(BXN62&gt;0,0,(BXN60-BXL62)*$C$65)</f>
        <v>0</v>
      </c>
      <c r="BXP66" s="956">
        <f t="shared" ref="BXP66" si="8985">IF(BXP62&gt;0,0,(BXP60-BXN62)*$C$65)</f>
        <v>0</v>
      </c>
      <c r="BXS66" s="956">
        <f t="shared" ref="BXS66" si="8986">IF(BXS62&gt;0,0,(BXS60-BXQ62)*$C$65)</f>
        <v>0</v>
      </c>
      <c r="BXU66" s="956">
        <f t="shared" ref="BXU66" si="8987">IF(BXU62&gt;0,0,(BXU60-BXS62)*$C$65)</f>
        <v>0</v>
      </c>
      <c r="BXX66" s="956">
        <f t="shared" ref="BXX66" si="8988">IF(BXX62&gt;0,0,(BXX60-BXV62)*$C$65)</f>
        <v>0</v>
      </c>
      <c r="BXZ66" s="956">
        <f t="shared" ref="BXZ66" si="8989">IF(BXZ62&gt;0,0,(BXZ60-BXX62)*$C$65)</f>
        <v>0</v>
      </c>
      <c r="BYC66" s="956">
        <f t="shared" ref="BYC66" si="8990">IF(BYC62&gt;0,0,(BYC60-BYA62)*$C$65)</f>
        <v>0</v>
      </c>
      <c r="BYE66" s="956">
        <f t="shared" ref="BYE66" si="8991">IF(BYE62&gt;0,0,(BYE60-BYC62)*$C$65)</f>
        <v>0</v>
      </c>
      <c r="BYH66" s="956">
        <f t="shared" ref="BYH66" si="8992">IF(BYH62&gt;0,0,(BYH60-BYF62)*$C$65)</f>
        <v>0</v>
      </c>
      <c r="BYJ66" s="956">
        <f t="shared" ref="BYJ66" si="8993">IF(BYJ62&gt;0,0,(BYJ60-BYH62)*$C$65)</f>
        <v>0</v>
      </c>
      <c r="BYM66" s="956">
        <f t="shared" ref="BYM66" si="8994">IF(BYM62&gt;0,0,(BYM60-BYK62)*$C$65)</f>
        <v>0</v>
      </c>
      <c r="BYO66" s="956">
        <f t="shared" ref="BYO66" si="8995">IF(BYO62&gt;0,0,(BYO60-BYM62)*$C$65)</f>
        <v>0</v>
      </c>
      <c r="BYR66" s="956">
        <f t="shared" ref="BYR66" si="8996">IF(BYR62&gt;0,0,(BYR60-BYP62)*$C$65)</f>
        <v>0</v>
      </c>
      <c r="BYT66" s="956">
        <f t="shared" ref="BYT66" si="8997">IF(BYT62&gt;0,0,(BYT60-BYR62)*$C$65)</f>
        <v>0</v>
      </c>
      <c r="BYW66" s="956">
        <f t="shared" ref="BYW66" si="8998">IF(BYW62&gt;0,0,(BYW60-BYU62)*$C$65)</f>
        <v>0</v>
      </c>
      <c r="BYY66" s="956">
        <f t="shared" ref="BYY66" si="8999">IF(BYY62&gt;0,0,(BYY60-BYW62)*$C$65)</f>
        <v>0</v>
      </c>
      <c r="BZB66" s="956">
        <f t="shared" ref="BZB66" si="9000">IF(BZB62&gt;0,0,(BZB60-BYZ62)*$C$65)</f>
        <v>0</v>
      </c>
      <c r="BZD66" s="956">
        <f t="shared" ref="BZD66" si="9001">IF(BZD62&gt;0,0,(BZD60-BZB62)*$C$65)</f>
        <v>0</v>
      </c>
      <c r="BZG66" s="956">
        <f t="shared" ref="BZG66" si="9002">IF(BZG62&gt;0,0,(BZG60-BZE62)*$C$65)</f>
        <v>0</v>
      </c>
      <c r="BZI66" s="956">
        <f t="shared" ref="BZI66" si="9003">IF(BZI62&gt;0,0,(BZI60-BZG62)*$C$65)</f>
        <v>0</v>
      </c>
      <c r="BZL66" s="956">
        <f t="shared" ref="BZL66" si="9004">IF(BZL62&gt;0,0,(BZL60-BZJ62)*$C$65)</f>
        <v>0</v>
      </c>
      <c r="BZN66" s="956">
        <f t="shared" ref="BZN66" si="9005">IF(BZN62&gt;0,0,(BZN60-BZL62)*$C$65)</f>
        <v>0</v>
      </c>
      <c r="BZQ66" s="956">
        <f t="shared" ref="BZQ66" si="9006">IF(BZQ62&gt;0,0,(BZQ60-BZO62)*$C$65)</f>
        <v>0</v>
      </c>
      <c r="BZS66" s="956">
        <f t="shared" ref="BZS66" si="9007">IF(BZS62&gt;0,0,(BZS60-BZQ62)*$C$65)</f>
        <v>0</v>
      </c>
      <c r="BZV66" s="956">
        <f t="shared" ref="BZV66" si="9008">IF(BZV62&gt;0,0,(BZV60-BZT62)*$C$65)</f>
        <v>0</v>
      </c>
      <c r="BZX66" s="956">
        <f t="shared" ref="BZX66" si="9009">IF(BZX62&gt;0,0,(BZX60-BZV62)*$C$65)</f>
        <v>0</v>
      </c>
      <c r="CAA66" s="956">
        <f t="shared" ref="CAA66" si="9010">IF(CAA62&gt;0,0,(CAA60-BZY62)*$C$65)</f>
        <v>0</v>
      </c>
      <c r="CAC66" s="956">
        <f t="shared" ref="CAC66" si="9011">IF(CAC62&gt;0,0,(CAC60-CAA62)*$C$65)</f>
        <v>0</v>
      </c>
      <c r="CAF66" s="956">
        <f t="shared" ref="CAF66" si="9012">IF(CAF62&gt;0,0,(CAF60-CAD62)*$C$65)</f>
        <v>0</v>
      </c>
      <c r="CAH66" s="956">
        <f t="shared" ref="CAH66" si="9013">IF(CAH62&gt;0,0,(CAH60-CAF62)*$C$65)</f>
        <v>0</v>
      </c>
      <c r="CAK66" s="956">
        <f t="shared" ref="CAK66" si="9014">IF(CAK62&gt;0,0,(CAK60-CAI62)*$C$65)</f>
        <v>0</v>
      </c>
      <c r="CAM66" s="956">
        <f t="shared" ref="CAM66" si="9015">IF(CAM62&gt;0,0,(CAM60-CAK62)*$C$65)</f>
        <v>0</v>
      </c>
      <c r="CAP66" s="956">
        <f t="shared" ref="CAP66" si="9016">IF(CAP62&gt;0,0,(CAP60-CAN62)*$C$65)</f>
        <v>0</v>
      </c>
      <c r="CAR66" s="956">
        <f t="shared" ref="CAR66" si="9017">IF(CAR62&gt;0,0,(CAR60-CAP62)*$C$65)</f>
        <v>0</v>
      </c>
      <c r="CAU66" s="956">
        <f t="shared" ref="CAU66" si="9018">IF(CAU62&gt;0,0,(CAU60-CAS62)*$C$65)</f>
        <v>0</v>
      </c>
      <c r="CAW66" s="956">
        <f t="shared" ref="CAW66" si="9019">IF(CAW62&gt;0,0,(CAW60-CAU62)*$C$65)</f>
        <v>0</v>
      </c>
      <c r="CAZ66" s="956">
        <f t="shared" ref="CAZ66" si="9020">IF(CAZ62&gt;0,0,(CAZ60-CAX62)*$C$65)</f>
        <v>0</v>
      </c>
      <c r="CBB66" s="956">
        <f t="shared" ref="CBB66" si="9021">IF(CBB62&gt;0,0,(CBB60-CAZ62)*$C$65)</f>
        <v>0</v>
      </c>
      <c r="CBE66" s="956">
        <f t="shared" ref="CBE66" si="9022">IF(CBE62&gt;0,0,(CBE60-CBC62)*$C$65)</f>
        <v>0</v>
      </c>
      <c r="CBG66" s="956">
        <f t="shared" ref="CBG66" si="9023">IF(CBG62&gt;0,0,(CBG60-CBE62)*$C$65)</f>
        <v>0</v>
      </c>
      <c r="CBJ66" s="956">
        <f t="shared" ref="CBJ66" si="9024">IF(CBJ62&gt;0,0,(CBJ60-CBH62)*$C$65)</f>
        <v>0</v>
      </c>
      <c r="CBL66" s="956">
        <f t="shared" ref="CBL66" si="9025">IF(CBL62&gt;0,0,(CBL60-CBJ62)*$C$65)</f>
        <v>0</v>
      </c>
      <c r="CBO66" s="956">
        <f t="shared" ref="CBO66" si="9026">IF(CBO62&gt;0,0,(CBO60-CBM62)*$C$65)</f>
        <v>0</v>
      </c>
      <c r="CBQ66" s="956">
        <f t="shared" ref="CBQ66" si="9027">IF(CBQ62&gt;0,0,(CBQ60-CBO62)*$C$65)</f>
        <v>0</v>
      </c>
      <c r="CBT66" s="956">
        <f t="shared" ref="CBT66" si="9028">IF(CBT62&gt;0,0,(CBT60-CBR62)*$C$65)</f>
        <v>0</v>
      </c>
      <c r="CBV66" s="956">
        <f t="shared" ref="CBV66" si="9029">IF(CBV62&gt;0,0,(CBV60-CBT62)*$C$65)</f>
        <v>0</v>
      </c>
      <c r="CBY66" s="956">
        <f t="shared" ref="CBY66" si="9030">IF(CBY62&gt;0,0,(CBY60-CBW62)*$C$65)</f>
        <v>0</v>
      </c>
      <c r="CCA66" s="956">
        <f t="shared" ref="CCA66" si="9031">IF(CCA62&gt;0,0,(CCA60-CBY62)*$C$65)</f>
        <v>0</v>
      </c>
      <c r="CCD66" s="956">
        <f t="shared" ref="CCD66" si="9032">IF(CCD62&gt;0,0,(CCD60-CCB62)*$C$65)</f>
        <v>0</v>
      </c>
      <c r="CCF66" s="956">
        <f t="shared" ref="CCF66" si="9033">IF(CCF62&gt;0,0,(CCF60-CCD62)*$C$65)</f>
        <v>0</v>
      </c>
      <c r="CCI66" s="956">
        <f t="shared" ref="CCI66" si="9034">IF(CCI62&gt;0,0,(CCI60-CCG62)*$C$65)</f>
        <v>0</v>
      </c>
      <c r="CCK66" s="956">
        <f t="shared" ref="CCK66" si="9035">IF(CCK62&gt;0,0,(CCK60-CCI62)*$C$65)</f>
        <v>0</v>
      </c>
      <c r="CCN66" s="956">
        <f t="shared" ref="CCN66" si="9036">IF(CCN62&gt;0,0,(CCN60-CCL62)*$C$65)</f>
        <v>0</v>
      </c>
      <c r="CCP66" s="956">
        <f t="shared" ref="CCP66" si="9037">IF(CCP62&gt;0,0,(CCP60-CCN62)*$C$65)</f>
        <v>0</v>
      </c>
      <c r="CCS66" s="956">
        <f t="shared" ref="CCS66" si="9038">IF(CCS62&gt;0,0,(CCS60-CCQ62)*$C$65)</f>
        <v>0</v>
      </c>
      <c r="CCU66" s="956">
        <f t="shared" ref="CCU66" si="9039">IF(CCU62&gt;0,0,(CCU60-CCS62)*$C$65)</f>
        <v>0</v>
      </c>
      <c r="CCX66" s="956">
        <f t="shared" ref="CCX66" si="9040">IF(CCX62&gt;0,0,(CCX60-CCV62)*$C$65)</f>
        <v>0</v>
      </c>
      <c r="CCZ66" s="956">
        <f t="shared" ref="CCZ66" si="9041">IF(CCZ62&gt;0,0,(CCZ60-CCX62)*$C$65)</f>
        <v>0</v>
      </c>
      <c r="CDC66" s="956">
        <f t="shared" ref="CDC66" si="9042">IF(CDC62&gt;0,0,(CDC60-CDA62)*$C$65)</f>
        <v>0</v>
      </c>
      <c r="CDE66" s="956">
        <f t="shared" ref="CDE66" si="9043">IF(CDE62&gt;0,0,(CDE60-CDC62)*$C$65)</f>
        <v>0</v>
      </c>
      <c r="CDH66" s="956">
        <f t="shared" ref="CDH66" si="9044">IF(CDH62&gt;0,0,(CDH60-CDF62)*$C$65)</f>
        <v>0</v>
      </c>
      <c r="CDJ66" s="956">
        <f t="shared" ref="CDJ66" si="9045">IF(CDJ62&gt;0,0,(CDJ60-CDH62)*$C$65)</f>
        <v>0</v>
      </c>
      <c r="CDM66" s="956">
        <f t="shared" ref="CDM66" si="9046">IF(CDM62&gt;0,0,(CDM60-CDK62)*$C$65)</f>
        <v>0</v>
      </c>
      <c r="CDO66" s="956">
        <f t="shared" ref="CDO66" si="9047">IF(CDO62&gt;0,0,(CDO60-CDM62)*$C$65)</f>
        <v>0</v>
      </c>
      <c r="CDR66" s="956">
        <f t="shared" ref="CDR66" si="9048">IF(CDR62&gt;0,0,(CDR60-CDP62)*$C$65)</f>
        <v>0</v>
      </c>
      <c r="CDT66" s="956">
        <f t="shared" ref="CDT66" si="9049">IF(CDT62&gt;0,0,(CDT60-CDR62)*$C$65)</f>
        <v>0</v>
      </c>
      <c r="CDW66" s="956">
        <f t="shared" ref="CDW66" si="9050">IF(CDW62&gt;0,0,(CDW60-CDU62)*$C$65)</f>
        <v>0</v>
      </c>
      <c r="CDY66" s="956">
        <f t="shared" ref="CDY66" si="9051">IF(CDY62&gt;0,0,(CDY60-CDW62)*$C$65)</f>
        <v>0</v>
      </c>
      <c r="CEB66" s="956">
        <f t="shared" ref="CEB66" si="9052">IF(CEB62&gt;0,0,(CEB60-CDZ62)*$C$65)</f>
        <v>0</v>
      </c>
      <c r="CED66" s="956">
        <f t="shared" ref="CED66" si="9053">IF(CED62&gt;0,0,(CED60-CEB62)*$C$65)</f>
        <v>0</v>
      </c>
      <c r="CEG66" s="956">
        <f t="shared" ref="CEG66" si="9054">IF(CEG62&gt;0,0,(CEG60-CEE62)*$C$65)</f>
        <v>0</v>
      </c>
      <c r="CEI66" s="956">
        <f t="shared" ref="CEI66" si="9055">IF(CEI62&gt;0,0,(CEI60-CEG62)*$C$65)</f>
        <v>0</v>
      </c>
      <c r="CEL66" s="956">
        <f t="shared" ref="CEL66" si="9056">IF(CEL62&gt;0,0,(CEL60-CEJ62)*$C$65)</f>
        <v>0</v>
      </c>
      <c r="CEN66" s="956">
        <f t="shared" ref="CEN66" si="9057">IF(CEN62&gt;0,0,(CEN60-CEL62)*$C$65)</f>
        <v>0</v>
      </c>
      <c r="CEQ66" s="956">
        <f t="shared" ref="CEQ66" si="9058">IF(CEQ62&gt;0,0,(CEQ60-CEO62)*$C$65)</f>
        <v>0</v>
      </c>
      <c r="CES66" s="956">
        <f t="shared" ref="CES66" si="9059">IF(CES62&gt;0,0,(CES60-CEQ62)*$C$65)</f>
        <v>0</v>
      </c>
      <c r="CEV66" s="956">
        <f t="shared" ref="CEV66" si="9060">IF(CEV62&gt;0,0,(CEV60-CET62)*$C$65)</f>
        <v>0</v>
      </c>
      <c r="CEX66" s="956">
        <f t="shared" ref="CEX66" si="9061">IF(CEX62&gt;0,0,(CEX60-CEV62)*$C$65)</f>
        <v>0</v>
      </c>
      <c r="CFA66" s="956">
        <f t="shared" ref="CFA66" si="9062">IF(CFA62&gt;0,0,(CFA60-CEY62)*$C$65)</f>
        <v>0</v>
      </c>
      <c r="CFC66" s="956">
        <f t="shared" ref="CFC66" si="9063">IF(CFC62&gt;0,0,(CFC60-CFA62)*$C$65)</f>
        <v>0</v>
      </c>
      <c r="CFF66" s="956">
        <f t="shared" ref="CFF66" si="9064">IF(CFF62&gt;0,0,(CFF60-CFD62)*$C$65)</f>
        <v>0</v>
      </c>
      <c r="CFH66" s="956">
        <f t="shared" ref="CFH66" si="9065">IF(CFH62&gt;0,0,(CFH60-CFF62)*$C$65)</f>
        <v>0</v>
      </c>
      <c r="CFK66" s="956">
        <f t="shared" ref="CFK66" si="9066">IF(CFK62&gt;0,0,(CFK60-CFI62)*$C$65)</f>
        <v>0</v>
      </c>
      <c r="CFM66" s="956">
        <f t="shared" ref="CFM66" si="9067">IF(CFM62&gt;0,0,(CFM60-CFK62)*$C$65)</f>
        <v>0</v>
      </c>
      <c r="CFP66" s="956">
        <f t="shared" ref="CFP66" si="9068">IF(CFP62&gt;0,0,(CFP60-CFN62)*$C$65)</f>
        <v>0</v>
      </c>
      <c r="CFR66" s="956">
        <f t="shared" ref="CFR66" si="9069">IF(CFR62&gt;0,0,(CFR60-CFP62)*$C$65)</f>
        <v>0</v>
      </c>
      <c r="CFU66" s="956">
        <f t="shared" ref="CFU66" si="9070">IF(CFU62&gt;0,0,(CFU60-CFS62)*$C$65)</f>
        <v>0</v>
      </c>
      <c r="CFW66" s="956">
        <f t="shared" ref="CFW66" si="9071">IF(CFW62&gt;0,0,(CFW60-CFU62)*$C$65)</f>
        <v>0</v>
      </c>
      <c r="CFZ66" s="956">
        <f t="shared" ref="CFZ66" si="9072">IF(CFZ62&gt;0,0,(CFZ60-CFX62)*$C$65)</f>
        <v>0</v>
      </c>
      <c r="CGB66" s="956">
        <f t="shared" ref="CGB66" si="9073">IF(CGB62&gt;0,0,(CGB60-CFZ62)*$C$65)</f>
        <v>0</v>
      </c>
      <c r="CGE66" s="956">
        <f t="shared" ref="CGE66" si="9074">IF(CGE62&gt;0,0,(CGE60-CGC62)*$C$65)</f>
        <v>0</v>
      </c>
      <c r="CGG66" s="956">
        <f t="shared" ref="CGG66" si="9075">IF(CGG62&gt;0,0,(CGG60-CGE62)*$C$65)</f>
        <v>0</v>
      </c>
      <c r="CGJ66" s="956">
        <f t="shared" ref="CGJ66" si="9076">IF(CGJ62&gt;0,0,(CGJ60-CGH62)*$C$65)</f>
        <v>0</v>
      </c>
      <c r="CGL66" s="956">
        <f t="shared" ref="CGL66" si="9077">IF(CGL62&gt;0,0,(CGL60-CGJ62)*$C$65)</f>
        <v>0</v>
      </c>
      <c r="CGO66" s="956">
        <f t="shared" ref="CGO66" si="9078">IF(CGO62&gt;0,0,(CGO60-CGM62)*$C$65)</f>
        <v>0</v>
      </c>
      <c r="CGQ66" s="956">
        <f t="shared" ref="CGQ66" si="9079">IF(CGQ62&gt;0,0,(CGQ60-CGO62)*$C$65)</f>
        <v>0</v>
      </c>
      <c r="CGT66" s="956">
        <f t="shared" ref="CGT66" si="9080">IF(CGT62&gt;0,0,(CGT60-CGR62)*$C$65)</f>
        <v>0</v>
      </c>
      <c r="CGV66" s="956">
        <f t="shared" ref="CGV66" si="9081">IF(CGV62&gt;0,0,(CGV60-CGT62)*$C$65)</f>
        <v>0</v>
      </c>
      <c r="CGY66" s="956">
        <f t="shared" ref="CGY66" si="9082">IF(CGY62&gt;0,0,(CGY60-CGW62)*$C$65)</f>
        <v>0</v>
      </c>
      <c r="CHA66" s="956">
        <f t="shared" ref="CHA66" si="9083">IF(CHA62&gt;0,0,(CHA60-CGY62)*$C$65)</f>
        <v>0</v>
      </c>
      <c r="CHD66" s="956">
        <f t="shared" ref="CHD66" si="9084">IF(CHD62&gt;0,0,(CHD60-CHB62)*$C$65)</f>
        <v>0</v>
      </c>
      <c r="CHF66" s="956">
        <f t="shared" ref="CHF66" si="9085">IF(CHF62&gt;0,0,(CHF60-CHD62)*$C$65)</f>
        <v>0</v>
      </c>
      <c r="CHI66" s="956">
        <f t="shared" ref="CHI66" si="9086">IF(CHI62&gt;0,0,(CHI60-CHG62)*$C$65)</f>
        <v>0</v>
      </c>
      <c r="CHK66" s="956">
        <f t="shared" ref="CHK66" si="9087">IF(CHK62&gt;0,0,(CHK60-CHI62)*$C$65)</f>
        <v>0</v>
      </c>
      <c r="CHN66" s="956">
        <f t="shared" ref="CHN66" si="9088">IF(CHN62&gt;0,0,(CHN60-CHL62)*$C$65)</f>
        <v>0</v>
      </c>
      <c r="CHP66" s="956">
        <f t="shared" ref="CHP66" si="9089">IF(CHP62&gt;0,0,(CHP60-CHN62)*$C$65)</f>
        <v>0</v>
      </c>
      <c r="CHS66" s="956">
        <f t="shared" ref="CHS66" si="9090">IF(CHS62&gt;0,0,(CHS60-CHQ62)*$C$65)</f>
        <v>0</v>
      </c>
      <c r="CHU66" s="956">
        <f t="shared" ref="CHU66" si="9091">IF(CHU62&gt;0,0,(CHU60-CHS62)*$C$65)</f>
        <v>0</v>
      </c>
      <c r="CHX66" s="956">
        <f t="shared" ref="CHX66" si="9092">IF(CHX62&gt;0,0,(CHX60-CHV62)*$C$65)</f>
        <v>0</v>
      </c>
      <c r="CHZ66" s="956">
        <f t="shared" ref="CHZ66" si="9093">IF(CHZ62&gt;0,0,(CHZ60-CHX62)*$C$65)</f>
        <v>0</v>
      </c>
      <c r="CIC66" s="956">
        <f t="shared" ref="CIC66" si="9094">IF(CIC62&gt;0,0,(CIC60-CIA62)*$C$65)</f>
        <v>0</v>
      </c>
      <c r="CIE66" s="956">
        <f t="shared" ref="CIE66" si="9095">IF(CIE62&gt;0,0,(CIE60-CIC62)*$C$65)</f>
        <v>0</v>
      </c>
      <c r="CIH66" s="956">
        <f t="shared" ref="CIH66" si="9096">IF(CIH62&gt;0,0,(CIH60-CIF62)*$C$65)</f>
        <v>0</v>
      </c>
      <c r="CIJ66" s="956">
        <f t="shared" ref="CIJ66" si="9097">IF(CIJ62&gt;0,0,(CIJ60-CIH62)*$C$65)</f>
        <v>0</v>
      </c>
      <c r="CIM66" s="956">
        <f t="shared" ref="CIM66" si="9098">IF(CIM62&gt;0,0,(CIM60-CIK62)*$C$65)</f>
        <v>0</v>
      </c>
      <c r="CIO66" s="956">
        <f t="shared" ref="CIO66" si="9099">IF(CIO62&gt;0,0,(CIO60-CIM62)*$C$65)</f>
        <v>0</v>
      </c>
      <c r="CIR66" s="956">
        <f t="shared" ref="CIR66" si="9100">IF(CIR62&gt;0,0,(CIR60-CIP62)*$C$65)</f>
        <v>0</v>
      </c>
      <c r="CIT66" s="956">
        <f t="shared" ref="CIT66" si="9101">IF(CIT62&gt;0,0,(CIT60-CIR62)*$C$65)</f>
        <v>0</v>
      </c>
      <c r="CIW66" s="956">
        <f t="shared" ref="CIW66" si="9102">IF(CIW62&gt;0,0,(CIW60-CIU62)*$C$65)</f>
        <v>0</v>
      </c>
      <c r="CIY66" s="956">
        <f t="shared" ref="CIY66" si="9103">IF(CIY62&gt;0,0,(CIY60-CIW62)*$C$65)</f>
        <v>0</v>
      </c>
      <c r="CJB66" s="956">
        <f t="shared" ref="CJB66" si="9104">IF(CJB62&gt;0,0,(CJB60-CIZ62)*$C$65)</f>
        <v>0</v>
      </c>
      <c r="CJD66" s="956">
        <f t="shared" ref="CJD66" si="9105">IF(CJD62&gt;0,0,(CJD60-CJB62)*$C$65)</f>
        <v>0</v>
      </c>
      <c r="CJG66" s="956">
        <f t="shared" ref="CJG66" si="9106">IF(CJG62&gt;0,0,(CJG60-CJE62)*$C$65)</f>
        <v>0</v>
      </c>
      <c r="CJI66" s="956">
        <f t="shared" ref="CJI66" si="9107">IF(CJI62&gt;0,0,(CJI60-CJG62)*$C$65)</f>
        <v>0</v>
      </c>
      <c r="CJL66" s="956">
        <f t="shared" ref="CJL66" si="9108">IF(CJL62&gt;0,0,(CJL60-CJJ62)*$C$65)</f>
        <v>0</v>
      </c>
      <c r="CJN66" s="956">
        <f t="shared" ref="CJN66" si="9109">IF(CJN62&gt;0,0,(CJN60-CJL62)*$C$65)</f>
        <v>0</v>
      </c>
      <c r="CJQ66" s="956">
        <f t="shared" ref="CJQ66" si="9110">IF(CJQ62&gt;0,0,(CJQ60-CJO62)*$C$65)</f>
        <v>0</v>
      </c>
      <c r="CJS66" s="956">
        <f t="shared" ref="CJS66" si="9111">IF(CJS62&gt;0,0,(CJS60-CJQ62)*$C$65)</f>
        <v>0</v>
      </c>
      <c r="CJV66" s="956">
        <f t="shared" ref="CJV66" si="9112">IF(CJV62&gt;0,0,(CJV60-CJT62)*$C$65)</f>
        <v>0</v>
      </c>
      <c r="CJX66" s="956">
        <f t="shared" ref="CJX66" si="9113">IF(CJX62&gt;0,0,(CJX60-CJV62)*$C$65)</f>
        <v>0</v>
      </c>
      <c r="CKA66" s="956">
        <f t="shared" ref="CKA66" si="9114">IF(CKA62&gt;0,0,(CKA60-CJY62)*$C$65)</f>
        <v>0</v>
      </c>
      <c r="CKC66" s="956">
        <f t="shared" ref="CKC66" si="9115">IF(CKC62&gt;0,0,(CKC60-CKA62)*$C$65)</f>
        <v>0</v>
      </c>
      <c r="CKF66" s="956">
        <f t="shared" ref="CKF66" si="9116">IF(CKF62&gt;0,0,(CKF60-CKD62)*$C$65)</f>
        <v>0</v>
      </c>
      <c r="CKH66" s="956">
        <f t="shared" ref="CKH66" si="9117">IF(CKH62&gt;0,0,(CKH60-CKF62)*$C$65)</f>
        <v>0</v>
      </c>
      <c r="CKK66" s="956">
        <f t="shared" ref="CKK66" si="9118">IF(CKK62&gt;0,0,(CKK60-CKI62)*$C$65)</f>
        <v>0</v>
      </c>
      <c r="CKM66" s="956">
        <f t="shared" ref="CKM66" si="9119">IF(CKM62&gt;0,0,(CKM60-CKK62)*$C$65)</f>
        <v>0</v>
      </c>
      <c r="CKP66" s="956">
        <f t="shared" ref="CKP66" si="9120">IF(CKP62&gt;0,0,(CKP60-CKN62)*$C$65)</f>
        <v>0</v>
      </c>
      <c r="CKR66" s="956">
        <f t="shared" ref="CKR66" si="9121">IF(CKR62&gt;0,0,(CKR60-CKP62)*$C$65)</f>
        <v>0</v>
      </c>
      <c r="CKU66" s="956">
        <f t="shared" ref="CKU66" si="9122">IF(CKU62&gt;0,0,(CKU60-CKS62)*$C$65)</f>
        <v>0</v>
      </c>
      <c r="CKW66" s="956">
        <f t="shared" ref="CKW66" si="9123">IF(CKW62&gt;0,0,(CKW60-CKU62)*$C$65)</f>
        <v>0</v>
      </c>
      <c r="CKZ66" s="956">
        <f t="shared" ref="CKZ66" si="9124">IF(CKZ62&gt;0,0,(CKZ60-CKX62)*$C$65)</f>
        <v>0</v>
      </c>
      <c r="CLB66" s="956">
        <f t="shared" ref="CLB66" si="9125">IF(CLB62&gt;0,0,(CLB60-CKZ62)*$C$65)</f>
        <v>0</v>
      </c>
      <c r="CLE66" s="956">
        <f t="shared" ref="CLE66" si="9126">IF(CLE62&gt;0,0,(CLE60-CLC62)*$C$65)</f>
        <v>0</v>
      </c>
      <c r="CLG66" s="956">
        <f t="shared" ref="CLG66" si="9127">IF(CLG62&gt;0,0,(CLG60-CLE62)*$C$65)</f>
        <v>0</v>
      </c>
      <c r="CLJ66" s="956">
        <f t="shared" ref="CLJ66" si="9128">IF(CLJ62&gt;0,0,(CLJ60-CLH62)*$C$65)</f>
        <v>0</v>
      </c>
      <c r="CLL66" s="956">
        <f t="shared" ref="CLL66" si="9129">IF(CLL62&gt;0,0,(CLL60-CLJ62)*$C$65)</f>
        <v>0</v>
      </c>
      <c r="CLO66" s="956">
        <f t="shared" ref="CLO66" si="9130">IF(CLO62&gt;0,0,(CLO60-CLM62)*$C$65)</f>
        <v>0</v>
      </c>
      <c r="CLQ66" s="956">
        <f t="shared" ref="CLQ66" si="9131">IF(CLQ62&gt;0,0,(CLQ60-CLO62)*$C$65)</f>
        <v>0</v>
      </c>
      <c r="CLT66" s="956">
        <f t="shared" ref="CLT66" si="9132">IF(CLT62&gt;0,0,(CLT60-CLR62)*$C$65)</f>
        <v>0</v>
      </c>
      <c r="CLV66" s="956">
        <f t="shared" ref="CLV66" si="9133">IF(CLV62&gt;0,0,(CLV60-CLT62)*$C$65)</f>
        <v>0</v>
      </c>
      <c r="CLY66" s="956">
        <f t="shared" ref="CLY66" si="9134">IF(CLY62&gt;0,0,(CLY60-CLW62)*$C$65)</f>
        <v>0</v>
      </c>
      <c r="CMA66" s="956">
        <f t="shared" ref="CMA66" si="9135">IF(CMA62&gt;0,0,(CMA60-CLY62)*$C$65)</f>
        <v>0</v>
      </c>
      <c r="CMD66" s="956">
        <f t="shared" ref="CMD66" si="9136">IF(CMD62&gt;0,0,(CMD60-CMB62)*$C$65)</f>
        <v>0</v>
      </c>
      <c r="CMF66" s="956">
        <f t="shared" ref="CMF66" si="9137">IF(CMF62&gt;0,0,(CMF60-CMD62)*$C$65)</f>
        <v>0</v>
      </c>
      <c r="CMI66" s="956">
        <f t="shared" ref="CMI66" si="9138">IF(CMI62&gt;0,0,(CMI60-CMG62)*$C$65)</f>
        <v>0</v>
      </c>
      <c r="CMK66" s="956">
        <f t="shared" ref="CMK66" si="9139">IF(CMK62&gt;0,0,(CMK60-CMI62)*$C$65)</f>
        <v>0</v>
      </c>
      <c r="CMN66" s="956">
        <f t="shared" ref="CMN66" si="9140">IF(CMN62&gt;0,0,(CMN60-CML62)*$C$65)</f>
        <v>0</v>
      </c>
      <c r="CMP66" s="956">
        <f t="shared" ref="CMP66" si="9141">IF(CMP62&gt;0,0,(CMP60-CMN62)*$C$65)</f>
        <v>0</v>
      </c>
      <c r="CMS66" s="956">
        <f t="shared" ref="CMS66" si="9142">IF(CMS62&gt;0,0,(CMS60-CMQ62)*$C$65)</f>
        <v>0</v>
      </c>
      <c r="CMU66" s="956">
        <f t="shared" ref="CMU66" si="9143">IF(CMU62&gt;0,0,(CMU60-CMS62)*$C$65)</f>
        <v>0</v>
      </c>
      <c r="CMX66" s="956">
        <f t="shared" ref="CMX66" si="9144">IF(CMX62&gt;0,0,(CMX60-CMV62)*$C$65)</f>
        <v>0</v>
      </c>
      <c r="CMZ66" s="956">
        <f t="shared" ref="CMZ66" si="9145">IF(CMZ62&gt;0,0,(CMZ60-CMX62)*$C$65)</f>
        <v>0</v>
      </c>
      <c r="CNC66" s="956">
        <f t="shared" ref="CNC66" si="9146">IF(CNC62&gt;0,0,(CNC60-CNA62)*$C$65)</f>
        <v>0</v>
      </c>
      <c r="CNE66" s="956">
        <f t="shared" ref="CNE66" si="9147">IF(CNE62&gt;0,0,(CNE60-CNC62)*$C$65)</f>
        <v>0</v>
      </c>
      <c r="CNH66" s="956">
        <f t="shared" ref="CNH66" si="9148">IF(CNH62&gt;0,0,(CNH60-CNF62)*$C$65)</f>
        <v>0</v>
      </c>
      <c r="CNJ66" s="956">
        <f t="shared" ref="CNJ66" si="9149">IF(CNJ62&gt;0,0,(CNJ60-CNH62)*$C$65)</f>
        <v>0</v>
      </c>
      <c r="CNM66" s="956">
        <f t="shared" ref="CNM66" si="9150">IF(CNM62&gt;0,0,(CNM60-CNK62)*$C$65)</f>
        <v>0</v>
      </c>
      <c r="CNO66" s="956">
        <f t="shared" ref="CNO66" si="9151">IF(CNO62&gt;0,0,(CNO60-CNM62)*$C$65)</f>
        <v>0</v>
      </c>
      <c r="CNR66" s="956">
        <f t="shared" ref="CNR66" si="9152">IF(CNR62&gt;0,0,(CNR60-CNP62)*$C$65)</f>
        <v>0</v>
      </c>
      <c r="CNT66" s="956">
        <f t="shared" ref="CNT66" si="9153">IF(CNT62&gt;0,0,(CNT60-CNR62)*$C$65)</f>
        <v>0</v>
      </c>
      <c r="CNW66" s="956">
        <f t="shared" ref="CNW66" si="9154">IF(CNW62&gt;0,0,(CNW60-CNU62)*$C$65)</f>
        <v>0</v>
      </c>
      <c r="CNY66" s="956">
        <f t="shared" ref="CNY66" si="9155">IF(CNY62&gt;0,0,(CNY60-CNW62)*$C$65)</f>
        <v>0</v>
      </c>
      <c r="COB66" s="956">
        <f t="shared" ref="COB66" si="9156">IF(COB62&gt;0,0,(COB60-CNZ62)*$C$65)</f>
        <v>0</v>
      </c>
      <c r="COD66" s="956">
        <f t="shared" ref="COD66" si="9157">IF(COD62&gt;0,0,(COD60-COB62)*$C$65)</f>
        <v>0</v>
      </c>
      <c r="COG66" s="956">
        <f t="shared" ref="COG66" si="9158">IF(COG62&gt;0,0,(COG60-COE62)*$C$65)</f>
        <v>0</v>
      </c>
      <c r="COI66" s="956">
        <f t="shared" ref="COI66" si="9159">IF(COI62&gt;0,0,(COI60-COG62)*$C$65)</f>
        <v>0</v>
      </c>
      <c r="COL66" s="956">
        <f t="shared" ref="COL66" si="9160">IF(COL62&gt;0,0,(COL60-COJ62)*$C$65)</f>
        <v>0</v>
      </c>
      <c r="CON66" s="956">
        <f t="shared" ref="CON66" si="9161">IF(CON62&gt;0,0,(CON60-COL62)*$C$65)</f>
        <v>0</v>
      </c>
      <c r="COQ66" s="956">
        <f t="shared" ref="COQ66" si="9162">IF(COQ62&gt;0,0,(COQ60-COO62)*$C$65)</f>
        <v>0</v>
      </c>
      <c r="COS66" s="956">
        <f t="shared" ref="COS66" si="9163">IF(COS62&gt;0,0,(COS60-COQ62)*$C$65)</f>
        <v>0</v>
      </c>
      <c r="COV66" s="956">
        <f t="shared" ref="COV66" si="9164">IF(COV62&gt;0,0,(COV60-COT62)*$C$65)</f>
        <v>0</v>
      </c>
      <c r="COX66" s="956">
        <f t="shared" ref="COX66" si="9165">IF(COX62&gt;0,0,(COX60-COV62)*$C$65)</f>
        <v>0</v>
      </c>
      <c r="CPA66" s="956">
        <f t="shared" ref="CPA66" si="9166">IF(CPA62&gt;0,0,(CPA60-COY62)*$C$65)</f>
        <v>0</v>
      </c>
      <c r="CPC66" s="956">
        <f t="shared" ref="CPC66" si="9167">IF(CPC62&gt;0,0,(CPC60-CPA62)*$C$65)</f>
        <v>0</v>
      </c>
      <c r="CPF66" s="956">
        <f t="shared" ref="CPF66" si="9168">IF(CPF62&gt;0,0,(CPF60-CPD62)*$C$65)</f>
        <v>0</v>
      </c>
      <c r="CPH66" s="956">
        <f t="shared" ref="CPH66" si="9169">IF(CPH62&gt;0,0,(CPH60-CPF62)*$C$65)</f>
        <v>0</v>
      </c>
      <c r="CPK66" s="956">
        <f t="shared" ref="CPK66" si="9170">IF(CPK62&gt;0,0,(CPK60-CPI62)*$C$65)</f>
        <v>0</v>
      </c>
      <c r="CPM66" s="956">
        <f t="shared" ref="CPM66" si="9171">IF(CPM62&gt;0,0,(CPM60-CPK62)*$C$65)</f>
        <v>0</v>
      </c>
      <c r="CPP66" s="956">
        <f t="shared" ref="CPP66" si="9172">IF(CPP62&gt;0,0,(CPP60-CPN62)*$C$65)</f>
        <v>0</v>
      </c>
      <c r="CPR66" s="956">
        <f t="shared" ref="CPR66" si="9173">IF(CPR62&gt;0,0,(CPR60-CPP62)*$C$65)</f>
        <v>0</v>
      </c>
      <c r="CPU66" s="956">
        <f t="shared" ref="CPU66" si="9174">IF(CPU62&gt;0,0,(CPU60-CPS62)*$C$65)</f>
        <v>0</v>
      </c>
      <c r="CPW66" s="956">
        <f t="shared" ref="CPW66" si="9175">IF(CPW62&gt;0,0,(CPW60-CPU62)*$C$65)</f>
        <v>0</v>
      </c>
      <c r="CPZ66" s="956">
        <f t="shared" ref="CPZ66" si="9176">IF(CPZ62&gt;0,0,(CPZ60-CPX62)*$C$65)</f>
        <v>0</v>
      </c>
      <c r="CQB66" s="956">
        <f t="shared" ref="CQB66" si="9177">IF(CQB62&gt;0,0,(CQB60-CPZ62)*$C$65)</f>
        <v>0</v>
      </c>
      <c r="CQE66" s="956">
        <f t="shared" ref="CQE66" si="9178">IF(CQE62&gt;0,0,(CQE60-CQC62)*$C$65)</f>
        <v>0</v>
      </c>
      <c r="CQG66" s="956">
        <f t="shared" ref="CQG66" si="9179">IF(CQG62&gt;0,0,(CQG60-CQE62)*$C$65)</f>
        <v>0</v>
      </c>
      <c r="CQJ66" s="956">
        <f t="shared" ref="CQJ66" si="9180">IF(CQJ62&gt;0,0,(CQJ60-CQH62)*$C$65)</f>
        <v>0</v>
      </c>
      <c r="CQL66" s="956">
        <f t="shared" ref="CQL66" si="9181">IF(CQL62&gt;0,0,(CQL60-CQJ62)*$C$65)</f>
        <v>0</v>
      </c>
      <c r="CQO66" s="956">
        <f t="shared" ref="CQO66" si="9182">IF(CQO62&gt;0,0,(CQO60-CQM62)*$C$65)</f>
        <v>0</v>
      </c>
      <c r="CQQ66" s="956">
        <f t="shared" ref="CQQ66" si="9183">IF(CQQ62&gt;0,0,(CQQ60-CQO62)*$C$65)</f>
        <v>0</v>
      </c>
      <c r="CQT66" s="956">
        <f t="shared" ref="CQT66" si="9184">IF(CQT62&gt;0,0,(CQT60-CQR62)*$C$65)</f>
        <v>0</v>
      </c>
      <c r="CQV66" s="956">
        <f t="shared" ref="CQV66" si="9185">IF(CQV62&gt;0,0,(CQV60-CQT62)*$C$65)</f>
        <v>0</v>
      </c>
      <c r="CQY66" s="956">
        <f t="shared" ref="CQY66" si="9186">IF(CQY62&gt;0,0,(CQY60-CQW62)*$C$65)</f>
        <v>0</v>
      </c>
      <c r="CRA66" s="956">
        <f t="shared" ref="CRA66" si="9187">IF(CRA62&gt;0,0,(CRA60-CQY62)*$C$65)</f>
        <v>0</v>
      </c>
      <c r="CRD66" s="956">
        <f t="shared" ref="CRD66" si="9188">IF(CRD62&gt;0,0,(CRD60-CRB62)*$C$65)</f>
        <v>0</v>
      </c>
      <c r="CRF66" s="956">
        <f t="shared" ref="CRF66" si="9189">IF(CRF62&gt;0,0,(CRF60-CRD62)*$C$65)</f>
        <v>0</v>
      </c>
      <c r="CRI66" s="956">
        <f t="shared" ref="CRI66" si="9190">IF(CRI62&gt;0,0,(CRI60-CRG62)*$C$65)</f>
        <v>0</v>
      </c>
      <c r="CRK66" s="956">
        <f t="shared" ref="CRK66" si="9191">IF(CRK62&gt;0,0,(CRK60-CRI62)*$C$65)</f>
        <v>0</v>
      </c>
      <c r="CRN66" s="956">
        <f t="shared" ref="CRN66" si="9192">IF(CRN62&gt;0,0,(CRN60-CRL62)*$C$65)</f>
        <v>0</v>
      </c>
      <c r="CRP66" s="956">
        <f t="shared" ref="CRP66" si="9193">IF(CRP62&gt;0,0,(CRP60-CRN62)*$C$65)</f>
        <v>0</v>
      </c>
      <c r="CRS66" s="956">
        <f t="shared" ref="CRS66" si="9194">IF(CRS62&gt;0,0,(CRS60-CRQ62)*$C$65)</f>
        <v>0</v>
      </c>
      <c r="CRU66" s="956">
        <f t="shared" ref="CRU66" si="9195">IF(CRU62&gt;0,0,(CRU60-CRS62)*$C$65)</f>
        <v>0</v>
      </c>
      <c r="CRX66" s="956">
        <f t="shared" ref="CRX66" si="9196">IF(CRX62&gt;0,0,(CRX60-CRV62)*$C$65)</f>
        <v>0</v>
      </c>
      <c r="CRZ66" s="956">
        <f t="shared" ref="CRZ66" si="9197">IF(CRZ62&gt;0,0,(CRZ60-CRX62)*$C$65)</f>
        <v>0</v>
      </c>
      <c r="CSC66" s="956">
        <f t="shared" ref="CSC66" si="9198">IF(CSC62&gt;0,0,(CSC60-CSA62)*$C$65)</f>
        <v>0</v>
      </c>
      <c r="CSE66" s="956">
        <f t="shared" ref="CSE66" si="9199">IF(CSE62&gt;0,0,(CSE60-CSC62)*$C$65)</f>
        <v>0</v>
      </c>
      <c r="CSH66" s="956">
        <f t="shared" ref="CSH66" si="9200">IF(CSH62&gt;0,0,(CSH60-CSF62)*$C$65)</f>
        <v>0</v>
      </c>
      <c r="CSJ66" s="956">
        <f t="shared" ref="CSJ66" si="9201">IF(CSJ62&gt;0,0,(CSJ60-CSH62)*$C$65)</f>
        <v>0</v>
      </c>
      <c r="CSM66" s="956">
        <f t="shared" ref="CSM66" si="9202">IF(CSM62&gt;0,0,(CSM60-CSK62)*$C$65)</f>
        <v>0</v>
      </c>
      <c r="CSO66" s="956">
        <f t="shared" ref="CSO66" si="9203">IF(CSO62&gt;0,0,(CSO60-CSM62)*$C$65)</f>
        <v>0</v>
      </c>
      <c r="CSR66" s="956">
        <f t="shared" ref="CSR66" si="9204">IF(CSR62&gt;0,0,(CSR60-CSP62)*$C$65)</f>
        <v>0</v>
      </c>
      <c r="CST66" s="956">
        <f t="shared" ref="CST66" si="9205">IF(CST62&gt;0,0,(CST60-CSR62)*$C$65)</f>
        <v>0</v>
      </c>
      <c r="CSW66" s="956">
        <f t="shared" ref="CSW66" si="9206">IF(CSW62&gt;0,0,(CSW60-CSU62)*$C$65)</f>
        <v>0</v>
      </c>
      <c r="CSY66" s="956">
        <f t="shared" ref="CSY66" si="9207">IF(CSY62&gt;0,0,(CSY60-CSW62)*$C$65)</f>
        <v>0</v>
      </c>
      <c r="CTB66" s="956">
        <f t="shared" ref="CTB66" si="9208">IF(CTB62&gt;0,0,(CTB60-CSZ62)*$C$65)</f>
        <v>0</v>
      </c>
      <c r="CTD66" s="956">
        <f t="shared" ref="CTD66" si="9209">IF(CTD62&gt;0,0,(CTD60-CTB62)*$C$65)</f>
        <v>0</v>
      </c>
      <c r="CTG66" s="956">
        <f t="shared" ref="CTG66" si="9210">IF(CTG62&gt;0,0,(CTG60-CTE62)*$C$65)</f>
        <v>0</v>
      </c>
      <c r="CTI66" s="956">
        <f t="shared" ref="CTI66" si="9211">IF(CTI62&gt;0,0,(CTI60-CTG62)*$C$65)</f>
        <v>0</v>
      </c>
      <c r="CTL66" s="956">
        <f t="shared" ref="CTL66" si="9212">IF(CTL62&gt;0,0,(CTL60-CTJ62)*$C$65)</f>
        <v>0</v>
      </c>
      <c r="CTN66" s="956">
        <f t="shared" ref="CTN66" si="9213">IF(CTN62&gt;0,0,(CTN60-CTL62)*$C$65)</f>
        <v>0</v>
      </c>
      <c r="CTQ66" s="956">
        <f t="shared" ref="CTQ66" si="9214">IF(CTQ62&gt;0,0,(CTQ60-CTO62)*$C$65)</f>
        <v>0</v>
      </c>
      <c r="CTS66" s="956">
        <f t="shared" ref="CTS66" si="9215">IF(CTS62&gt;0,0,(CTS60-CTQ62)*$C$65)</f>
        <v>0</v>
      </c>
      <c r="CTV66" s="956">
        <f t="shared" ref="CTV66" si="9216">IF(CTV62&gt;0,0,(CTV60-CTT62)*$C$65)</f>
        <v>0</v>
      </c>
      <c r="CTX66" s="956">
        <f t="shared" ref="CTX66" si="9217">IF(CTX62&gt;0,0,(CTX60-CTV62)*$C$65)</f>
        <v>0</v>
      </c>
      <c r="CUA66" s="956">
        <f t="shared" ref="CUA66" si="9218">IF(CUA62&gt;0,0,(CUA60-CTY62)*$C$65)</f>
        <v>0</v>
      </c>
      <c r="CUC66" s="956">
        <f t="shared" ref="CUC66" si="9219">IF(CUC62&gt;0,0,(CUC60-CUA62)*$C$65)</f>
        <v>0</v>
      </c>
      <c r="CUF66" s="956">
        <f t="shared" ref="CUF66" si="9220">IF(CUF62&gt;0,0,(CUF60-CUD62)*$C$65)</f>
        <v>0</v>
      </c>
      <c r="CUH66" s="956">
        <f t="shared" ref="CUH66" si="9221">IF(CUH62&gt;0,0,(CUH60-CUF62)*$C$65)</f>
        <v>0</v>
      </c>
      <c r="CUK66" s="956">
        <f t="shared" ref="CUK66" si="9222">IF(CUK62&gt;0,0,(CUK60-CUI62)*$C$65)</f>
        <v>0</v>
      </c>
      <c r="CUM66" s="956">
        <f t="shared" ref="CUM66" si="9223">IF(CUM62&gt;0,0,(CUM60-CUK62)*$C$65)</f>
        <v>0</v>
      </c>
      <c r="CUP66" s="956">
        <f t="shared" ref="CUP66" si="9224">IF(CUP62&gt;0,0,(CUP60-CUN62)*$C$65)</f>
        <v>0</v>
      </c>
      <c r="CUR66" s="956">
        <f t="shared" ref="CUR66" si="9225">IF(CUR62&gt;0,0,(CUR60-CUP62)*$C$65)</f>
        <v>0</v>
      </c>
      <c r="CUU66" s="956">
        <f t="shared" ref="CUU66" si="9226">IF(CUU62&gt;0,0,(CUU60-CUS62)*$C$65)</f>
        <v>0</v>
      </c>
      <c r="CUW66" s="956">
        <f t="shared" ref="CUW66" si="9227">IF(CUW62&gt;0,0,(CUW60-CUU62)*$C$65)</f>
        <v>0</v>
      </c>
      <c r="CUZ66" s="956">
        <f t="shared" ref="CUZ66" si="9228">IF(CUZ62&gt;0,0,(CUZ60-CUX62)*$C$65)</f>
        <v>0</v>
      </c>
      <c r="CVB66" s="956">
        <f t="shared" ref="CVB66" si="9229">IF(CVB62&gt;0,0,(CVB60-CUZ62)*$C$65)</f>
        <v>0</v>
      </c>
      <c r="CVE66" s="956">
        <f t="shared" ref="CVE66" si="9230">IF(CVE62&gt;0,0,(CVE60-CVC62)*$C$65)</f>
        <v>0</v>
      </c>
      <c r="CVG66" s="956">
        <f t="shared" ref="CVG66" si="9231">IF(CVG62&gt;0,0,(CVG60-CVE62)*$C$65)</f>
        <v>0</v>
      </c>
      <c r="CVJ66" s="956">
        <f t="shared" ref="CVJ66" si="9232">IF(CVJ62&gt;0,0,(CVJ60-CVH62)*$C$65)</f>
        <v>0</v>
      </c>
      <c r="CVL66" s="956">
        <f t="shared" ref="CVL66" si="9233">IF(CVL62&gt;0,0,(CVL60-CVJ62)*$C$65)</f>
        <v>0</v>
      </c>
      <c r="CVO66" s="956">
        <f t="shared" ref="CVO66" si="9234">IF(CVO62&gt;0,0,(CVO60-CVM62)*$C$65)</f>
        <v>0</v>
      </c>
      <c r="CVQ66" s="956">
        <f t="shared" ref="CVQ66" si="9235">IF(CVQ62&gt;0,0,(CVQ60-CVO62)*$C$65)</f>
        <v>0</v>
      </c>
      <c r="CVT66" s="956">
        <f t="shared" ref="CVT66" si="9236">IF(CVT62&gt;0,0,(CVT60-CVR62)*$C$65)</f>
        <v>0</v>
      </c>
      <c r="CVV66" s="956">
        <f t="shared" ref="CVV66" si="9237">IF(CVV62&gt;0,0,(CVV60-CVT62)*$C$65)</f>
        <v>0</v>
      </c>
      <c r="CVY66" s="956">
        <f t="shared" ref="CVY66" si="9238">IF(CVY62&gt;0,0,(CVY60-CVW62)*$C$65)</f>
        <v>0</v>
      </c>
      <c r="CWA66" s="956">
        <f t="shared" ref="CWA66" si="9239">IF(CWA62&gt;0,0,(CWA60-CVY62)*$C$65)</f>
        <v>0</v>
      </c>
      <c r="CWD66" s="956">
        <f t="shared" ref="CWD66" si="9240">IF(CWD62&gt;0,0,(CWD60-CWB62)*$C$65)</f>
        <v>0</v>
      </c>
      <c r="CWF66" s="956">
        <f t="shared" ref="CWF66" si="9241">IF(CWF62&gt;0,0,(CWF60-CWD62)*$C$65)</f>
        <v>0</v>
      </c>
      <c r="CWI66" s="956">
        <f t="shared" ref="CWI66" si="9242">IF(CWI62&gt;0,0,(CWI60-CWG62)*$C$65)</f>
        <v>0</v>
      </c>
      <c r="CWK66" s="956">
        <f t="shared" ref="CWK66" si="9243">IF(CWK62&gt;0,0,(CWK60-CWI62)*$C$65)</f>
        <v>0</v>
      </c>
      <c r="CWN66" s="956">
        <f t="shared" ref="CWN66" si="9244">IF(CWN62&gt;0,0,(CWN60-CWL62)*$C$65)</f>
        <v>0</v>
      </c>
      <c r="CWP66" s="956">
        <f t="shared" ref="CWP66" si="9245">IF(CWP62&gt;0,0,(CWP60-CWN62)*$C$65)</f>
        <v>0</v>
      </c>
      <c r="CWS66" s="956">
        <f t="shared" ref="CWS66" si="9246">IF(CWS62&gt;0,0,(CWS60-CWQ62)*$C$65)</f>
        <v>0</v>
      </c>
      <c r="CWU66" s="956">
        <f t="shared" ref="CWU66" si="9247">IF(CWU62&gt;0,0,(CWU60-CWS62)*$C$65)</f>
        <v>0</v>
      </c>
      <c r="CWX66" s="956">
        <f t="shared" ref="CWX66" si="9248">IF(CWX62&gt;0,0,(CWX60-CWV62)*$C$65)</f>
        <v>0</v>
      </c>
      <c r="CWZ66" s="956">
        <f t="shared" ref="CWZ66" si="9249">IF(CWZ62&gt;0,0,(CWZ60-CWX62)*$C$65)</f>
        <v>0</v>
      </c>
      <c r="CXC66" s="956">
        <f t="shared" ref="CXC66" si="9250">IF(CXC62&gt;0,0,(CXC60-CXA62)*$C$65)</f>
        <v>0</v>
      </c>
      <c r="CXE66" s="956">
        <f t="shared" ref="CXE66" si="9251">IF(CXE62&gt;0,0,(CXE60-CXC62)*$C$65)</f>
        <v>0</v>
      </c>
      <c r="CXH66" s="956">
        <f t="shared" ref="CXH66" si="9252">IF(CXH62&gt;0,0,(CXH60-CXF62)*$C$65)</f>
        <v>0</v>
      </c>
      <c r="CXJ66" s="956">
        <f t="shared" ref="CXJ66" si="9253">IF(CXJ62&gt;0,0,(CXJ60-CXH62)*$C$65)</f>
        <v>0</v>
      </c>
      <c r="CXM66" s="956">
        <f t="shared" ref="CXM66" si="9254">IF(CXM62&gt;0,0,(CXM60-CXK62)*$C$65)</f>
        <v>0</v>
      </c>
      <c r="CXO66" s="956">
        <f t="shared" ref="CXO66" si="9255">IF(CXO62&gt;0,0,(CXO60-CXM62)*$C$65)</f>
        <v>0</v>
      </c>
      <c r="CXR66" s="956">
        <f t="shared" ref="CXR66" si="9256">IF(CXR62&gt;0,0,(CXR60-CXP62)*$C$65)</f>
        <v>0</v>
      </c>
      <c r="CXT66" s="956">
        <f t="shared" ref="CXT66" si="9257">IF(CXT62&gt;0,0,(CXT60-CXR62)*$C$65)</f>
        <v>0</v>
      </c>
      <c r="CXW66" s="956">
        <f t="shared" ref="CXW66" si="9258">IF(CXW62&gt;0,0,(CXW60-CXU62)*$C$65)</f>
        <v>0</v>
      </c>
      <c r="CXY66" s="956">
        <f t="shared" ref="CXY66" si="9259">IF(CXY62&gt;0,0,(CXY60-CXW62)*$C$65)</f>
        <v>0</v>
      </c>
      <c r="CYB66" s="956">
        <f t="shared" ref="CYB66" si="9260">IF(CYB62&gt;0,0,(CYB60-CXZ62)*$C$65)</f>
        <v>0</v>
      </c>
      <c r="CYD66" s="956">
        <f t="shared" ref="CYD66" si="9261">IF(CYD62&gt;0,0,(CYD60-CYB62)*$C$65)</f>
        <v>0</v>
      </c>
      <c r="CYG66" s="956">
        <f t="shared" ref="CYG66" si="9262">IF(CYG62&gt;0,0,(CYG60-CYE62)*$C$65)</f>
        <v>0</v>
      </c>
      <c r="CYI66" s="956">
        <f t="shared" ref="CYI66" si="9263">IF(CYI62&gt;0,0,(CYI60-CYG62)*$C$65)</f>
        <v>0</v>
      </c>
      <c r="CYL66" s="956">
        <f t="shared" ref="CYL66" si="9264">IF(CYL62&gt;0,0,(CYL60-CYJ62)*$C$65)</f>
        <v>0</v>
      </c>
      <c r="CYN66" s="956">
        <f t="shared" ref="CYN66" si="9265">IF(CYN62&gt;0,0,(CYN60-CYL62)*$C$65)</f>
        <v>0</v>
      </c>
      <c r="CYQ66" s="956">
        <f t="shared" ref="CYQ66" si="9266">IF(CYQ62&gt;0,0,(CYQ60-CYO62)*$C$65)</f>
        <v>0</v>
      </c>
      <c r="CYS66" s="956">
        <f t="shared" ref="CYS66" si="9267">IF(CYS62&gt;0,0,(CYS60-CYQ62)*$C$65)</f>
        <v>0</v>
      </c>
      <c r="CYV66" s="956">
        <f t="shared" ref="CYV66" si="9268">IF(CYV62&gt;0,0,(CYV60-CYT62)*$C$65)</f>
        <v>0</v>
      </c>
      <c r="CYX66" s="956">
        <f t="shared" ref="CYX66" si="9269">IF(CYX62&gt;0,0,(CYX60-CYV62)*$C$65)</f>
        <v>0</v>
      </c>
      <c r="CZA66" s="956">
        <f t="shared" ref="CZA66" si="9270">IF(CZA62&gt;0,0,(CZA60-CYY62)*$C$65)</f>
        <v>0</v>
      </c>
      <c r="CZC66" s="956">
        <f t="shared" ref="CZC66" si="9271">IF(CZC62&gt;0,0,(CZC60-CZA62)*$C$65)</f>
        <v>0</v>
      </c>
      <c r="CZF66" s="956">
        <f t="shared" ref="CZF66" si="9272">IF(CZF62&gt;0,0,(CZF60-CZD62)*$C$65)</f>
        <v>0</v>
      </c>
      <c r="CZH66" s="956">
        <f t="shared" ref="CZH66" si="9273">IF(CZH62&gt;0,0,(CZH60-CZF62)*$C$65)</f>
        <v>0</v>
      </c>
      <c r="CZK66" s="956">
        <f t="shared" ref="CZK66" si="9274">IF(CZK62&gt;0,0,(CZK60-CZI62)*$C$65)</f>
        <v>0</v>
      </c>
      <c r="CZM66" s="956">
        <f t="shared" ref="CZM66" si="9275">IF(CZM62&gt;0,0,(CZM60-CZK62)*$C$65)</f>
        <v>0</v>
      </c>
      <c r="CZP66" s="956">
        <f t="shared" ref="CZP66" si="9276">IF(CZP62&gt;0,0,(CZP60-CZN62)*$C$65)</f>
        <v>0</v>
      </c>
      <c r="CZR66" s="956">
        <f t="shared" ref="CZR66" si="9277">IF(CZR62&gt;0,0,(CZR60-CZP62)*$C$65)</f>
        <v>0</v>
      </c>
      <c r="CZU66" s="956">
        <f t="shared" ref="CZU66" si="9278">IF(CZU62&gt;0,0,(CZU60-CZS62)*$C$65)</f>
        <v>0</v>
      </c>
      <c r="CZW66" s="956">
        <f t="shared" ref="CZW66" si="9279">IF(CZW62&gt;0,0,(CZW60-CZU62)*$C$65)</f>
        <v>0</v>
      </c>
      <c r="CZZ66" s="956">
        <f t="shared" ref="CZZ66" si="9280">IF(CZZ62&gt;0,0,(CZZ60-CZX62)*$C$65)</f>
        <v>0</v>
      </c>
      <c r="DAB66" s="956">
        <f t="shared" ref="DAB66" si="9281">IF(DAB62&gt;0,0,(DAB60-CZZ62)*$C$65)</f>
        <v>0</v>
      </c>
      <c r="DAE66" s="956">
        <f t="shared" ref="DAE66" si="9282">IF(DAE62&gt;0,0,(DAE60-DAC62)*$C$65)</f>
        <v>0</v>
      </c>
      <c r="DAG66" s="956">
        <f t="shared" ref="DAG66" si="9283">IF(DAG62&gt;0,0,(DAG60-DAE62)*$C$65)</f>
        <v>0</v>
      </c>
      <c r="DAJ66" s="956">
        <f t="shared" ref="DAJ66" si="9284">IF(DAJ62&gt;0,0,(DAJ60-DAH62)*$C$65)</f>
        <v>0</v>
      </c>
      <c r="DAL66" s="956">
        <f t="shared" ref="DAL66" si="9285">IF(DAL62&gt;0,0,(DAL60-DAJ62)*$C$65)</f>
        <v>0</v>
      </c>
      <c r="DAO66" s="956">
        <f t="shared" ref="DAO66" si="9286">IF(DAO62&gt;0,0,(DAO60-DAM62)*$C$65)</f>
        <v>0</v>
      </c>
      <c r="DAQ66" s="956">
        <f t="shared" ref="DAQ66" si="9287">IF(DAQ62&gt;0,0,(DAQ60-DAO62)*$C$65)</f>
        <v>0</v>
      </c>
      <c r="DAT66" s="956">
        <f t="shared" ref="DAT66" si="9288">IF(DAT62&gt;0,0,(DAT60-DAR62)*$C$65)</f>
        <v>0</v>
      </c>
      <c r="DAV66" s="956">
        <f t="shared" ref="DAV66" si="9289">IF(DAV62&gt;0,0,(DAV60-DAT62)*$C$65)</f>
        <v>0</v>
      </c>
      <c r="DAY66" s="956">
        <f t="shared" ref="DAY66" si="9290">IF(DAY62&gt;0,0,(DAY60-DAW62)*$C$65)</f>
        <v>0</v>
      </c>
      <c r="DBA66" s="956">
        <f t="shared" ref="DBA66" si="9291">IF(DBA62&gt;0,0,(DBA60-DAY62)*$C$65)</f>
        <v>0</v>
      </c>
      <c r="DBD66" s="956">
        <f t="shared" ref="DBD66" si="9292">IF(DBD62&gt;0,0,(DBD60-DBB62)*$C$65)</f>
        <v>0</v>
      </c>
      <c r="DBF66" s="956">
        <f t="shared" ref="DBF66" si="9293">IF(DBF62&gt;0,0,(DBF60-DBD62)*$C$65)</f>
        <v>0</v>
      </c>
      <c r="DBI66" s="956">
        <f t="shared" ref="DBI66" si="9294">IF(DBI62&gt;0,0,(DBI60-DBG62)*$C$65)</f>
        <v>0</v>
      </c>
      <c r="DBK66" s="956">
        <f t="shared" ref="DBK66" si="9295">IF(DBK62&gt;0,0,(DBK60-DBI62)*$C$65)</f>
        <v>0</v>
      </c>
      <c r="DBN66" s="956">
        <f t="shared" ref="DBN66" si="9296">IF(DBN62&gt;0,0,(DBN60-DBL62)*$C$65)</f>
        <v>0</v>
      </c>
      <c r="DBP66" s="956">
        <f t="shared" ref="DBP66" si="9297">IF(DBP62&gt;0,0,(DBP60-DBN62)*$C$65)</f>
        <v>0</v>
      </c>
      <c r="DBS66" s="956">
        <f t="shared" ref="DBS66" si="9298">IF(DBS62&gt;0,0,(DBS60-DBQ62)*$C$65)</f>
        <v>0</v>
      </c>
      <c r="DBU66" s="956">
        <f t="shared" ref="DBU66" si="9299">IF(DBU62&gt;0,0,(DBU60-DBS62)*$C$65)</f>
        <v>0</v>
      </c>
      <c r="DBX66" s="956">
        <f t="shared" ref="DBX66" si="9300">IF(DBX62&gt;0,0,(DBX60-DBV62)*$C$65)</f>
        <v>0</v>
      </c>
      <c r="DBZ66" s="956">
        <f t="shared" ref="DBZ66" si="9301">IF(DBZ62&gt;0,0,(DBZ60-DBX62)*$C$65)</f>
        <v>0</v>
      </c>
      <c r="DCC66" s="956">
        <f t="shared" ref="DCC66" si="9302">IF(DCC62&gt;0,0,(DCC60-DCA62)*$C$65)</f>
        <v>0</v>
      </c>
      <c r="DCE66" s="956">
        <f t="shared" ref="DCE66" si="9303">IF(DCE62&gt;0,0,(DCE60-DCC62)*$C$65)</f>
        <v>0</v>
      </c>
      <c r="DCH66" s="956">
        <f t="shared" ref="DCH66" si="9304">IF(DCH62&gt;0,0,(DCH60-DCF62)*$C$65)</f>
        <v>0</v>
      </c>
      <c r="DCJ66" s="956">
        <f t="shared" ref="DCJ66" si="9305">IF(DCJ62&gt;0,0,(DCJ60-DCH62)*$C$65)</f>
        <v>0</v>
      </c>
      <c r="DCM66" s="956">
        <f t="shared" ref="DCM66" si="9306">IF(DCM62&gt;0,0,(DCM60-DCK62)*$C$65)</f>
        <v>0</v>
      </c>
      <c r="DCO66" s="956">
        <f t="shared" ref="DCO66" si="9307">IF(DCO62&gt;0,0,(DCO60-DCM62)*$C$65)</f>
        <v>0</v>
      </c>
      <c r="DCR66" s="956">
        <f t="shared" ref="DCR66" si="9308">IF(DCR62&gt;0,0,(DCR60-DCP62)*$C$65)</f>
        <v>0</v>
      </c>
      <c r="DCT66" s="956">
        <f t="shared" ref="DCT66" si="9309">IF(DCT62&gt;0,0,(DCT60-DCR62)*$C$65)</f>
        <v>0</v>
      </c>
      <c r="DCW66" s="956">
        <f t="shared" ref="DCW66" si="9310">IF(DCW62&gt;0,0,(DCW60-DCU62)*$C$65)</f>
        <v>0</v>
      </c>
      <c r="DCY66" s="956">
        <f t="shared" ref="DCY66" si="9311">IF(DCY62&gt;0,0,(DCY60-DCW62)*$C$65)</f>
        <v>0</v>
      </c>
      <c r="DDB66" s="956">
        <f t="shared" ref="DDB66" si="9312">IF(DDB62&gt;0,0,(DDB60-DCZ62)*$C$65)</f>
        <v>0</v>
      </c>
      <c r="DDD66" s="956">
        <f t="shared" ref="DDD66" si="9313">IF(DDD62&gt;0,0,(DDD60-DDB62)*$C$65)</f>
        <v>0</v>
      </c>
      <c r="DDG66" s="956">
        <f t="shared" ref="DDG66" si="9314">IF(DDG62&gt;0,0,(DDG60-DDE62)*$C$65)</f>
        <v>0</v>
      </c>
      <c r="DDI66" s="956">
        <f t="shared" ref="DDI66" si="9315">IF(DDI62&gt;0,0,(DDI60-DDG62)*$C$65)</f>
        <v>0</v>
      </c>
      <c r="DDL66" s="956">
        <f t="shared" ref="DDL66" si="9316">IF(DDL62&gt;0,0,(DDL60-DDJ62)*$C$65)</f>
        <v>0</v>
      </c>
      <c r="DDN66" s="956">
        <f t="shared" ref="DDN66" si="9317">IF(DDN62&gt;0,0,(DDN60-DDL62)*$C$65)</f>
        <v>0</v>
      </c>
      <c r="DDQ66" s="956">
        <f t="shared" ref="DDQ66" si="9318">IF(DDQ62&gt;0,0,(DDQ60-DDO62)*$C$65)</f>
        <v>0</v>
      </c>
      <c r="DDS66" s="956">
        <f t="shared" ref="DDS66" si="9319">IF(DDS62&gt;0,0,(DDS60-DDQ62)*$C$65)</f>
        <v>0</v>
      </c>
      <c r="DDV66" s="956">
        <f t="shared" ref="DDV66" si="9320">IF(DDV62&gt;0,0,(DDV60-DDT62)*$C$65)</f>
        <v>0</v>
      </c>
      <c r="DDX66" s="956">
        <f t="shared" ref="DDX66" si="9321">IF(DDX62&gt;0,0,(DDX60-DDV62)*$C$65)</f>
        <v>0</v>
      </c>
      <c r="DEA66" s="956">
        <f t="shared" ref="DEA66" si="9322">IF(DEA62&gt;0,0,(DEA60-DDY62)*$C$65)</f>
        <v>0</v>
      </c>
      <c r="DEC66" s="956">
        <f t="shared" ref="DEC66" si="9323">IF(DEC62&gt;0,0,(DEC60-DEA62)*$C$65)</f>
        <v>0</v>
      </c>
      <c r="DEF66" s="956">
        <f t="shared" ref="DEF66" si="9324">IF(DEF62&gt;0,0,(DEF60-DED62)*$C$65)</f>
        <v>0</v>
      </c>
      <c r="DEH66" s="956">
        <f t="shared" ref="DEH66" si="9325">IF(DEH62&gt;0,0,(DEH60-DEF62)*$C$65)</f>
        <v>0</v>
      </c>
      <c r="DEK66" s="956">
        <f t="shared" ref="DEK66" si="9326">IF(DEK62&gt;0,0,(DEK60-DEI62)*$C$65)</f>
        <v>0</v>
      </c>
      <c r="DEM66" s="956">
        <f t="shared" ref="DEM66" si="9327">IF(DEM62&gt;0,0,(DEM60-DEK62)*$C$65)</f>
        <v>0</v>
      </c>
      <c r="DEP66" s="956">
        <f t="shared" ref="DEP66" si="9328">IF(DEP62&gt;0,0,(DEP60-DEN62)*$C$65)</f>
        <v>0</v>
      </c>
      <c r="DER66" s="956">
        <f t="shared" ref="DER66" si="9329">IF(DER62&gt;0,0,(DER60-DEP62)*$C$65)</f>
        <v>0</v>
      </c>
      <c r="DEU66" s="956">
        <f t="shared" ref="DEU66" si="9330">IF(DEU62&gt;0,0,(DEU60-DES62)*$C$65)</f>
        <v>0</v>
      </c>
      <c r="DEW66" s="956">
        <f t="shared" ref="DEW66" si="9331">IF(DEW62&gt;0,0,(DEW60-DEU62)*$C$65)</f>
        <v>0</v>
      </c>
      <c r="DEZ66" s="956">
        <f t="shared" ref="DEZ66" si="9332">IF(DEZ62&gt;0,0,(DEZ60-DEX62)*$C$65)</f>
        <v>0</v>
      </c>
      <c r="DFB66" s="956">
        <f t="shared" ref="DFB66" si="9333">IF(DFB62&gt;0,0,(DFB60-DEZ62)*$C$65)</f>
        <v>0</v>
      </c>
      <c r="DFE66" s="956">
        <f t="shared" ref="DFE66" si="9334">IF(DFE62&gt;0,0,(DFE60-DFC62)*$C$65)</f>
        <v>0</v>
      </c>
      <c r="DFG66" s="956">
        <f t="shared" ref="DFG66" si="9335">IF(DFG62&gt;0,0,(DFG60-DFE62)*$C$65)</f>
        <v>0</v>
      </c>
      <c r="DFJ66" s="956">
        <f t="shared" ref="DFJ66" si="9336">IF(DFJ62&gt;0,0,(DFJ60-DFH62)*$C$65)</f>
        <v>0</v>
      </c>
      <c r="DFL66" s="956">
        <f t="shared" ref="DFL66" si="9337">IF(DFL62&gt;0,0,(DFL60-DFJ62)*$C$65)</f>
        <v>0</v>
      </c>
      <c r="DFO66" s="956">
        <f t="shared" ref="DFO66" si="9338">IF(DFO62&gt;0,0,(DFO60-DFM62)*$C$65)</f>
        <v>0</v>
      </c>
      <c r="DFQ66" s="956">
        <f t="shared" ref="DFQ66" si="9339">IF(DFQ62&gt;0,0,(DFQ60-DFO62)*$C$65)</f>
        <v>0</v>
      </c>
      <c r="DFT66" s="956">
        <f t="shared" ref="DFT66" si="9340">IF(DFT62&gt;0,0,(DFT60-DFR62)*$C$65)</f>
        <v>0</v>
      </c>
      <c r="DFV66" s="956">
        <f t="shared" ref="DFV66" si="9341">IF(DFV62&gt;0,0,(DFV60-DFT62)*$C$65)</f>
        <v>0</v>
      </c>
      <c r="DFY66" s="956">
        <f t="shared" ref="DFY66" si="9342">IF(DFY62&gt;0,0,(DFY60-DFW62)*$C$65)</f>
        <v>0</v>
      </c>
      <c r="DGA66" s="956">
        <f t="shared" ref="DGA66" si="9343">IF(DGA62&gt;0,0,(DGA60-DFY62)*$C$65)</f>
        <v>0</v>
      </c>
      <c r="DGD66" s="956">
        <f t="shared" ref="DGD66" si="9344">IF(DGD62&gt;0,0,(DGD60-DGB62)*$C$65)</f>
        <v>0</v>
      </c>
      <c r="DGF66" s="956">
        <f t="shared" ref="DGF66" si="9345">IF(DGF62&gt;0,0,(DGF60-DGD62)*$C$65)</f>
        <v>0</v>
      </c>
      <c r="DGI66" s="956">
        <f t="shared" ref="DGI66" si="9346">IF(DGI62&gt;0,0,(DGI60-DGG62)*$C$65)</f>
        <v>0</v>
      </c>
      <c r="DGK66" s="956">
        <f t="shared" ref="DGK66" si="9347">IF(DGK62&gt;0,0,(DGK60-DGI62)*$C$65)</f>
        <v>0</v>
      </c>
      <c r="DGN66" s="956">
        <f t="shared" ref="DGN66" si="9348">IF(DGN62&gt;0,0,(DGN60-DGL62)*$C$65)</f>
        <v>0</v>
      </c>
      <c r="DGP66" s="956">
        <f t="shared" ref="DGP66" si="9349">IF(DGP62&gt;0,0,(DGP60-DGN62)*$C$65)</f>
        <v>0</v>
      </c>
      <c r="DGS66" s="956">
        <f t="shared" ref="DGS66" si="9350">IF(DGS62&gt;0,0,(DGS60-DGQ62)*$C$65)</f>
        <v>0</v>
      </c>
      <c r="DGU66" s="956">
        <f t="shared" ref="DGU66" si="9351">IF(DGU62&gt;0,0,(DGU60-DGS62)*$C$65)</f>
        <v>0</v>
      </c>
      <c r="DGX66" s="956">
        <f t="shared" ref="DGX66" si="9352">IF(DGX62&gt;0,0,(DGX60-DGV62)*$C$65)</f>
        <v>0</v>
      </c>
      <c r="DGZ66" s="956">
        <f t="shared" ref="DGZ66" si="9353">IF(DGZ62&gt;0,0,(DGZ60-DGX62)*$C$65)</f>
        <v>0</v>
      </c>
      <c r="DHC66" s="956">
        <f t="shared" ref="DHC66" si="9354">IF(DHC62&gt;0,0,(DHC60-DHA62)*$C$65)</f>
        <v>0</v>
      </c>
      <c r="DHE66" s="956">
        <f t="shared" ref="DHE66" si="9355">IF(DHE62&gt;0,0,(DHE60-DHC62)*$C$65)</f>
        <v>0</v>
      </c>
      <c r="DHH66" s="956">
        <f t="shared" ref="DHH66" si="9356">IF(DHH62&gt;0,0,(DHH60-DHF62)*$C$65)</f>
        <v>0</v>
      </c>
      <c r="DHJ66" s="956">
        <f t="shared" ref="DHJ66" si="9357">IF(DHJ62&gt;0,0,(DHJ60-DHH62)*$C$65)</f>
        <v>0</v>
      </c>
      <c r="DHM66" s="956">
        <f t="shared" ref="DHM66" si="9358">IF(DHM62&gt;0,0,(DHM60-DHK62)*$C$65)</f>
        <v>0</v>
      </c>
      <c r="DHO66" s="956">
        <f t="shared" ref="DHO66" si="9359">IF(DHO62&gt;0,0,(DHO60-DHM62)*$C$65)</f>
        <v>0</v>
      </c>
      <c r="DHR66" s="956">
        <f t="shared" ref="DHR66" si="9360">IF(DHR62&gt;0,0,(DHR60-DHP62)*$C$65)</f>
        <v>0</v>
      </c>
      <c r="DHT66" s="956">
        <f t="shared" ref="DHT66" si="9361">IF(DHT62&gt;0,0,(DHT60-DHR62)*$C$65)</f>
        <v>0</v>
      </c>
      <c r="DHW66" s="956">
        <f t="shared" ref="DHW66" si="9362">IF(DHW62&gt;0,0,(DHW60-DHU62)*$C$65)</f>
        <v>0</v>
      </c>
      <c r="DHY66" s="956">
        <f t="shared" ref="DHY66" si="9363">IF(DHY62&gt;0,0,(DHY60-DHW62)*$C$65)</f>
        <v>0</v>
      </c>
      <c r="DIB66" s="956">
        <f t="shared" ref="DIB66" si="9364">IF(DIB62&gt;0,0,(DIB60-DHZ62)*$C$65)</f>
        <v>0</v>
      </c>
      <c r="DID66" s="956">
        <f t="shared" ref="DID66" si="9365">IF(DID62&gt;0,0,(DID60-DIB62)*$C$65)</f>
        <v>0</v>
      </c>
      <c r="DIG66" s="956">
        <f t="shared" ref="DIG66" si="9366">IF(DIG62&gt;0,0,(DIG60-DIE62)*$C$65)</f>
        <v>0</v>
      </c>
      <c r="DII66" s="956">
        <f t="shared" ref="DII66" si="9367">IF(DII62&gt;0,0,(DII60-DIG62)*$C$65)</f>
        <v>0</v>
      </c>
      <c r="DIL66" s="956">
        <f t="shared" ref="DIL66" si="9368">IF(DIL62&gt;0,0,(DIL60-DIJ62)*$C$65)</f>
        <v>0</v>
      </c>
      <c r="DIN66" s="956">
        <f t="shared" ref="DIN66" si="9369">IF(DIN62&gt;0,0,(DIN60-DIL62)*$C$65)</f>
        <v>0</v>
      </c>
      <c r="DIQ66" s="956">
        <f t="shared" ref="DIQ66" si="9370">IF(DIQ62&gt;0,0,(DIQ60-DIO62)*$C$65)</f>
        <v>0</v>
      </c>
      <c r="DIS66" s="956">
        <f t="shared" ref="DIS66" si="9371">IF(DIS62&gt;0,0,(DIS60-DIQ62)*$C$65)</f>
        <v>0</v>
      </c>
      <c r="DIV66" s="956">
        <f t="shared" ref="DIV66" si="9372">IF(DIV62&gt;0,0,(DIV60-DIT62)*$C$65)</f>
        <v>0</v>
      </c>
      <c r="DIX66" s="956">
        <f t="shared" ref="DIX66" si="9373">IF(DIX62&gt;0,0,(DIX60-DIV62)*$C$65)</f>
        <v>0</v>
      </c>
      <c r="DJA66" s="956">
        <f t="shared" ref="DJA66" si="9374">IF(DJA62&gt;0,0,(DJA60-DIY62)*$C$65)</f>
        <v>0</v>
      </c>
      <c r="DJC66" s="956">
        <f t="shared" ref="DJC66" si="9375">IF(DJC62&gt;0,0,(DJC60-DJA62)*$C$65)</f>
        <v>0</v>
      </c>
      <c r="DJF66" s="956">
        <f t="shared" ref="DJF66" si="9376">IF(DJF62&gt;0,0,(DJF60-DJD62)*$C$65)</f>
        <v>0</v>
      </c>
      <c r="DJH66" s="956">
        <f t="shared" ref="DJH66" si="9377">IF(DJH62&gt;0,0,(DJH60-DJF62)*$C$65)</f>
        <v>0</v>
      </c>
      <c r="DJK66" s="956">
        <f t="shared" ref="DJK66" si="9378">IF(DJK62&gt;0,0,(DJK60-DJI62)*$C$65)</f>
        <v>0</v>
      </c>
      <c r="DJM66" s="956">
        <f t="shared" ref="DJM66" si="9379">IF(DJM62&gt;0,0,(DJM60-DJK62)*$C$65)</f>
        <v>0</v>
      </c>
      <c r="DJP66" s="956">
        <f t="shared" ref="DJP66" si="9380">IF(DJP62&gt;0,0,(DJP60-DJN62)*$C$65)</f>
        <v>0</v>
      </c>
      <c r="DJR66" s="956">
        <f t="shared" ref="DJR66" si="9381">IF(DJR62&gt;0,0,(DJR60-DJP62)*$C$65)</f>
        <v>0</v>
      </c>
      <c r="DJU66" s="956">
        <f t="shared" ref="DJU66" si="9382">IF(DJU62&gt;0,0,(DJU60-DJS62)*$C$65)</f>
        <v>0</v>
      </c>
      <c r="DJW66" s="956">
        <f t="shared" ref="DJW66" si="9383">IF(DJW62&gt;0,0,(DJW60-DJU62)*$C$65)</f>
        <v>0</v>
      </c>
      <c r="DJZ66" s="956">
        <f t="shared" ref="DJZ66" si="9384">IF(DJZ62&gt;0,0,(DJZ60-DJX62)*$C$65)</f>
        <v>0</v>
      </c>
      <c r="DKB66" s="956">
        <f t="shared" ref="DKB66" si="9385">IF(DKB62&gt;0,0,(DKB60-DJZ62)*$C$65)</f>
        <v>0</v>
      </c>
      <c r="DKE66" s="956">
        <f t="shared" ref="DKE66" si="9386">IF(DKE62&gt;0,0,(DKE60-DKC62)*$C$65)</f>
        <v>0</v>
      </c>
      <c r="DKG66" s="956">
        <f t="shared" ref="DKG66" si="9387">IF(DKG62&gt;0,0,(DKG60-DKE62)*$C$65)</f>
        <v>0</v>
      </c>
      <c r="DKJ66" s="956">
        <f t="shared" ref="DKJ66" si="9388">IF(DKJ62&gt;0,0,(DKJ60-DKH62)*$C$65)</f>
        <v>0</v>
      </c>
      <c r="DKL66" s="956">
        <f t="shared" ref="DKL66" si="9389">IF(DKL62&gt;0,0,(DKL60-DKJ62)*$C$65)</f>
        <v>0</v>
      </c>
      <c r="DKO66" s="956">
        <f t="shared" ref="DKO66" si="9390">IF(DKO62&gt;0,0,(DKO60-DKM62)*$C$65)</f>
        <v>0</v>
      </c>
      <c r="DKQ66" s="956">
        <f t="shared" ref="DKQ66" si="9391">IF(DKQ62&gt;0,0,(DKQ60-DKO62)*$C$65)</f>
        <v>0</v>
      </c>
      <c r="DKT66" s="956">
        <f t="shared" ref="DKT66" si="9392">IF(DKT62&gt;0,0,(DKT60-DKR62)*$C$65)</f>
        <v>0</v>
      </c>
      <c r="DKV66" s="956">
        <f t="shared" ref="DKV66" si="9393">IF(DKV62&gt;0,0,(DKV60-DKT62)*$C$65)</f>
        <v>0</v>
      </c>
      <c r="DKY66" s="956">
        <f t="shared" ref="DKY66" si="9394">IF(DKY62&gt;0,0,(DKY60-DKW62)*$C$65)</f>
        <v>0</v>
      </c>
      <c r="DLA66" s="956">
        <f t="shared" ref="DLA66" si="9395">IF(DLA62&gt;0,0,(DLA60-DKY62)*$C$65)</f>
        <v>0</v>
      </c>
      <c r="DLD66" s="956">
        <f t="shared" ref="DLD66" si="9396">IF(DLD62&gt;0,0,(DLD60-DLB62)*$C$65)</f>
        <v>0</v>
      </c>
      <c r="DLF66" s="956">
        <f t="shared" ref="DLF66" si="9397">IF(DLF62&gt;0,0,(DLF60-DLD62)*$C$65)</f>
        <v>0</v>
      </c>
      <c r="DLI66" s="956">
        <f t="shared" ref="DLI66" si="9398">IF(DLI62&gt;0,0,(DLI60-DLG62)*$C$65)</f>
        <v>0</v>
      </c>
      <c r="DLK66" s="956">
        <f t="shared" ref="DLK66" si="9399">IF(DLK62&gt;0,0,(DLK60-DLI62)*$C$65)</f>
        <v>0</v>
      </c>
      <c r="DLN66" s="956">
        <f t="shared" ref="DLN66" si="9400">IF(DLN62&gt;0,0,(DLN60-DLL62)*$C$65)</f>
        <v>0</v>
      </c>
      <c r="DLP66" s="956">
        <f t="shared" ref="DLP66" si="9401">IF(DLP62&gt;0,0,(DLP60-DLN62)*$C$65)</f>
        <v>0</v>
      </c>
      <c r="DLS66" s="956">
        <f t="shared" ref="DLS66" si="9402">IF(DLS62&gt;0,0,(DLS60-DLQ62)*$C$65)</f>
        <v>0</v>
      </c>
      <c r="DLU66" s="956">
        <f t="shared" ref="DLU66" si="9403">IF(DLU62&gt;0,0,(DLU60-DLS62)*$C$65)</f>
        <v>0</v>
      </c>
      <c r="DLX66" s="956">
        <f t="shared" ref="DLX66" si="9404">IF(DLX62&gt;0,0,(DLX60-DLV62)*$C$65)</f>
        <v>0</v>
      </c>
      <c r="DLZ66" s="956">
        <f t="shared" ref="DLZ66" si="9405">IF(DLZ62&gt;0,0,(DLZ60-DLX62)*$C$65)</f>
        <v>0</v>
      </c>
      <c r="DMC66" s="956">
        <f t="shared" ref="DMC66" si="9406">IF(DMC62&gt;0,0,(DMC60-DMA62)*$C$65)</f>
        <v>0</v>
      </c>
      <c r="DME66" s="956">
        <f t="shared" ref="DME66" si="9407">IF(DME62&gt;0,0,(DME60-DMC62)*$C$65)</f>
        <v>0</v>
      </c>
      <c r="DMH66" s="956">
        <f t="shared" ref="DMH66" si="9408">IF(DMH62&gt;0,0,(DMH60-DMF62)*$C$65)</f>
        <v>0</v>
      </c>
      <c r="DMJ66" s="956">
        <f t="shared" ref="DMJ66" si="9409">IF(DMJ62&gt;0,0,(DMJ60-DMH62)*$C$65)</f>
        <v>0</v>
      </c>
      <c r="DMM66" s="956">
        <f t="shared" ref="DMM66" si="9410">IF(DMM62&gt;0,0,(DMM60-DMK62)*$C$65)</f>
        <v>0</v>
      </c>
      <c r="DMO66" s="956">
        <f t="shared" ref="DMO66" si="9411">IF(DMO62&gt;0,0,(DMO60-DMM62)*$C$65)</f>
        <v>0</v>
      </c>
      <c r="DMR66" s="956">
        <f t="shared" ref="DMR66" si="9412">IF(DMR62&gt;0,0,(DMR60-DMP62)*$C$65)</f>
        <v>0</v>
      </c>
      <c r="DMT66" s="956">
        <f t="shared" ref="DMT66" si="9413">IF(DMT62&gt;0,0,(DMT60-DMR62)*$C$65)</f>
        <v>0</v>
      </c>
      <c r="DMW66" s="956">
        <f t="shared" ref="DMW66" si="9414">IF(DMW62&gt;0,0,(DMW60-DMU62)*$C$65)</f>
        <v>0</v>
      </c>
      <c r="DMY66" s="956">
        <f t="shared" ref="DMY66" si="9415">IF(DMY62&gt;0,0,(DMY60-DMW62)*$C$65)</f>
        <v>0</v>
      </c>
      <c r="DNB66" s="956">
        <f t="shared" ref="DNB66" si="9416">IF(DNB62&gt;0,0,(DNB60-DMZ62)*$C$65)</f>
        <v>0</v>
      </c>
      <c r="DND66" s="956">
        <f t="shared" ref="DND66" si="9417">IF(DND62&gt;0,0,(DND60-DNB62)*$C$65)</f>
        <v>0</v>
      </c>
      <c r="DNG66" s="956">
        <f t="shared" ref="DNG66" si="9418">IF(DNG62&gt;0,0,(DNG60-DNE62)*$C$65)</f>
        <v>0</v>
      </c>
      <c r="DNI66" s="956">
        <f t="shared" ref="DNI66" si="9419">IF(DNI62&gt;0,0,(DNI60-DNG62)*$C$65)</f>
        <v>0</v>
      </c>
      <c r="DNL66" s="956">
        <f t="shared" ref="DNL66" si="9420">IF(DNL62&gt;0,0,(DNL60-DNJ62)*$C$65)</f>
        <v>0</v>
      </c>
      <c r="DNN66" s="956">
        <f t="shared" ref="DNN66" si="9421">IF(DNN62&gt;0,0,(DNN60-DNL62)*$C$65)</f>
        <v>0</v>
      </c>
      <c r="DNQ66" s="956">
        <f t="shared" ref="DNQ66" si="9422">IF(DNQ62&gt;0,0,(DNQ60-DNO62)*$C$65)</f>
        <v>0</v>
      </c>
      <c r="DNS66" s="956">
        <f t="shared" ref="DNS66" si="9423">IF(DNS62&gt;0,0,(DNS60-DNQ62)*$C$65)</f>
        <v>0</v>
      </c>
      <c r="DNV66" s="956">
        <f t="shared" ref="DNV66" si="9424">IF(DNV62&gt;0,0,(DNV60-DNT62)*$C$65)</f>
        <v>0</v>
      </c>
      <c r="DNX66" s="956">
        <f t="shared" ref="DNX66" si="9425">IF(DNX62&gt;0,0,(DNX60-DNV62)*$C$65)</f>
        <v>0</v>
      </c>
      <c r="DOA66" s="956">
        <f t="shared" ref="DOA66" si="9426">IF(DOA62&gt;0,0,(DOA60-DNY62)*$C$65)</f>
        <v>0</v>
      </c>
      <c r="DOC66" s="956">
        <f t="shared" ref="DOC66" si="9427">IF(DOC62&gt;0,0,(DOC60-DOA62)*$C$65)</f>
        <v>0</v>
      </c>
      <c r="DOF66" s="956">
        <f t="shared" ref="DOF66" si="9428">IF(DOF62&gt;0,0,(DOF60-DOD62)*$C$65)</f>
        <v>0</v>
      </c>
      <c r="DOH66" s="956">
        <f t="shared" ref="DOH66" si="9429">IF(DOH62&gt;0,0,(DOH60-DOF62)*$C$65)</f>
        <v>0</v>
      </c>
      <c r="DOK66" s="956">
        <f t="shared" ref="DOK66" si="9430">IF(DOK62&gt;0,0,(DOK60-DOI62)*$C$65)</f>
        <v>0</v>
      </c>
      <c r="DOM66" s="956">
        <f t="shared" ref="DOM66" si="9431">IF(DOM62&gt;0,0,(DOM60-DOK62)*$C$65)</f>
        <v>0</v>
      </c>
      <c r="DOP66" s="956">
        <f t="shared" ref="DOP66" si="9432">IF(DOP62&gt;0,0,(DOP60-DON62)*$C$65)</f>
        <v>0</v>
      </c>
      <c r="DOR66" s="956">
        <f t="shared" ref="DOR66" si="9433">IF(DOR62&gt;0,0,(DOR60-DOP62)*$C$65)</f>
        <v>0</v>
      </c>
      <c r="DOU66" s="956">
        <f t="shared" ref="DOU66" si="9434">IF(DOU62&gt;0,0,(DOU60-DOS62)*$C$65)</f>
        <v>0</v>
      </c>
      <c r="DOW66" s="956">
        <f t="shared" ref="DOW66" si="9435">IF(DOW62&gt;0,0,(DOW60-DOU62)*$C$65)</f>
        <v>0</v>
      </c>
      <c r="DOZ66" s="956">
        <f t="shared" ref="DOZ66" si="9436">IF(DOZ62&gt;0,0,(DOZ60-DOX62)*$C$65)</f>
        <v>0</v>
      </c>
      <c r="DPB66" s="956">
        <f t="shared" ref="DPB66" si="9437">IF(DPB62&gt;0,0,(DPB60-DOZ62)*$C$65)</f>
        <v>0</v>
      </c>
      <c r="DPE66" s="956">
        <f t="shared" ref="DPE66" si="9438">IF(DPE62&gt;0,0,(DPE60-DPC62)*$C$65)</f>
        <v>0</v>
      </c>
      <c r="DPG66" s="956">
        <f t="shared" ref="DPG66" si="9439">IF(DPG62&gt;0,0,(DPG60-DPE62)*$C$65)</f>
        <v>0</v>
      </c>
      <c r="DPJ66" s="956">
        <f t="shared" ref="DPJ66" si="9440">IF(DPJ62&gt;0,0,(DPJ60-DPH62)*$C$65)</f>
        <v>0</v>
      </c>
      <c r="DPL66" s="956">
        <f t="shared" ref="DPL66" si="9441">IF(DPL62&gt;0,0,(DPL60-DPJ62)*$C$65)</f>
        <v>0</v>
      </c>
      <c r="DPO66" s="956">
        <f t="shared" ref="DPO66" si="9442">IF(DPO62&gt;0,0,(DPO60-DPM62)*$C$65)</f>
        <v>0</v>
      </c>
      <c r="DPQ66" s="956">
        <f t="shared" ref="DPQ66" si="9443">IF(DPQ62&gt;0,0,(DPQ60-DPO62)*$C$65)</f>
        <v>0</v>
      </c>
      <c r="DPT66" s="956">
        <f t="shared" ref="DPT66" si="9444">IF(DPT62&gt;0,0,(DPT60-DPR62)*$C$65)</f>
        <v>0</v>
      </c>
      <c r="DPV66" s="956">
        <f t="shared" ref="DPV66" si="9445">IF(DPV62&gt;0,0,(DPV60-DPT62)*$C$65)</f>
        <v>0</v>
      </c>
      <c r="DPY66" s="956">
        <f t="shared" ref="DPY66" si="9446">IF(DPY62&gt;0,0,(DPY60-DPW62)*$C$65)</f>
        <v>0</v>
      </c>
      <c r="DQA66" s="956">
        <f t="shared" ref="DQA66" si="9447">IF(DQA62&gt;0,0,(DQA60-DPY62)*$C$65)</f>
        <v>0</v>
      </c>
      <c r="DQD66" s="956">
        <f t="shared" ref="DQD66" si="9448">IF(DQD62&gt;0,0,(DQD60-DQB62)*$C$65)</f>
        <v>0</v>
      </c>
      <c r="DQF66" s="956">
        <f t="shared" ref="DQF66" si="9449">IF(DQF62&gt;0,0,(DQF60-DQD62)*$C$65)</f>
        <v>0</v>
      </c>
      <c r="DQI66" s="956">
        <f t="shared" ref="DQI66" si="9450">IF(DQI62&gt;0,0,(DQI60-DQG62)*$C$65)</f>
        <v>0</v>
      </c>
      <c r="DQK66" s="956">
        <f t="shared" ref="DQK66" si="9451">IF(DQK62&gt;0,0,(DQK60-DQI62)*$C$65)</f>
        <v>0</v>
      </c>
      <c r="DQN66" s="956">
        <f t="shared" ref="DQN66" si="9452">IF(DQN62&gt;0,0,(DQN60-DQL62)*$C$65)</f>
        <v>0</v>
      </c>
      <c r="DQP66" s="956">
        <f t="shared" ref="DQP66" si="9453">IF(DQP62&gt;0,0,(DQP60-DQN62)*$C$65)</f>
        <v>0</v>
      </c>
      <c r="DQS66" s="956">
        <f t="shared" ref="DQS66" si="9454">IF(DQS62&gt;0,0,(DQS60-DQQ62)*$C$65)</f>
        <v>0</v>
      </c>
      <c r="DQU66" s="956">
        <f t="shared" ref="DQU66" si="9455">IF(DQU62&gt;0,0,(DQU60-DQS62)*$C$65)</f>
        <v>0</v>
      </c>
      <c r="DQX66" s="956">
        <f t="shared" ref="DQX66" si="9456">IF(DQX62&gt;0,0,(DQX60-DQV62)*$C$65)</f>
        <v>0</v>
      </c>
      <c r="DQZ66" s="956">
        <f t="shared" ref="DQZ66" si="9457">IF(DQZ62&gt;0,0,(DQZ60-DQX62)*$C$65)</f>
        <v>0</v>
      </c>
      <c r="DRC66" s="956">
        <f t="shared" ref="DRC66" si="9458">IF(DRC62&gt;0,0,(DRC60-DRA62)*$C$65)</f>
        <v>0</v>
      </c>
      <c r="DRE66" s="956">
        <f t="shared" ref="DRE66" si="9459">IF(DRE62&gt;0,0,(DRE60-DRC62)*$C$65)</f>
        <v>0</v>
      </c>
      <c r="DRH66" s="956">
        <f t="shared" ref="DRH66" si="9460">IF(DRH62&gt;0,0,(DRH60-DRF62)*$C$65)</f>
        <v>0</v>
      </c>
      <c r="DRJ66" s="956">
        <f t="shared" ref="DRJ66" si="9461">IF(DRJ62&gt;0,0,(DRJ60-DRH62)*$C$65)</f>
        <v>0</v>
      </c>
      <c r="DRM66" s="956">
        <f t="shared" ref="DRM66" si="9462">IF(DRM62&gt;0,0,(DRM60-DRK62)*$C$65)</f>
        <v>0</v>
      </c>
      <c r="DRO66" s="956">
        <f t="shared" ref="DRO66" si="9463">IF(DRO62&gt;0,0,(DRO60-DRM62)*$C$65)</f>
        <v>0</v>
      </c>
      <c r="DRR66" s="956">
        <f t="shared" ref="DRR66" si="9464">IF(DRR62&gt;0,0,(DRR60-DRP62)*$C$65)</f>
        <v>0</v>
      </c>
      <c r="DRT66" s="956">
        <f t="shared" ref="DRT66" si="9465">IF(DRT62&gt;0,0,(DRT60-DRR62)*$C$65)</f>
        <v>0</v>
      </c>
      <c r="DRW66" s="956">
        <f t="shared" ref="DRW66" si="9466">IF(DRW62&gt;0,0,(DRW60-DRU62)*$C$65)</f>
        <v>0</v>
      </c>
      <c r="DRY66" s="956">
        <f t="shared" ref="DRY66" si="9467">IF(DRY62&gt;0,0,(DRY60-DRW62)*$C$65)</f>
        <v>0</v>
      </c>
      <c r="DSB66" s="956">
        <f t="shared" ref="DSB66" si="9468">IF(DSB62&gt;0,0,(DSB60-DRZ62)*$C$65)</f>
        <v>0</v>
      </c>
      <c r="DSD66" s="956">
        <f t="shared" ref="DSD66" si="9469">IF(DSD62&gt;0,0,(DSD60-DSB62)*$C$65)</f>
        <v>0</v>
      </c>
      <c r="DSG66" s="956">
        <f t="shared" ref="DSG66" si="9470">IF(DSG62&gt;0,0,(DSG60-DSE62)*$C$65)</f>
        <v>0</v>
      </c>
      <c r="DSI66" s="956">
        <f t="shared" ref="DSI66" si="9471">IF(DSI62&gt;0,0,(DSI60-DSG62)*$C$65)</f>
        <v>0</v>
      </c>
      <c r="DSL66" s="956">
        <f t="shared" ref="DSL66" si="9472">IF(DSL62&gt;0,0,(DSL60-DSJ62)*$C$65)</f>
        <v>0</v>
      </c>
      <c r="DSN66" s="956">
        <f t="shared" ref="DSN66" si="9473">IF(DSN62&gt;0,0,(DSN60-DSL62)*$C$65)</f>
        <v>0</v>
      </c>
      <c r="DSQ66" s="956">
        <f t="shared" ref="DSQ66" si="9474">IF(DSQ62&gt;0,0,(DSQ60-DSO62)*$C$65)</f>
        <v>0</v>
      </c>
      <c r="DSS66" s="956">
        <f t="shared" ref="DSS66" si="9475">IF(DSS62&gt;0,0,(DSS60-DSQ62)*$C$65)</f>
        <v>0</v>
      </c>
      <c r="DSV66" s="956">
        <f t="shared" ref="DSV66" si="9476">IF(DSV62&gt;0,0,(DSV60-DST62)*$C$65)</f>
        <v>0</v>
      </c>
      <c r="DSX66" s="956">
        <f t="shared" ref="DSX66" si="9477">IF(DSX62&gt;0,0,(DSX60-DSV62)*$C$65)</f>
        <v>0</v>
      </c>
      <c r="DTA66" s="956">
        <f t="shared" ref="DTA66" si="9478">IF(DTA62&gt;0,0,(DTA60-DSY62)*$C$65)</f>
        <v>0</v>
      </c>
      <c r="DTC66" s="956">
        <f t="shared" ref="DTC66" si="9479">IF(DTC62&gt;0,0,(DTC60-DTA62)*$C$65)</f>
        <v>0</v>
      </c>
      <c r="DTF66" s="956">
        <f t="shared" ref="DTF66" si="9480">IF(DTF62&gt;0,0,(DTF60-DTD62)*$C$65)</f>
        <v>0</v>
      </c>
      <c r="DTH66" s="956">
        <f t="shared" ref="DTH66" si="9481">IF(DTH62&gt;0,0,(DTH60-DTF62)*$C$65)</f>
        <v>0</v>
      </c>
      <c r="DTK66" s="956">
        <f t="shared" ref="DTK66" si="9482">IF(DTK62&gt;0,0,(DTK60-DTI62)*$C$65)</f>
        <v>0</v>
      </c>
      <c r="DTM66" s="956">
        <f t="shared" ref="DTM66" si="9483">IF(DTM62&gt;0,0,(DTM60-DTK62)*$C$65)</f>
        <v>0</v>
      </c>
      <c r="DTP66" s="956">
        <f t="shared" ref="DTP66" si="9484">IF(DTP62&gt;0,0,(DTP60-DTN62)*$C$65)</f>
        <v>0</v>
      </c>
      <c r="DTR66" s="956">
        <f t="shared" ref="DTR66" si="9485">IF(DTR62&gt;0,0,(DTR60-DTP62)*$C$65)</f>
        <v>0</v>
      </c>
      <c r="DTU66" s="956">
        <f t="shared" ref="DTU66" si="9486">IF(DTU62&gt;0,0,(DTU60-DTS62)*$C$65)</f>
        <v>0</v>
      </c>
      <c r="DTW66" s="956">
        <f t="shared" ref="DTW66" si="9487">IF(DTW62&gt;0,0,(DTW60-DTU62)*$C$65)</f>
        <v>0</v>
      </c>
      <c r="DTZ66" s="956">
        <f t="shared" ref="DTZ66" si="9488">IF(DTZ62&gt;0,0,(DTZ60-DTX62)*$C$65)</f>
        <v>0</v>
      </c>
      <c r="DUB66" s="956">
        <f t="shared" ref="DUB66" si="9489">IF(DUB62&gt;0,0,(DUB60-DTZ62)*$C$65)</f>
        <v>0</v>
      </c>
      <c r="DUE66" s="956">
        <f t="shared" ref="DUE66" si="9490">IF(DUE62&gt;0,0,(DUE60-DUC62)*$C$65)</f>
        <v>0</v>
      </c>
      <c r="DUG66" s="956">
        <f t="shared" ref="DUG66" si="9491">IF(DUG62&gt;0,0,(DUG60-DUE62)*$C$65)</f>
        <v>0</v>
      </c>
      <c r="DUJ66" s="956">
        <f t="shared" ref="DUJ66" si="9492">IF(DUJ62&gt;0,0,(DUJ60-DUH62)*$C$65)</f>
        <v>0</v>
      </c>
      <c r="DUL66" s="956">
        <f t="shared" ref="DUL66" si="9493">IF(DUL62&gt;0,0,(DUL60-DUJ62)*$C$65)</f>
        <v>0</v>
      </c>
      <c r="DUO66" s="956">
        <f t="shared" ref="DUO66" si="9494">IF(DUO62&gt;0,0,(DUO60-DUM62)*$C$65)</f>
        <v>0</v>
      </c>
      <c r="DUQ66" s="956">
        <f t="shared" ref="DUQ66" si="9495">IF(DUQ62&gt;0,0,(DUQ60-DUO62)*$C$65)</f>
        <v>0</v>
      </c>
      <c r="DUT66" s="956">
        <f t="shared" ref="DUT66" si="9496">IF(DUT62&gt;0,0,(DUT60-DUR62)*$C$65)</f>
        <v>0</v>
      </c>
      <c r="DUV66" s="956">
        <f t="shared" ref="DUV66" si="9497">IF(DUV62&gt;0,0,(DUV60-DUT62)*$C$65)</f>
        <v>0</v>
      </c>
      <c r="DUY66" s="956">
        <f t="shared" ref="DUY66" si="9498">IF(DUY62&gt;0,0,(DUY60-DUW62)*$C$65)</f>
        <v>0</v>
      </c>
      <c r="DVA66" s="956">
        <f t="shared" ref="DVA66" si="9499">IF(DVA62&gt;0,0,(DVA60-DUY62)*$C$65)</f>
        <v>0</v>
      </c>
      <c r="DVD66" s="956">
        <f t="shared" ref="DVD66" si="9500">IF(DVD62&gt;0,0,(DVD60-DVB62)*$C$65)</f>
        <v>0</v>
      </c>
      <c r="DVF66" s="956">
        <f t="shared" ref="DVF66" si="9501">IF(DVF62&gt;0,0,(DVF60-DVD62)*$C$65)</f>
        <v>0</v>
      </c>
      <c r="DVI66" s="956">
        <f t="shared" ref="DVI66" si="9502">IF(DVI62&gt;0,0,(DVI60-DVG62)*$C$65)</f>
        <v>0</v>
      </c>
      <c r="DVK66" s="956">
        <f t="shared" ref="DVK66" si="9503">IF(DVK62&gt;0,0,(DVK60-DVI62)*$C$65)</f>
        <v>0</v>
      </c>
      <c r="DVN66" s="956">
        <f t="shared" ref="DVN66" si="9504">IF(DVN62&gt;0,0,(DVN60-DVL62)*$C$65)</f>
        <v>0</v>
      </c>
      <c r="DVP66" s="956">
        <f t="shared" ref="DVP66" si="9505">IF(DVP62&gt;0,0,(DVP60-DVN62)*$C$65)</f>
        <v>0</v>
      </c>
      <c r="DVS66" s="956">
        <f t="shared" ref="DVS66" si="9506">IF(DVS62&gt;0,0,(DVS60-DVQ62)*$C$65)</f>
        <v>0</v>
      </c>
      <c r="DVU66" s="956">
        <f t="shared" ref="DVU66" si="9507">IF(DVU62&gt;0,0,(DVU60-DVS62)*$C$65)</f>
        <v>0</v>
      </c>
      <c r="DVX66" s="956">
        <f t="shared" ref="DVX66" si="9508">IF(DVX62&gt;0,0,(DVX60-DVV62)*$C$65)</f>
        <v>0</v>
      </c>
      <c r="DVZ66" s="956">
        <f t="shared" ref="DVZ66" si="9509">IF(DVZ62&gt;0,0,(DVZ60-DVX62)*$C$65)</f>
        <v>0</v>
      </c>
      <c r="DWC66" s="956">
        <f t="shared" ref="DWC66" si="9510">IF(DWC62&gt;0,0,(DWC60-DWA62)*$C$65)</f>
        <v>0</v>
      </c>
      <c r="DWE66" s="956">
        <f t="shared" ref="DWE66" si="9511">IF(DWE62&gt;0,0,(DWE60-DWC62)*$C$65)</f>
        <v>0</v>
      </c>
      <c r="DWH66" s="956">
        <f t="shared" ref="DWH66" si="9512">IF(DWH62&gt;0,0,(DWH60-DWF62)*$C$65)</f>
        <v>0</v>
      </c>
      <c r="DWJ66" s="956">
        <f t="shared" ref="DWJ66" si="9513">IF(DWJ62&gt;0,0,(DWJ60-DWH62)*$C$65)</f>
        <v>0</v>
      </c>
      <c r="DWM66" s="956">
        <f t="shared" ref="DWM66" si="9514">IF(DWM62&gt;0,0,(DWM60-DWK62)*$C$65)</f>
        <v>0</v>
      </c>
      <c r="DWO66" s="956">
        <f t="shared" ref="DWO66" si="9515">IF(DWO62&gt;0,0,(DWO60-DWM62)*$C$65)</f>
        <v>0</v>
      </c>
      <c r="DWR66" s="956">
        <f t="shared" ref="DWR66" si="9516">IF(DWR62&gt;0,0,(DWR60-DWP62)*$C$65)</f>
        <v>0</v>
      </c>
      <c r="DWT66" s="956">
        <f t="shared" ref="DWT66" si="9517">IF(DWT62&gt;0,0,(DWT60-DWR62)*$C$65)</f>
        <v>0</v>
      </c>
      <c r="DWW66" s="956">
        <f t="shared" ref="DWW66" si="9518">IF(DWW62&gt;0,0,(DWW60-DWU62)*$C$65)</f>
        <v>0</v>
      </c>
      <c r="DWY66" s="956">
        <f t="shared" ref="DWY66" si="9519">IF(DWY62&gt;0,0,(DWY60-DWW62)*$C$65)</f>
        <v>0</v>
      </c>
      <c r="DXB66" s="956">
        <f t="shared" ref="DXB66" si="9520">IF(DXB62&gt;0,0,(DXB60-DWZ62)*$C$65)</f>
        <v>0</v>
      </c>
      <c r="DXD66" s="956">
        <f t="shared" ref="DXD66" si="9521">IF(DXD62&gt;0,0,(DXD60-DXB62)*$C$65)</f>
        <v>0</v>
      </c>
      <c r="DXG66" s="956">
        <f t="shared" ref="DXG66" si="9522">IF(DXG62&gt;0,0,(DXG60-DXE62)*$C$65)</f>
        <v>0</v>
      </c>
      <c r="DXI66" s="956">
        <f t="shared" ref="DXI66" si="9523">IF(DXI62&gt;0,0,(DXI60-DXG62)*$C$65)</f>
        <v>0</v>
      </c>
      <c r="DXL66" s="956">
        <f t="shared" ref="DXL66" si="9524">IF(DXL62&gt;0,0,(DXL60-DXJ62)*$C$65)</f>
        <v>0</v>
      </c>
      <c r="DXN66" s="956">
        <f t="shared" ref="DXN66" si="9525">IF(DXN62&gt;0,0,(DXN60-DXL62)*$C$65)</f>
        <v>0</v>
      </c>
      <c r="DXQ66" s="956">
        <f t="shared" ref="DXQ66" si="9526">IF(DXQ62&gt;0,0,(DXQ60-DXO62)*$C$65)</f>
        <v>0</v>
      </c>
      <c r="DXS66" s="956">
        <f t="shared" ref="DXS66" si="9527">IF(DXS62&gt;0,0,(DXS60-DXQ62)*$C$65)</f>
        <v>0</v>
      </c>
      <c r="DXV66" s="956">
        <f t="shared" ref="DXV66" si="9528">IF(DXV62&gt;0,0,(DXV60-DXT62)*$C$65)</f>
        <v>0</v>
      </c>
      <c r="DXX66" s="956">
        <f t="shared" ref="DXX66" si="9529">IF(DXX62&gt;0,0,(DXX60-DXV62)*$C$65)</f>
        <v>0</v>
      </c>
      <c r="DYA66" s="956">
        <f t="shared" ref="DYA66" si="9530">IF(DYA62&gt;0,0,(DYA60-DXY62)*$C$65)</f>
        <v>0</v>
      </c>
      <c r="DYC66" s="956">
        <f t="shared" ref="DYC66" si="9531">IF(DYC62&gt;0,0,(DYC60-DYA62)*$C$65)</f>
        <v>0</v>
      </c>
      <c r="DYF66" s="956">
        <f t="shared" ref="DYF66" si="9532">IF(DYF62&gt;0,0,(DYF60-DYD62)*$C$65)</f>
        <v>0</v>
      </c>
      <c r="DYH66" s="956">
        <f t="shared" ref="DYH66" si="9533">IF(DYH62&gt;0,0,(DYH60-DYF62)*$C$65)</f>
        <v>0</v>
      </c>
      <c r="DYK66" s="956">
        <f t="shared" ref="DYK66" si="9534">IF(DYK62&gt;0,0,(DYK60-DYI62)*$C$65)</f>
        <v>0</v>
      </c>
      <c r="DYM66" s="956">
        <f t="shared" ref="DYM66" si="9535">IF(DYM62&gt;0,0,(DYM60-DYK62)*$C$65)</f>
        <v>0</v>
      </c>
      <c r="DYP66" s="956">
        <f t="shared" ref="DYP66" si="9536">IF(DYP62&gt;0,0,(DYP60-DYN62)*$C$65)</f>
        <v>0</v>
      </c>
      <c r="DYR66" s="956">
        <f t="shared" ref="DYR66" si="9537">IF(DYR62&gt;0,0,(DYR60-DYP62)*$C$65)</f>
        <v>0</v>
      </c>
      <c r="DYU66" s="956">
        <f t="shared" ref="DYU66" si="9538">IF(DYU62&gt;0,0,(DYU60-DYS62)*$C$65)</f>
        <v>0</v>
      </c>
      <c r="DYW66" s="956">
        <f t="shared" ref="DYW66" si="9539">IF(DYW62&gt;0,0,(DYW60-DYU62)*$C$65)</f>
        <v>0</v>
      </c>
      <c r="DYZ66" s="956">
        <f t="shared" ref="DYZ66" si="9540">IF(DYZ62&gt;0,0,(DYZ60-DYX62)*$C$65)</f>
        <v>0</v>
      </c>
      <c r="DZB66" s="956">
        <f t="shared" ref="DZB66" si="9541">IF(DZB62&gt;0,0,(DZB60-DYZ62)*$C$65)</f>
        <v>0</v>
      </c>
      <c r="DZE66" s="956">
        <f t="shared" ref="DZE66" si="9542">IF(DZE62&gt;0,0,(DZE60-DZC62)*$C$65)</f>
        <v>0</v>
      </c>
      <c r="DZG66" s="956">
        <f t="shared" ref="DZG66" si="9543">IF(DZG62&gt;0,0,(DZG60-DZE62)*$C$65)</f>
        <v>0</v>
      </c>
      <c r="DZJ66" s="956">
        <f t="shared" ref="DZJ66" si="9544">IF(DZJ62&gt;0,0,(DZJ60-DZH62)*$C$65)</f>
        <v>0</v>
      </c>
      <c r="DZL66" s="956">
        <f t="shared" ref="DZL66" si="9545">IF(DZL62&gt;0,0,(DZL60-DZJ62)*$C$65)</f>
        <v>0</v>
      </c>
      <c r="DZO66" s="956">
        <f t="shared" ref="DZO66" si="9546">IF(DZO62&gt;0,0,(DZO60-DZM62)*$C$65)</f>
        <v>0</v>
      </c>
      <c r="DZQ66" s="956">
        <f t="shared" ref="DZQ66" si="9547">IF(DZQ62&gt;0,0,(DZQ60-DZO62)*$C$65)</f>
        <v>0</v>
      </c>
      <c r="DZT66" s="956">
        <f t="shared" ref="DZT66" si="9548">IF(DZT62&gt;0,0,(DZT60-DZR62)*$C$65)</f>
        <v>0</v>
      </c>
      <c r="DZV66" s="956">
        <f t="shared" ref="DZV66" si="9549">IF(DZV62&gt;0,0,(DZV60-DZT62)*$C$65)</f>
        <v>0</v>
      </c>
      <c r="DZY66" s="956">
        <f t="shared" ref="DZY66" si="9550">IF(DZY62&gt;0,0,(DZY60-DZW62)*$C$65)</f>
        <v>0</v>
      </c>
      <c r="EAA66" s="956">
        <f t="shared" ref="EAA66" si="9551">IF(EAA62&gt;0,0,(EAA60-DZY62)*$C$65)</f>
        <v>0</v>
      </c>
      <c r="EAD66" s="956">
        <f t="shared" ref="EAD66" si="9552">IF(EAD62&gt;0,0,(EAD60-EAB62)*$C$65)</f>
        <v>0</v>
      </c>
      <c r="EAF66" s="956">
        <f t="shared" ref="EAF66" si="9553">IF(EAF62&gt;0,0,(EAF60-EAD62)*$C$65)</f>
        <v>0</v>
      </c>
      <c r="EAI66" s="956">
        <f t="shared" ref="EAI66" si="9554">IF(EAI62&gt;0,0,(EAI60-EAG62)*$C$65)</f>
        <v>0</v>
      </c>
      <c r="EAK66" s="956">
        <f t="shared" ref="EAK66" si="9555">IF(EAK62&gt;0,0,(EAK60-EAI62)*$C$65)</f>
        <v>0</v>
      </c>
      <c r="EAN66" s="956">
        <f t="shared" ref="EAN66" si="9556">IF(EAN62&gt;0,0,(EAN60-EAL62)*$C$65)</f>
        <v>0</v>
      </c>
      <c r="EAP66" s="956">
        <f t="shared" ref="EAP66" si="9557">IF(EAP62&gt;0,0,(EAP60-EAN62)*$C$65)</f>
        <v>0</v>
      </c>
      <c r="EAS66" s="956">
        <f t="shared" ref="EAS66" si="9558">IF(EAS62&gt;0,0,(EAS60-EAQ62)*$C$65)</f>
        <v>0</v>
      </c>
      <c r="EAU66" s="956">
        <f t="shared" ref="EAU66" si="9559">IF(EAU62&gt;0,0,(EAU60-EAS62)*$C$65)</f>
        <v>0</v>
      </c>
      <c r="EAX66" s="956">
        <f t="shared" ref="EAX66" si="9560">IF(EAX62&gt;0,0,(EAX60-EAV62)*$C$65)</f>
        <v>0</v>
      </c>
      <c r="EAZ66" s="956">
        <f t="shared" ref="EAZ66" si="9561">IF(EAZ62&gt;0,0,(EAZ60-EAX62)*$C$65)</f>
        <v>0</v>
      </c>
      <c r="EBC66" s="956">
        <f t="shared" ref="EBC66" si="9562">IF(EBC62&gt;0,0,(EBC60-EBA62)*$C$65)</f>
        <v>0</v>
      </c>
      <c r="EBE66" s="956">
        <f t="shared" ref="EBE66" si="9563">IF(EBE62&gt;0,0,(EBE60-EBC62)*$C$65)</f>
        <v>0</v>
      </c>
      <c r="EBH66" s="956">
        <f t="shared" ref="EBH66" si="9564">IF(EBH62&gt;0,0,(EBH60-EBF62)*$C$65)</f>
        <v>0</v>
      </c>
      <c r="EBJ66" s="956">
        <f t="shared" ref="EBJ66" si="9565">IF(EBJ62&gt;0,0,(EBJ60-EBH62)*$C$65)</f>
        <v>0</v>
      </c>
      <c r="EBM66" s="956">
        <f t="shared" ref="EBM66" si="9566">IF(EBM62&gt;0,0,(EBM60-EBK62)*$C$65)</f>
        <v>0</v>
      </c>
      <c r="EBO66" s="956">
        <f t="shared" ref="EBO66" si="9567">IF(EBO62&gt;0,0,(EBO60-EBM62)*$C$65)</f>
        <v>0</v>
      </c>
      <c r="EBR66" s="956">
        <f t="shared" ref="EBR66" si="9568">IF(EBR62&gt;0,0,(EBR60-EBP62)*$C$65)</f>
        <v>0</v>
      </c>
      <c r="EBT66" s="956">
        <f t="shared" ref="EBT66" si="9569">IF(EBT62&gt;0,0,(EBT60-EBR62)*$C$65)</f>
        <v>0</v>
      </c>
      <c r="EBW66" s="956">
        <f t="shared" ref="EBW66" si="9570">IF(EBW62&gt;0,0,(EBW60-EBU62)*$C$65)</f>
        <v>0</v>
      </c>
      <c r="EBY66" s="956">
        <f t="shared" ref="EBY66" si="9571">IF(EBY62&gt;0,0,(EBY60-EBW62)*$C$65)</f>
        <v>0</v>
      </c>
      <c r="ECB66" s="956">
        <f t="shared" ref="ECB66" si="9572">IF(ECB62&gt;0,0,(ECB60-EBZ62)*$C$65)</f>
        <v>0</v>
      </c>
      <c r="ECD66" s="956">
        <f t="shared" ref="ECD66" si="9573">IF(ECD62&gt;0,0,(ECD60-ECB62)*$C$65)</f>
        <v>0</v>
      </c>
      <c r="ECG66" s="956">
        <f t="shared" ref="ECG66" si="9574">IF(ECG62&gt;0,0,(ECG60-ECE62)*$C$65)</f>
        <v>0</v>
      </c>
      <c r="ECI66" s="956">
        <f t="shared" ref="ECI66" si="9575">IF(ECI62&gt;0,0,(ECI60-ECG62)*$C$65)</f>
        <v>0</v>
      </c>
      <c r="ECL66" s="956">
        <f t="shared" ref="ECL66" si="9576">IF(ECL62&gt;0,0,(ECL60-ECJ62)*$C$65)</f>
        <v>0</v>
      </c>
      <c r="ECN66" s="956">
        <f t="shared" ref="ECN66" si="9577">IF(ECN62&gt;0,0,(ECN60-ECL62)*$C$65)</f>
        <v>0</v>
      </c>
      <c r="ECQ66" s="956">
        <f t="shared" ref="ECQ66" si="9578">IF(ECQ62&gt;0,0,(ECQ60-ECO62)*$C$65)</f>
        <v>0</v>
      </c>
      <c r="ECS66" s="956">
        <f t="shared" ref="ECS66" si="9579">IF(ECS62&gt;0,0,(ECS60-ECQ62)*$C$65)</f>
        <v>0</v>
      </c>
      <c r="ECV66" s="956">
        <f t="shared" ref="ECV66" si="9580">IF(ECV62&gt;0,0,(ECV60-ECT62)*$C$65)</f>
        <v>0</v>
      </c>
      <c r="ECX66" s="956">
        <f t="shared" ref="ECX66" si="9581">IF(ECX62&gt;0,0,(ECX60-ECV62)*$C$65)</f>
        <v>0</v>
      </c>
      <c r="EDA66" s="956">
        <f t="shared" ref="EDA66" si="9582">IF(EDA62&gt;0,0,(EDA60-ECY62)*$C$65)</f>
        <v>0</v>
      </c>
      <c r="EDC66" s="956">
        <f t="shared" ref="EDC66" si="9583">IF(EDC62&gt;0,0,(EDC60-EDA62)*$C$65)</f>
        <v>0</v>
      </c>
      <c r="EDF66" s="956">
        <f t="shared" ref="EDF66" si="9584">IF(EDF62&gt;0,0,(EDF60-EDD62)*$C$65)</f>
        <v>0</v>
      </c>
      <c r="EDH66" s="956">
        <f t="shared" ref="EDH66" si="9585">IF(EDH62&gt;0,0,(EDH60-EDF62)*$C$65)</f>
        <v>0</v>
      </c>
      <c r="EDK66" s="956">
        <f t="shared" ref="EDK66" si="9586">IF(EDK62&gt;0,0,(EDK60-EDI62)*$C$65)</f>
        <v>0</v>
      </c>
      <c r="EDM66" s="956">
        <f t="shared" ref="EDM66" si="9587">IF(EDM62&gt;0,0,(EDM60-EDK62)*$C$65)</f>
        <v>0</v>
      </c>
      <c r="EDP66" s="956">
        <f t="shared" ref="EDP66" si="9588">IF(EDP62&gt;0,0,(EDP60-EDN62)*$C$65)</f>
        <v>0</v>
      </c>
      <c r="EDR66" s="956">
        <f t="shared" ref="EDR66" si="9589">IF(EDR62&gt;0,0,(EDR60-EDP62)*$C$65)</f>
        <v>0</v>
      </c>
      <c r="EDU66" s="956">
        <f t="shared" ref="EDU66" si="9590">IF(EDU62&gt;0,0,(EDU60-EDS62)*$C$65)</f>
        <v>0</v>
      </c>
      <c r="EDW66" s="956">
        <f t="shared" ref="EDW66" si="9591">IF(EDW62&gt;0,0,(EDW60-EDU62)*$C$65)</f>
        <v>0</v>
      </c>
      <c r="EDZ66" s="956">
        <f t="shared" ref="EDZ66" si="9592">IF(EDZ62&gt;0,0,(EDZ60-EDX62)*$C$65)</f>
        <v>0</v>
      </c>
      <c r="EEB66" s="956">
        <f t="shared" ref="EEB66" si="9593">IF(EEB62&gt;0,0,(EEB60-EDZ62)*$C$65)</f>
        <v>0</v>
      </c>
      <c r="EEE66" s="956">
        <f t="shared" ref="EEE66" si="9594">IF(EEE62&gt;0,0,(EEE60-EEC62)*$C$65)</f>
        <v>0</v>
      </c>
      <c r="EEG66" s="956">
        <f t="shared" ref="EEG66" si="9595">IF(EEG62&gt;0,0,(EEG60-EEE62)*$C$65)</f>
        <v>0</v>
      </c>
      <c r="EEJ66" s="956">
        <f t="shared" ref="EEJ66" si="9596">IF(EEJ62&gt;0,0,(EEJ60-EEH62)*$C$65)</f>
        <v>0</v>
      </c>
      <c r="EEL66" s="956">
        <f t="shared" ref="EEL66" si="9597">IF(EEL62&gt;0,0,(EEL60-EEJ62)*$C$65)</f>
        <v>0</v>
      </c>
      <c r="EEO66" s="956">
        <f t="shared" ref="EEO66" si="9598">IF(EEO62&gt;0,0,(EEO60-EEM62)*$C$65)</f>
        <v>0</v>
      </c>
      <c r="EEQ66" s="956">
        <f t="shared" ref="EEQ66" si="9599">IF(EEQ62&gt;0,0,(EEQ60-EEO62)*$C$65)</f>
        <v>0</v>
      </c>
      <c r="EET66" s="956">
        <f t="shared" ref="EET66" si="9600">IF(EET62&gt;0,0,(EET60-EER62)*$C$65)</f>
        <v>0</v>
      </c>
      <c r="EEV66" s="956">
        <f t="shared" ref="EEV66" si="9601">IF(EEV62&gt;0,0,(EEV60-EET62)*$C$65)</f>
        <v>0</v>
      </c>
      <c r="EEY66" s="956">
        <f t="shared" ref="EEY66" si="9602">IF(EEY62&gt;0,0,(EEY60-EEW62)*$C$65)</f>
        <v>0</v>
      </c>
      <c r="EFA66" s="956">
        <f t="shared" ref="EFA66" si="9603">IF(EFA62&gt;0,0,(EFA60-EEY62)*$C$65)</f>
        <v>0</v>
      </c>
      <c r="EFD66" s="956">
        <f t="shared" ref="EFD66" si="9604">IF(EFD62&gt;0,0,(EFD60-EFB62)*$C$65)</f>
        <v>0</v>
      </c>
      <c r="EFF66" s="956">
        <f t="shared" ref="EFF66" si="9605">IF(EFF62&gt;0,0,(EFF60-EFD62)*$C$65)</f>
        <v>0</v>
      </c>
      <c r="EFI66" s="956">
        <f t="shared" ref="EFI66" si="9606">IF(EFI62&gt;0,0,(EFI60-EFG62)*$C$65)</f>
        <v>0</v>
      </c>
      <c r="EFK66" s="956">
        <f t="shared" ref="EFK66" si="9607">IF(EFK62&gt;0,0,(EFK60-EFI62)*$C$65)</f>
        <v>0</v>
      </c>
      <c r="EFN66" s="956">
        <f t="shared" ref="EFN66" si="9608">IF(EFN62&gt;0,0,(EFN60-EFL62)*$C$65)</f>
        <v>0</v>
      </c>
      <c r="EFP66" s="956">
        <f t="shared" ref="EFP66" si="9609">IF(EFP62&gt;0,0,(EFP60-EFN62)*$C$65)</f>
        <v>0</v>
      </c>
      <c r="EFS66" s="956">
        <f t="shared" ref="EFS66" si="9610">IF(EFS62&gt;0,0,(EFS60-EFQ62)*$C$65)</f>
        <v>0</v>
      </c>
      <c r="EFU66" s="956">
        <f t="shared" ref="EFU66" si="9611">IF(EFU62&gt;0,0,(EFU60-EFS62)*$C$65)</f>
        <v>0</v>
      </c>
      <c r="EFX66" s="956">
        <f t="shared" ref="EFX66" si="9612">IF(EFX62&gt;0,0,(EFX60-EFV62)*$C$65)</f>
        <v>0</v>
      </c>
      <c r="EFZ66" s="956">
        <f t="shared" ref="EFZ66" si="9613">IF(EFZ62&gt;0,0,(EFZ60-EFX62)*$C$65)</f>
        <v>0</v>
      </c>
      <c r="EGC66" s="956">
        <f t="shared" ref="EGC66" si="9614">IF(EGC62&gt;0,0,(EGC60-EGA62)*$C$65)</f>
        <v>0</v>
      </c>
      <c r="EGE66" s="956">
        <f t="shared" ref="EGE66" si="9615">IF(EGE62&gt;0,0,(EGE60-EGC62)*$C$65)</f>
        <v>0</v>
      </c>
      <c r="EGH66" s="956">
        <f t="shared" ref="EGH66" si="9616">IF(EGH62&gt;0,0,(EGH60-EGF62)*$C$65)</f>
        <v>0</v>
      </c>
      <c r="EGJ66" s="956">
        <f t="shared" ref="EGJ66" si="9617">IF(EGJ62&gt;0,0,(EGJ60-EGH62)*$C$65)</f>
        <v>0</v>
      </c>
      <c r="EGM66" s="956">
        <f t="shared" ref="EGM66" si="9618">IF(EGM62&gt;0,0,(EGM60-EGK62)*$C$65)</f>
        <v>0</v>
      </c>
      <c r="EGO66" s="956">
        <f t="shared" ref="EGO66" si="9619">IF(EGO62&gt;0,0,(EGO60-EGM62)*$C$65)</f>
        <v>0</v>
      </c>
      <c r="EGR66" s="956">
        <f t="shared" ref="EGR66" si="9620">IF(EGR62&gt;0,0,(EGR60-EGP62)*$C$65)</f>
        <v>0</v>
      </c>
      <c r="EGT66" s="956">
        <f t="shared" ref="EGT66" si="9621">IF(EGT62&gt;0,0,(EGT60-EGR62)*$C$65)</f>
        <v>0</v>
      </c>
      <c r="EGW66" s="956">
        <f t="shared" ref="EGW66" si="9622">IF(EGW62&gt;0,0,(EGW60-EGU62)*$C$65)</f>
        <v>0</v>
      </c>
      <c r="EGY66" s="956">
        <f t="shared" ref="EGY66" si="9623">IF(EGY62&gt;0,0,(EGY60-EGW62)*$C$65)</f>
        <v>0</v>
      </c>
      <c r="EHB66" s="956">
        <f t="shared" ref="EHB66" si="9624">IF(EHB62&gt;0,0,(EHB60-EGZ62)*$C$65)</f>
        <v>0</v>
      </c>
      <c r="EHD66" s="956">
        <f t="shared" ref="EHD66" si="9625">IF(EHD62&gt;0,0,(EHD60-EHB62)*$C$65)</f>
        <v>0</v>
      </c>
      <c r="EHG66" s="956">
        <f t="shared" ref="EHG66" si="9626">IF(EHG62&gt;0,0,(EHG60-EHE62)*$C$65)</f>
        <v>0</v>
      </c>
      <c r="EHI66" s="956">
        <f t="shared" ref="EHI66" si="9627">IF(EHI62&gt;0,0,(EHI60-EHG62)*$C$65)</f>
        <v>0</v>
      </c>
      <c r="EHL66" s="956">
        <f t="shared" ref="EHL66" si="9628">IF(EHL62&gt;0,0,(EHL60-EHJ62)*$C$65)</f>
        <v>0</v>
      </c>
      <c r="EHN66" s="956">
        <f t="shared" ref="EHN66" si="9629">IF(EHN62&gt;0,0,(EHN60-EHL62)*$C$65)</f>
        <v>0</v>
      </c>
      <c r="EHQ66" s="956">
        <f t="shared" ref="EHQ66" si="9630">IF(EHQ62&gt;0,0,(EHQ60-EHO62)*$C$65)</f>
        <v>0</v>
      </c>
      <c r="EHS66" s="956">
        <f t="shared" ref="EHS66" si="9631">IF(EHS62&gt;0,0,(EHS60-EHQ62)*$C$65)</f>
        <v>0</v>
      </c>
      <c r="EHV66" s="956">
        <f t="shared" ref="EHV66" si="9632">IF(EHV62&gt;0,0,(EHV60-EHT62)*$C$65)</f>
        <v>0</v>
      </c>
      <c r="EHX66" s="956">
        <f t="shared" ref="EHX66" si="9633">IF(EHX62&gt;0,0,(EHX60-EHV62)*$C$65)</f>
        <v>0</v>
      </c>
      <c r="EIA66" s="956">
        <f t="shared" ref="EIA66" si="9634">IF(EIA62&gt;0,0,(EIA60-EHY62)*$C$65)</f>
        <v>0</v>
      </c>
      <c r="EIC66" s="956">
        <f t="shared" ref="EIC66" si="9635">IF(EIC62&gt;0,0,(EIC60-EIA62)*$C$65)</f>
        <v>0</v>
      </c>
      <c r="EIF66" s="956">
        <f t="shared" ref="EIF66" si="9636">IF(EIF62&gt;0,0,(EIF60-EID62)*$C$65)</f>
        <v>0</v>
      </c>
      <c r="EIH66" s="956">
        <f t="shared" ref="EIH66" si="9637">IF(EIH62&gt;0,0,(EIH60-EIF62)*$C$65)</f>
        <v>0</v>
      </c>
      <c r="EIK66" s="956">
        <f t="shared" ref="EIK66" si="9638">IF(EIK62&gt;0,0,(EIK60-EII62)*$C$65)</f>
        <v>0</v>
      </c>
      <c r="EIM66" s="956">
        <f t="shared" ref="EIM66" si="9639">IF(EIM62&gt;0,0,(EIM60-EIK62)*$C$65)</f>
        <v>0</v>
      </c>
      <c r="EIP66" s="956">
        <f t="shared" ref="EIP66" si="9640">IF(EIP62&gt;0,0,(EIP60-EIN62)*$C$65)</f>
        <v>0</v>
      </c>
      <c r="EIR66" s="956">
        <f t="shared" ref="EIR66" si="9641">IF(EIR62&gt;0,0,(EIR60-EIP62)*$C$65)</f>
        <v>0</v>
      </c>
      <c r="EIU66" s="956">
        <f t="shared" ref="EIU66" si="9642">IF(EIU62&gt;0,0,(EIU60-EIS62)*$C$65)</f>
        <v>0</v>
      </c>
      <c r="EIW66" s="956">
        <f t="shared" ref="EIW66" si="9643">IF(EIW62&gt;0,0,(EIW60-EIU62)*$C$65)</f>
        <v>0</v>
      </c>
      <c r="EIZ66" s="956">
        <f t="shared" ref="EIZ66" si="9644">IF(EIZ62&gt;0,0,(EIZ60-EIX62)*$C$65)</f>
        <v>0</v>
      </c>
      <c r="EJB66" s="956">
        <f t="shared" ref="EJB66" si="9645">IF(EJB62&gt;0,0,(EJB60-EIZ62)*$C$65)</f>
        <v>0</v>
      </c>
      <c r="EJE66" s="956">
        <f t="shared" ref="EJE66" si="9646">IF(EJE62&gt;0,0,(EJE60-EJC62)*$C$65)</f>
        <v>0</v>
      </c>
      <c r="EJG66" s="956">
        <f t="shared" ref="EJG66" si="9647">IF(EJG62&gt;0,0,(EJG60-EJE62)*$C$65)</f>
        <v>0</v>
      </c>
      <c r="EJJ66" s="956">
        <f t="shared" ref="EJJ66" si="9648">IF(EJJ62&gt;0,0,(EJJ60-EJH62)*$C$65)</f>
        <v>0</v>
      </c>
      <c r="EJL66" s="956">
        <f t="shared" ref="EJL66" si="9649">IF(EJL62&gt;0,0,(EJL60-EJJ62)*$C$65)</f>
        <v>0</v>
      </c>
      <c r="EJO66" s="956">
        <f t="shared" ref="EJO66" si="9650">IF(EJO62&gt;0,0,(EJO60-EJM62)*$C$65)</f>
        <v>0</v>
      </c>
      <c r="EJQ66" s="956">
        <f t="shared" ref="EJQ66" si="9651">IF(EJQ62&gt;0,0,(EJQ60-EJO62)*$C$65)</f>
        <v>0</v>
      </c>
      <c r="EJT66" s="956">
        <f t="shared" ref="EJT66" si="9652">IF(EJT62&gt;0,0,(EJT60-EJR62)*$C$65)</f>
        <v>0</v>
      </c>
      <c r="EJV66" s="956">
        <f t="shared" ref="EJV66" si="9653">IF(EJV62&gt;0,0,(EJV60-EJT62)*$C$65)</f>
        <v>0</v>
      </c>
      <c r="EJY66" s="956">
        <f t="shared" ref="EJY66" si="9654">IF(EJY62&gt;0,0,(EJY60-EJW62)*$C$65)</f>
        <v>0</v>
      </c>
      <c r="EKA66" s="956">
        <f t="shared" ref="EKA66" si="9655">IF(EKA62&gt;0,0,(EKA60-EJY62)*$C$65)</f>
        <v>0</v>
      </c>
      <c r="EKD66" s="956">
        <f t="shared" ref="EKD66" si="9656">IF(EKD62&gt;0,0,(EKD60-EKB62)*$C$65)</f>
        <v>0</v>
      </c>
      <c r="EKF66" s="956">
        <f t="shared" ref="EKF66" si="9657">IF(EKF62&gt;0,0,(EKF60-EKD62)*$C$65)</f>
        <v>0</v>
      </c>
      <c r="EKI66" s="956">
        <f t="shared" ref="EKI66" si="9658">IF(EKI62&gt;0,0,(EKI60-EKG62)*$C$65)</f>
        <v>0</v>
      </c>
      <c r="EKK66" s="956">
        <f t="shared" ref="EKK66" si="9659">IF(EKK62&gt;0,0,(EKK60-EKI62)*$C$65)</f>
        <v>0</v>
      </c>
      <c r="EKN66" s="956">
        <f t="shared" ref="EKN66" si="9660">IF(EKN62&gt;0,0,(EKN60-EKL62)*$C$65)</f>
        <v>0</v>
      </c>
      <c r="EKP66" s="956">
        <f t="shared" ref="EKP66" si="9661">IF(EKP62&gt;0,0,(EKP60-EKN62)*$C$65)</f>
        <v>0</v>
      </c>
      <c r="EKS66" s="956">
        <f t="shared" ref="EKS66" si="9662">IF(EKS62&gt;0,0,(EKS60-EKQ62)*$C$65)</f>
        <v>0</v>
      </c>
      <c r="EKU66" s="956">
        <f t="shared" ref="EKU66" si="9663">IF(EKU62&gt;0,0,(EKU60-EKS62)*$C$65)</f>
        <v>0</v>
      </c>
      <c r="EKX66" s="956">
        <f t="shared" ref="EKX66" si="9664">IF(EKX62&gt;0,0,(EKX60-EKV62)*$C$65)</f>
        <v>0</v>
      </c>
      <c r="EKZ66" s="956">
        <f t="shared" ref="EKZ66" si="9665">IF(EKZ62&gt;0,0,(EKZ60-EKX62)*$C$65)</f>
        <v>0</v>
      </c>
      <c r="ELC66" s="956">
        <f t="shared" ref="ELC66" si="9666">IF(ELC62&gt;0,0,(ELC60-ELA62)*$C$65)</f>
        <v>0</v>
      </c>
      <c r="ELE66" s="956">
        <f t="shared" ref="ELE66" si="9667">IF(ELE62&gt;0,0,(ELE60-ELC62)*$C$65)</f>
        <v>0</v>
      </c>
      <c r="ELH66" s="956">
        <f t="shared" ref="ELH66" si="9668">IF(ELH62&gt;0,0,(ELH60-ELF62)*$C$65)</f>
        <v>0</v>
      </c>
      <c r="ELJ66" s="956">
        <f t="shared" ref="ELJ66" si="9669">IF(ELJ62&gt;0,0,(ELJ60-ELH62)*$C$65)</f>
        <v>0</v>
      </c>
      <c r="ELM66" s="956">
        <f t="shared" ref="ELM66" si="9670">IF(ELM62&gt;0,0,(ELM60-ELK62)*$C$65)</f>
        <v>0</v>
      </c>
      <c r="ELO66" s="956">
        <f t="shared" ref="ELO66" si="9671">IF(ELO62&gt;0,0,(ELO60-ELM62)*$C$65)</f>
        <v>0</v>
      </c>
      <c r="ELR66" s="956">
        <f t="shared" ref="ELR66" si="9672">IF(ELR62&gt;0,0,(ELR60-ELP62)*$C$65)</f>
        <v>0</v>
      </c>
      <c r="ELT66" s="956">
        <f t="shared" ref="ELT66" si="9673">IF(ELT62&gt;0,0,(ELT60-ELR62)*$C$65)</f>
        <v>0</v>
      </c>
      <c r="ELW66" s="956">
        <f t="shared" ref="ELW66" si="9674">IF(ELW62&gt;0,0,(ELW60-ELU62)*$C$65)</f>
        <v>0</v>
      </c>
      <c r="ELY66" s="956">
        <f t="shared" ref="ELY66" si="9675">IF(ELY62&gt;0,0,(ELY60-ELW62)*$C$65)</f>
        <v>0</v>
      </c>
      <c r="EMB66" s="956">
        <f t="shared" ref="EMB66" si="9676">IF(EMB62&gt;0,0,(EMB60-ELZ62)*$C$65)</f>
        <v>0</v>
      </c>
      <c r="EMD66" s="956">
        <f t="shared" ref="EMD66" si="9677">IF(EMD62&gt;0,0,(EMD60-EMB62)*$C$65)</f>
        <v>0</v>
      </c>
      <c r="EMG66" s="956">
        <f t="shared" ref="EMG66" si="9678">IF(EMG62&gt;0,0,(EMG60-EME62)*$C$65)</f>
        <v>0</v>
      </c>
      <c r="EMI66" s="956">
        <f t="shared" ref="EMI66" si="9679">IF(EMI62&gt;0,0,(EMI60-EMG62)*$C$65)</f>
        <v>0</v>
      </c>
      <c r="EML66" s="956">
        <f t="shared" ref="EML66" si="9680">IF(EML62&gt;0,0,(EML60-EMJ62)*$C$65)</f>
        <v>0</v>
      </c>
      <c r="EMN66" s="956">
        <f t="shared" ref="EMN66" si="9681">IF(EMN62&gt;0,0,(EMN60-EML62)*$C$65)</f>
        <v>0</v>
      </c>
      <c r="EMQ66" s="956">
        <f t="shared" ref="EMQ66" si="9682">IF(EMQ62&gt;0,0,(EMQ60-EMO62)*$C$65)</f>
        <v>0</v>
      </c>
      <c r="EMS66" s="956">
        <f t="shared" ref="EMS66" si="9683">IF(EMS62&gt;0,0,(EMS60-EMQ62)*$C$65)</f>
        <v>0</v>
      </c>
      <c r="EMV66" s="956">
        <f t="shared" ref="EMV66" si="9684">IF(EMV62&gt;0,0,(EMV60-EMT62)*$C$65)</f>
        <v>0</v>
      </c>
      <c r="EMX66" s="956">
        <f t="shared" ref="EMX66" si="9685">IF(EMX62&gt;0,0,(EMX60-EMV62)*$C$65)</f>
        <v>0</v>
      </c>
      <c r="ENA66" s="956">
        <f t="shared" ref="ENA66" si="9686">IF(ENA62&gt;0,0,(ENA60-EMY62)*$C$65)</f>
        <v>0</v>
      </c>
      <c r="ENC66" s="956">
        <f t="shared" ref="ENC66" si="9687">IF(ENC62&gt;0,0,(ENC60-ENA62)*$C$65)</f>
        <v>0</v>
      </c>
      <c r="ENF66" s="956">
        <f t="shared" ref="ENF66" si="9688">IF(ENF62&gt;0,0,(ENF60-END62)*$C$65)</f>
        <v>0</v>
      </c>
      <c r="ENH66" s="956">
        <f t="shared" ref="ENH66" si="9689">IF(ENH62&gt;0,0,(ENH60-ENF62)*$C$65)</f>
        <v>0</v>
      </c>
      <c r="ENK66" s="956">
        <f t="shared" ref="ENK66" si="9690">IF(ENK62&gt;0,0,(ENK60-ENI62)*$C$65)</f>
        <v>0</v>
      </c>
      <c r="ENM66" s="956">
        <f t="shared" ref="ENM66" si="9691">IF(ENM62&gt;0,0,(ENM60-ENK62)*$C$65)</f>
        <v>0</v>
      </c>
      <c r="ENP66" s="956">
        <f t="shared" ref="ENP66" si="9692">IF(ENP62&gt;0,0,(ENP60-ENN62)*$C$65)</f>
        <v>0</v>
      </c>
      <c r="ENR66" s="956">
        <f t="shared" ref="ENR66" si="9693">IF(ENR62&gt;0,0,(ENR60-ENP62)*$C$65)</f>
        <v>0</v>
      </c>
      <c r="ENU66" s="956">
        <f t="shared" ref="ENU66" si="9694">IF(ENU62&gt;0,0,(ENU60-ENS62)*$C$65)</f>
        <v>0</v>
      </c>
      <c r="ENW66" s="956">
        <f t="shared" ref="ENW66" si="9695">IF(ENW62&gt;0,0,(ENW60-ENU62)*$C$65)</f>
        <v>0</v>
      </c>
      <c r="ENZ66" s="956">
        <f t="shared" ref="ENZ66" si="9696">IF(ENZ62&gt;0,0,(ENZ60-ENX62)*$C$65)</f>
        <v>0</v>
      </c>
      <c r="EOB66" s="956">
        <f t="shared" ref="EOB66" si="9697">IF(EOB62&gt;0,0,(EOB60-ENZ62)*$C$65)</f>
        <v>0</v>
      </c>
      <c r="EOE66" s="956">
        <f t="shared" ref="EOE66" si="9698">IF(EOE62&gt;0,0,(EOE60-EOC62)*$C$65)</f>
        <v>0</v>
      </c>
      <c r="EOG66" s="956">
        <f t="shared" ref="EOG66" si="9699">IF(EOG62&gt;0,0,(EOG60-EOE62)*$C$65)</f>
        <v>0</v>
      </c>
      <c r="EOJ66" s="956">
        <f t="shared" ref="EOJ66" si="9700">IF(EOJ62&gt;0,0,(EOJ60-EOH62)*$C$65)</f>
        <v>0</v>
      </c>
      <c r="EOL66" s="956">
        <f t="shared" ref="EOL66" si="9701">IF(EOL62&gt;0,0,(EOL60-EOJ62)*$C$65)</f>
        <v>0</v>
      </c>
      <c r="EOO66" s="956">
        <f t="shared" ref="EOO66" si="9702">IF(EOO62&gt;0,0,(EOO60-EOM62)*$C$65)</f>
        <v>0</v>
      </c>
      <c r="EOQ66" s="956">
        <f t="shared" ref="EOQ66" si="9703">IF(EOQ62&gt;0,0,(EOQ60-EOO62)*$C$65)</f>
        <v>0</v>
      </c>
      <c r="EOT66" s="956">
        <f t="shared" ref="EOT66" si="9704">IF(EOT62&gt;0,0,(EOT60-EOR62)*$C$65)</f>
        <v>0</v>
      </c>
      <c r="EOV66" s="956">
        <f t="shared" ref="EOV66" si="9705">IF(EOV62&gt;0,0,(EOV60-EOT62)*$C$65)</f>
        <v>0</v>
      </c>
      <c r="EOY66" s="956">
        <f t="shared" ref="EOY66" si="9706">IF(EOY62&gt;0,0,(EOY60-EOW62)*$C$65)</f>
        <v>0</v>
      </c>
      <c r="EPA66" s="956">
        <f t="shared" ref="EPA66" si="9707">IF(EPA62&gt;0,0,(EPA60-EOY62)*$C$65)</f>
        <v>0</v>
      </c>
      <c r="EPD66" s="956">
        <f t="shared" ref="EPD66" si="9708">IF(EPD62&gt;0,0,(EPD60-EPB62)*$C$65)</f>
        <v>0</v>
      </c>
      <c r="EPF66" s="956">
        <f t="shared" ref="EPF66" si="9709">IF(EPF62&gt;0,0,(EPF60-EPD62)*$C$65)</f>
        <v>0</v>
      </c>
      <c r="EPI66" s="956">
        <f t="shared" ref="EPI66" si="9710">IF(EPI62&gt;0,0,(EPI60-EPG62)*$C$65)</f>
        <v>0</v>
      </c>
      <c r="EPK66" s="956">
        <f t="shared" ref="EPK66" si="9711">IF(EPK62&gt;0,0,(EPK60-EPI62)*$C$65)</f>
        <v>0</v>
      </c>
      <c r="EPN66" s="956">
        <f t="shared" ref="EPN66" si="9712">IF(EPN62&gt;0,0,(EPN60-EPL62)*$C$65)</f>
        <v>0</v>
      </c>
      <c r="EPP66" s="956">
        <f t="shared" ref="EPP66" si="9713">IF(EPP62&gt;0,0,(EPP60-EPN62)*$C$65)</f>
        <v>0</v>
      </c>
      <c r="EPS66" s="956">
        <f t="shared" ref="EPS66" si="9714">IF(EPS62&gt;0,0,(EPS60-EPQ62)*$C$65)</f>
        <v>0</v>
      </c>
      <c r="EPU66" s="956">
        <f t="shared" ref="EPU66" si="9715">IF(EPU62&gt;0,0,(EPU60-EPS62)*$C$65)</f>
        <v>0</v>
      </c>
      <c r="EPX66" s="956">
        <f t="shared" ref="EPX66" si="9716">IF(EPX62&gt;0,0,(EPX60-EPV62)*$C$65)</f>
        <v>0</v>
      </c>
      <c r="EPZ66" s="956">
        <f t="shared" ref="EPZ66" si="9717">IF(EPZ62&gt;0,0,(EPZ60-EPX62)*$C$65)</f>
        <v>0</v>
      </c>
      <c r="EQC66" s="956">
        <f t="shared" ref="EQC66" si="9718">IF(EQC62&gt;0,0,(EQC60-EQA62)*$C$65)</f>
        <v>0</v>
      </c>
      <c r="EQE66" s="956">
        <f t="shared" ref="EQE66" si="9719">IF(EQE62&gt;0,0,(EQE60-EQC62)*$C$65)</f>
        <v>0</v>
      </c>
      <c r="EQH66" s="956">
        <f t="shared" ref="EQH66" si="9720">IF(EQH62&gt;0,0,(EQH60-EQF62)*$C$65)</f>
        <v>0</v>
      </c>
      <c r="EQJ66" s="956">
        <f t="shared" ref="EQJ66" si="9721">IF(EQJ62&gt;0,0,(EQJ60-EQH62)*$C$65)</f>
        <v>0</v>
      </c>
      <c r="EQM66" s="956">
        <f t="shared" ref="EQM66" si="9722">IF(EQM62&gt;0,0,(EQM60-EQK62)*$C$65)</f>
        <v>0</v>
      </c>
      <c r="EQO66" s="956">
        <f t="shared" ref="EQO66" si="9723">IF(EQO62&gt;0,0,(EQO60-EQM62)*$C$65)</f>
        <v>0</v>
      </c>
      <c r="EQR66" s="956">
        <f t="shared" ref="EQR66" si="9724">IF(EQR62&gt;0,0,(EQR60-EQP62)*$C$65)</f>
        <v>0</v>
      </c>
      <c r="EQT66" s="956">
        <f t="shared" ref="EQT66" si="9725">IF(EQT62&gt;0,0,(EQT60-EQR62)*$C$65)</f>
        <v>0</v>
      </c>
      <c r="EQW66" s="956">
        <f t="shared" ref="EQW66" si="9726">IF(EQW62&gt;0,0,(EQW60-EQU62)*$C$65)</f>
        <v>0</v>
      </c>
      <c r="EQY66" s="956">
        <f t="shared" ref="EQY66" si="9727">IF(EQY62&gt;0,0,(EQY60-EQW62)*$C$65)</f>
        <v>0</v>
      </c>
      <c r="ERB66" s="956">
        <f t="shared" ref="ERB66" si="9728">IF(ERB62&gt;0,0,(ERB60-EQZ62)*$C$65)</f>
        <v>0</v>
      </c>
      <c r="ERD66" s="956">
        <f t="shared" ref="ERD66" si="9729">IF(ERD62&gt;0,0,(ERD60-ERB62)*$C$65)</f>
        <v>0</v>
      </c>
      <c r="ERG66" s="956">
        <f t="shared" ref="ERG66" si="9730">IF(ERG62&gt;0,0,(ERG60-ERE62)*$C$65)</f>
        <v>0</v>
      </c>
      <c r="ERI66" s="956">
        <f t="shared" ref="ERI66" si="9731">IF(ERI62&gt;0,0,(ERI60-ERG62)*$C$65)</f>
        <v>0</v>
      </c>
      <c r="ERL66" s="956">
        <f t="shared" ref="ERL66" si="9732">IF(ERL62&gt;0,0,(ERL60-ERJ62)*$C$65)</f>
        <v>0</v>
      </c>
      <c r="ERN66" s="956">
        <f t="shared" ref="ERN66" si="9733">IF(ERN62&gt;0,0,(ERN60-ERL62)*$C$65)</f>
        <v>0</v>
      </c>
      <c r="ERQ66" s="956">
        <f t="shared" ref="ERQ66" si="9734">IF(ERQ62&gt;0,0,(ERQ60-ERO62)*$C$65)</f>
        <v>0</v>
      </c>
      <c r="ERS66" s="956">
        <f t="shared" ref="ERS66" si="9735">IF(ERS62&gt;0,0,(ERS60-ERQ62)*$C$65)</f>
        <v>0</v>
      </c>
      <c r="ERV66" s="956">
        <f t="shared" ref="ERV66" si="9736">IF(ERV62&gt;0,0,(ERV60-ERT62)*$C$65)</f>
        <v>0</v>
      </c>
      <c r="ERX66" s="956">
        <f t="shared" ref="ERX66" si="9737">IF(ERX62&gt;0,0,(ERX60-ERV62)*$C$65)</f>
        <v>0</v>
      </c>
      <c r="ESA66" s="956">
        <f t="shared" ref="ESA66" si="9738">IF(ESA62&gt;0,0,(ESA60-ERY62)*$C$65)</f>
        <v>0</v>
      </c>
      <c r="ESC66" s="956">
        <f t="shared" ref="ESC66" si="9739">IF(ESC62&gt;0,0,(ESC60-ESA62)*$C$65)</f>
        <v>0</v>
      </c>
      <c r="ESF66" s="956">
        <f t="shared" ref="ESF66" si="9740">IF(ESF62&gt;0,0,(ESF60-ESD62)*$C$65)</f>
        <v>0</v>
      </c>
      <c r="ESH66" s="956">
        <f t="shared" ref="ESH66" si="9741">IF(ESH62&gt;0,0,(ESH60-ESF62)*$C$65)</f>
        <v>0</v>
      </c>
      <c r="ESK66" s="956">
        <f t="shared" ref="ESK66" si="9742">IF(ESK62&gt;0,0,(ESK60-ESI62)*$C$65)</f>
        <v>0</v>
      </c>
      <c r="ESM66" s="956">
        <f t="shared" ref="ESM66" si="9743">IF(ESM62&gt;0,0,(ESM60-ESK62)*$C$65)</f>
        <v>0</v>
      </c>
      <c r="ESP66" s="956">
        <f t="shared" ref="ESP66" si="9744">IF(ESP62&gt;0,0,(ESP60-ESN62)*$C$65)</f>
        <v>0</v>
      </c>
      <c r="ESR66" s="956">
        <f t="shared" ref="ESR66" si="9745">IF(ESR62&gt;0,0,(ESR60-ESP62)*$C$65)</f>
        <v>0</v>
      </c>
      <c r="ESU66" s="956">
        <f t="shared" ref="ESU66" si="9746">IF(ESU62&gt;0,0,(ESU60-ESS62)*$C$65)</f>
        <v>0</v>
      </c>
      <c r="ESW66" s="956">
        <f t="shared" ref="ESW66" si="9747">IF(ESW62&gt;0,0,(ESW60-ESU62)*$C$65)</f>
        <v>0</v>
      </c>
      <c r="ESZ66" s="956">
        <f t="shared" ref="ESZ66" si="9748">IF(ESZ62&gt;0,0,(ESZ60-ESX62)*$C$65)</f>
        <v>0</v>
      </c>
      <c r="ETB66" s="956">
        <f t="shared" ref="ETB66" si="9749">IF(ETB62&gt;0,0,(ETB60-ESZ62)*$C$65)</f>
        <v>0</v>
      </c>
      <c r="ETE66" s="956">
        <f t="shared" ref="ETE66" si="9750">IF(ETE62&gt;0,0,(ETE60-ETC62)*$C$65)</f>
        <v>0</v>
      </c>
      <c r="ETG66" s="956">
        <f t="shared" ref="ETG66" si="9751">IF(ETG62&gt;0,0,(ETG60-ETE62)*$C$65)</f>
        <v>0</v>
      </c>
      <c r="ETJ66" s="956">
        <f t="shared" ref="ETJ66" si="9752">IF(ETJ62&gt;0,0,(ETJ60-ETH62)*$C$65)</f>
        <v>0</v>
      </c>
      <c r="ETL66" s="956">
        <f t="shared" ref="ETL66" si="9753">IF(ETL62&gt;0,0,(ETL60-ETJ62)*$C$65)</f>
        <v>0</v>
      </c>
      <c r="ETO66" s="956">
        <f t="shared" ref="ETO66" si="9754">IF(ETO62&gt;0,0,(ETO60-ETM62)*$C$65)</f>
        <v>0</v>
      </c>
      <c r="ETQ66" s="956">
        <f t="shared" ref="ETQ66" si="9755">IF(ETQ62&gt;0,0,(ETQ60-ETO62)*$C$65)</f>
        <v>0</v>
      </c>
      <c r="ETT66" s="956">
        <f t="shared" ref="ETT66" si="9756">IF(ETT62&gt;0,0,(ETT60-ETR62)*$C$65)</f>
        <v>0</v>
      </c>
      <c r="ETV66" s="956">
        <f t="shared" ref="ETV66" si="9757">IF(ETV62&gt;0,0,(ETV60-ETT62)*$C$65)</f>
        <v>0</v>
      </c>
      <c r="ETY66" s="956">
        <f t="shared" ref="ETY66" si="9758">IF(ETY62&gt;0,0,(ETY60-ETW62)*$C$65)</f>
        <v>0</v>
      </c>
      <c r="EUA66" s="956">
        <f t="shared" ref="EUA66" si="9759">IF(EUA62&gt;0,0,(EUA60-ETY62)*$C$65)</f>
        <v>0</v>
      </c>
      <c r="EUD66" s="956">
        <f t="shared" ref="EUD66" si="9760">IF(EUD62&gt;0,0,(EUD60-EUB62)*$C$65)</f>
        <v>0</v>
      </c>
      <c r="EUF66" s="956">
        <f t="shared" ref="EUF66" si="9761">IF(EUF62&gt;0,0,(EUF60-EUD62)*$C$65)</f>
        <v>0</v>
      </c>
      <c r="EUI66" s="956">
        <f t="shared" ref="EUI66" si="9762">IF(EUI62&gt;0,0,(EUI60-EUG62)*$C$65)</f>
        <v>0</v>
      </c>
      <c r="EUK66" s="956">
        <f t="shared" ref="EUK66" si="9763">IF(EUK62&gt;0,0,(EUK60-EUI62)*$C$65)</f>
        <v>0</v>
      </c>
      <c r="EUN66" s="956">
        <f t="shared" ref="EUN66" si="9764">IF(EUN62&gt;0,0,(EUN60-EUL62)*$C$65)</f>
        <v>0</v>
      </c>
      <c r="EUP66" s="956">
        <f t="shared" ref="EUP66" si="9765">IF(EUP62&gt;0,0,(EUP60-EUN62)*$C$65)</f>
        <v>0</v>
      </c>
      <c r="EUS66" s="956">
        <f t="shared" ref="EUS66" si="9766">IF(EUS62&gt;0,0,(EUS60-EUQ62)*$C$65)</f>
        <v>0</v>
      </c>
      <c r="EUU66" s="956">
        <f t="shared" ref="EUU66" si="9767">IF(EUU62&gt;0,0,(EUU60-EUS62)*$C$65)</f>
        <v>0</v>
      </c>
      <c r="EUX66" s="956">
        <f t="shared" ref="EUX66" si="9768">IF(EUX62&gt;0,0,(EUX60-EUV62)*$C$65)</f>
        <v>0</v>
      </c>
      <c r="EUZ66" s="956">
        <f t="shared" ref="EUZ66" si="9769">IF(EUZ62&gt;0,0,(EUZ60-EUX62)*$C$65)</f>
        <v>0</v>
      </c>
      <c r="EVC66" s="956">
        <f t="shared" ref="EVC66" si="9770">IF(EVC62&gt;0,0,(EVC60-EVA62)*$C$65)</f>
        <v>0</v>
      </c>
      <c r="EVE66" s="956">
        <f t="shared" ref="EVE66" si="9771">IF(EVE62&gt;0,0,(EVE60-EVC62)*$C$65)</f>
        <v>0</v>
      </c>
      <c r="EVH66" s="956">
        <f t="shared" ref="EVH66" si="9772">IF(EVH62&gt;0,0,(EVH60-EVF62)*$C$65)</f>
        <v>0</v>
      </c>
      <c r="EVJ66" s="956">
        <f t="shared" ref="EVJ66" si="9773">IF(EVJ62&gt;0,0,(EVJ60-EVH62)*$C$65)</f>
        <v>0</v>
      </c>
      <c r="EVM66" s="956">
        <f t="shared" ref="EVM66" si="9774">IF(EVM62&gt;0,0,(EVM60-EVK62)*$C$65)</f>
        <v>0</v>
      </c>
      <c r="EVO66" s="956">
        <f t="shared" ref="EVO66" si="9775">IF(EVO62&gt;0,0,(EVO60-EVM62)*$C$65)</f>
        <v>0</v>
      </c>
      <c r="EVR66" s="956">
        <f t="shared" ref="EVR66" si="9776">IF(EVR62&gt;0,0,(EVR60-EVP62)*$C$65)</f>
        <v>0</v>
      </c>
      <c r="EVT66" s="956">
        <f t="shared" ref="EVT66" si="9777">IF(EVT62&gt;0,0,(EVT60-EVR62)*$C$65)</f>
        <v>0</v>
      </c>
      <c r="EVW66" s="956">
        <f t="shared" ref="EVW66" si="9778">IF(EVW62&gt;0,0,(EVW60-EVU62)*$C$65)</f>
        <v>0</v>
      </c>
      <c r="EVY66" s="956">
        <f t="shared" ref="EVY66" si="9779">IF(EVY62&gt;0,0,(EVY60-EVW62)*$C$65)</f>
        <v>0</v>
      </c>
      <c r="EWB66" s="956">
        <f t="shared" ref="EWB66" si="9780">IF(EWB62&gt;0,0,(EWB60-EVZ62)*$C$65)</f>
        <v>0</v>
      </c>
      <c r="EWD66" s="956">
        <f t="shared" ref="EWD66" si="9781">IF(EWD62&gt;0,0,(EWD60-EWB62)*$C$65)</f>
        <v>0</v>
      </c>
      <c r="EWG66" s="956">
        <f t="shared" ref="EWG66" si="9782">IF(EWG62&gt;0,0,(EWG60-EWE62)*$C$65)</f>
        <v>0</v>
      </c>
      <c r="EWI66" s="956">
        <f t="shared" ref="EWI66" si="9783">IF(EWI62&gt;0,0,(EWI60-EWG62)*$C$65)</f>
        <v>0</v>
      </c>
      <c r="EWL66" s="956">
        <f t="shared" ref="EWL66" si="9784">IF(EWL62&gt;0,0,(EWL60-EWJ62)*$C$65)</f>
        <v>0</v>
      </c>
      <c r="EWN66" s="956">
        <f t="shared" ref="EWN66" si="9785">IF(EWN62&gt;0,0,(EWN60-EWL62)*$C$65)</f>
        <v>0</v>
      </c>
      <c r="EWQ66" s="956">
        <f t="shared" ref="EWQ66" si="9786">IF(EWQ62&gt;0,0,(EWQ60-EWO62)*$C$65)</f>
        <v>0</v>
      </c>
      <c r="EWS66" s="956">
        <f t="shared" ref="EWS66" si="9787">IF(EWS62&gt;0,0,(EWS60-EWQ62)*$C$65)</f>
        <v>0</v>
      </c>
      <c r="EWV66" s="956">
        <f t="shared" ref="EWV66" si="9788">IF(EWV62&gt;0,0,(EWV60-EWT62)*$C$65)</f>
        <v>0</v>
      </c>
      <c r="EWX66" s="956">
        <f t="shared" ref="EWX66" si="9789">IF(EWX62&gt;0,0,(EWX60-EWV62)*$C$65)</f>
        <v>0</v>
      </c>
      <c r="EXA66" s="956">
        <f t="shared" ref="EXA66" si="9790">IF(EXA62&gt;0,0,(EXA60-EWY62)*$C$65)</f>
        <v>0</v>
      </c>
      <c r="EXC66" s="956">
        <f t="shared" ref="EXC66" si="9791">IF(EXC62&gt;0,0,(EXC60-EXA62)*$C$65)</f>
        <v>0</v>
      </c>
      <c r="EXF66" s="956">
        <f t="shared" ref="EXF66" si="9792">IF(EXF62&gt;0,0,(EXF60-EXD62)*$C$65)</f>
        <v>0</v>
      </c>
      <c r="EXH66" s="956">
        <f t="shared" ref="EXH66" si="9793">IF(EXH62&gt;0,0,(EXH60-EXF62)*$C$65)</f>
        <v>0</v>
      </c>
      <c r="EXK66" s="956">
        <f t="shared" ref="EXK66" si="9794">IF(EXK62&gt;0,0,(EXK60-EXI62)*$C$65)</f>
        <v>0</v>
      </c>
      <c r="EXM66" s="956">
        <f t="shared" ref="EXM66" si="9795">IF(EXM62&gt;0,0,(EXM60-EXK62)*$C$65)</f>
        <v>0</v>
      </c>
      <c r="EXP66" s="956">
        <f t="shared" ref="EXP66" si="9796">IF(EXP62&gt;0,0,(EXP60-EXN62)*$C$65)</f>
        <v>0</v>
      </c>
      <c r="EXR66" s="956">
        <f t="shared" ref="EXR66" si="9797">IF(EXR62&gt;0,0,(EXR60-EXP62)*$C$65)</f>
        <v>0</v>
      </c>
      <c r="EXU66" s="956">
        <f t="shared" ref="EXU66" si="9798">IF(EXU62&gt;0,0,(EXU60-EXS62)*$C$65)</f>
        <v>0</v>
      </c>
      <c r="EXW66" s="956">
        <f t="shared" ref="EXW66" si="9799">IF(EXW62&gt;0,0,(EXW60-EXU62)*$C$65)</f>
        <v>0</v>
      </c>
      <c r="EXZ66" s="956">
        <f t="shared" ref="EXZ66" si="9800">IF(EXZ62&gt;0,0,(EXZ60-EXX62)*$C$65)</f>
        <v>0</v>
      </c>
      <c r="EYB66" s="956">
        <f t="shared" ref="EYB66" si="9801">IF(EYB62&gt;0,0,(EYB60-EXZ62)*$C$65)</f>
        <v>0</v>
      </c>
      <c r="EYE66" s="956">
        <f t="shared" ref="EYE66" si="9802">IF(EYE62&gt;0,0,(EYE60-EYC62)*$C$65)</f>
        <v>0</v>
      </c>
      <c r="EYG66" s="956">
        <f t="shared" ref="EYG66" si="9803">IF(EYG62&gt;0,0,(EYG60-EYE62)*$C$65)</f>
        <v>0</v>
      </c>
      <c r="EYJ66" s="956">
        <f t="shared" ref="EYJ66" si="9804">IF(EYJ62&gt;0,0,(EYJ60-EYH62)*$C$65)</f>
        <v>0</v>
      </c>
      <c r="EYL66" s="956">
        <f t="shared" ref="EYL66" si="9805">IF(EYL62&gt;0,0,(EYL60-EYJ62)*$C$65)</f>
        <v>0</v>
      </c>
      <c r="EYO66" s="956">
        <f t="shared" ref="EYO66" si="9806">IF(EYO62&gt;0,0,(EYO60-EYM62)*$C$65)</f>
        <v>0</v>
      </c>
      <c r="EYQ66" s="956">
        <f t="shared" ref="EYQ66" si="9807">IF(EYQ62&gt;0,0,(EYQ60-EYO62)*$C$65)</f>
        <v>0</v>
      </c>
      <c r="EYT66" s="956">
        <f t="shared" ref="EYT66" si="9808">IF(EYT62&gt;0,0,(EYT60-EYR62)*$C$65)</f>
        <v>0</v>
      </c>
      <c r="EYV66" s="956">
        <f t="shared" ref="EYV66" si="9809">IF(EYV62&gt;0,0,(EYV60-EYT62)*$C$65)</f>
        <v>0</v>
      </c>
      <c r="EYY66" s="956">
        <f t="shared" ref="EYY66" si="9810">IF(EYY62&gt;0,0,(EYY60-EYW62)*$C$65)</f>
        <v>0</v>
      </c>
      <c r="EZA66" s="956">
        <f t="shared" ref="EZA66" si="9811">IF(EZA62&gt;0,0,(EZA60-EYY62)*$C$65)</f>
        <v>0</v>
      </c>
      <c r="EZD66" s="956">
        <f t="shared" ref="EZD66" si="9812">IF(EZD62&gt;0,0,(EZD60-EZB62)*$C$65)</f>
        <v>0</v>
      </c>
      <c r="EZF66" s="956">
        <f t="shared" ref="EZF66" si="9813">IF(EZF62&gt;0,0,(EZF60-EZD62)*$C$65)</f>
        <v>0</v>
      </c>
      <c r="EZI66" s="956">
        <f t="shared" ref="EZI66" si="9814">IF(EZI62&gt;0,0,(EZI60-EZG62)*$C$65)</f>
        <v>0</v>
      </c>
      <c r="EZK66" s="956">
        <f t="shared" ref="EZK66" si="9815">IF(EZK62&gt;0,0,(EZK60-EZI62)*$C$65)</f>
        <v>0</v>
      </c>
      <c r="EZN66" s="956">
        <f t="shared" ref="EZN66" si="9816">IF(EZN62&gt;0,0,(EZN60-EZL62)*$C$65)</f>
        <v>0</v>
      </c>
      <c r="EZP66" s="956">
        <f t="shared" ref="EZP66" si="9817">IF(EZP62&gt;0,0,(EZP60-EZN62)*$C$65)</f>
        <v>0</v>
      </c>
      <c r="EZS66" s="956">
        <f t="shared" ref="EZS66" si="9818">IF(EZS62&gt;0,0,(EZS60-EZQ62)*$C$65)</f>
        <v>0</v>
      </c>
      <c r="EZU66" s="956">
        <f t="shared" ref="EZU66" si="9819">IF(EZU62&gt;0,0,(EZU60-EZS62)*$C$65)</f>
        <v>0</v>
      </c>
      <c r="EZX66" s="956">
        <f t="shared" ref="EZX66" si="9820">IF(EZX62&gt;0,0,(EZX60-EZV62)*$C$65)</f>
        <v>0</v>
      </c>
      <c r="EZZ66" s="956">
        <f t="shared" ref="EZZ66" si="9821">IF(EZZ62&gt;0,0,(EZZ60-EZX62)*$C$65)</f>
        <v>0</v>
      </c>
      <c r="FAC66" s="956">
        <f t="shared" ref="FAC66" si="9822">IF(FAC62&gt;0,0,(FAC60-FAA62)*$C$65)</f>
        <v>0</v>
      </c>
      <c r="FAE66" s="956">
        <f t="shared" ref="FAE66" si="9823">IF(FAE62&gt;0,0,(FAE60-FAC62)*$C$65)</f>
        <v>0</v>
      </c>
      <c r="FAH66" s="956">
        <f t="shared" ref="FAH66" si="9824">IF(FAH62&gt;0,0,(FAH60-FAF62)*$C$65)</f>
        <v>0</v>
      </c>
      <c r="FAJ66" s="956">
        <f t="shared" ref="FAJ66" si="9825">IF(FAJ62&gt;0,0,(FAJ60-FAH62)*$C$65)</f>
        <v>0</v>
      </c>
      <c r="FAM66" s="956">
        <f t="shared" ref="FAM66" si="9826">IF(FAM62&gt;0,0,(FAM60-FAK62)*$C$65)</f>
        <v>0</v>
      </c>
      <c r="FAO66" s="956">
        <f t="shared" ref="FAO66" si="9827">IF(FAO62&gt;0,0,(FAO60-FAM62)*$C$65)</f>
        <v>0</v>
      </c>
      <c r="FAR66" s="956">
        <f t="shared" ref="FAR66" si="9828">IF(FAR62&gt;0,0,(FAR60-FAP62)*$C$65)</f>
        <v>0</v>
      </c>
      <c r="FAT66" s="956">
        <f t="shared" ref="FAT66" si="9829">IF(FAT62&gt;0,0,(FAT60-FAR62)*$C$65)</f>
        <v>0</v>
      </c>
      <c r="FAW66" s="956">
        <f t="shared" ref="FAW66" si="9830">IF(FAW62&gt;0,0,(FAW60-FAU62)*$C$65)</f>
        <v>0</v>
      </c>
      <c r="FAY66" s="956">
        <f t="shared" ref="FAY66" si="9831">IF(FAY62&gt;0,0,(FAY60-FAW62)*$C$65)</f>
        <v>0</v>
      </c>
      <c r="FBB66" s="956">
        <f t="shared" ref="FBB66" si="9832">IF(FBB62&gt;0,0,(FBB60-FAZ62)*$C$65)</f>
        <v>0</v>
      </c>
      <c r="FBD66" s="956">
        <f t="shared" ref="FBD66" si="9833">IF(FBD62&gt;0,0,(FBD60-FBB62)*$C$65)</f>
        <v>0</v>
      </c>
      <c r="FBG66" s="956">
        <f t="shared" ref="FBG66" si="9834">IF(FBG62&gt;0,0,(FBG60-FBE62)*$C$65)</f>
        <v>0</v>
      </c>
      <c r="FBI66" s="956">
        <f t="shared" ref="FBI66" si="9835">IF(FBI62&gt;0,0,(FBI60-FBG62)*$C$65)</f>
        <v>0</v>
      </c>
      <c r="FBL66" s="956">
        <f t="shared" ref="FBL66" si="9836">IF(FBL62&gt;0,0,(FBL60-FBJ62)*$C$65)</f>
        <v>0</v>
      </c>
      <c r="FBN66" s="956">
        <f t="shared" ref="FBN66" si="9837">IF(FBN62&gt;0,0,(FBN60-FBL62)*$C$65)</f>
        <v>0</v>
      </c>
      <c r="FBQ66" s="956">
        <f t="shared" ref="FBQ66" si="9838">IF(FBQ62&gt;0,0,(FBQ60-FBO62)*$C$65)</f>
        <v>0</v>
      </c>
      <c r="FBS66" s="956">
        <f t="shared" ref="FBS66" si="9839">IF(FBS62&gt;0,0,(FBS60-FBQ62)*$C$65)</f>
        <v>0</v>
      </c>
      <c r="FBV66" s="956">
        <f t="shared" ref="FBV66" si="9840">IF(FBV62&gt;0,0,(FBV60-FBT62)*$C$65)</f>
        <v>0</v>
      </c>
      <c r="FBX66" s="956">
        <f t="shared" ref="FBX66" si="9841">IF(FBX62&gt;0,0,(FBX60-FBV62)*$C$65)</f>
        <v>0</v>
      </c>
      <c r="FCA66" s="956">
        <f t="shared" ref="FCA66" si="9842">IF(FCA62&gt;0,0,(FCA60-FBY62)*$C$65)</f>
        <v>0</v>
      </c>
      <c r="FCC66" s="956">
        <f t="shared" ref="FCC66" si="9843">IF(FCC62&gt;0,0,(FCC60-FCA62)*$C$65)</f>
        <v>0</v>
      </c>
      <c r="FCF66" s="956">
        <f t="shared" ref="FCF66" si="9844">IF(FCF62&gt;0,0,(FCF60-FCD62)*$C$65)</f>
        <v>0</v>
      </c>
      <c r="FCH66" s="956">
        <f t="shared" ref="FCH66" si="9845">IF(FCH62&gt;0,0,(FCH60-FCF62)*$C$65)</f>
        <v>0</v>
      </c>
      <c r="FCK66" s="956">
        <f t="shared" ref="FCK66" si="9846">IF(FCK62&gt;0,0,(FCK60-FCI62)*$C$65)</f>
        <v>0</v>
      </c>
      <c r="FCM66" s="956">
        <f t="shared" ref="FCM66" si="9847">IF(FCM62&gt;0,0,(FCM60-FCK62)*$C$65)</f>
        <v>0</v>
      </c>
      <c r="FCP66" s="956">
        <f t="shared" ref="FCP66" si="9848">IF(FCP62&gt;0,0,(FCP60-FCN62)*$C$65)</f>
        <v>0</v>
      </c>
      <c r="FCR66" s="956">
        <f t="shared" ref="FCR66" si="9849">IF(FCR62&gt;0,0,(FCR60-FCP62)*$C$65)</f>
        <v>0</v>
      </c>
      <c r="FCU66" s="956">
        <f t="shared" ref="FCU66" si="9850">IF(FCU62&gt;0,0,(FCU60-FCS62)*$C$65)</f>
        <v>0</v>
      </c>
      <c r="FCW66" s="956">
        <f t="shared" ref="FCW66" si="9851">IF(FCW62&gt;0,0,(FCW60-FCU62)*$C$65)</f>
        <v>0</v>
      </c>
      <c r="FCZ66" s="956">
        <f t="shared" ref="FCZ66" si="9852">IF(FCZ62&gt;0,0,(FCZ60-FCX62)*$C$65)</f>
        <v>0</v>
      </c>
      <c r="FDB66" s="956">
        <f t="shared" ref="FDB66" si="9853">IF(FDB62&gt;0,0,(FDB60-FCZ62)*$C$65)</f>
        <v>0</v>
      </c>
      <c r="FDE66" s="956">
        <f t="shared" ref="FDE66" si="9854">IF(FDE62&gt;0,0,(FDE60-FDC62)*$C$65)</f>
        <v>0</v>
      </c>
      <c r="FDG66" s="956">
        <f t="shared" ref="FDG66" si="9855">IF(FDG62&gt;0,0,(FDG60-FDE62)*$C$65)</f>
        <v>0</v>
      </c>
      <c r="FDJ66" s="956">
        <f t="shared" ref="FDJ66" si="9856">IF(FDJ62&gt;0,0,(FDJ60-FDH62)*$C$65)</f>
        <v>0</v>
      </c>
      <c r="FDL66" s="956">
        <f t="shared" ref="FDL66" si="9857">IF(FDL62&gt;0,0,(FDL60-FDJ62)*$C$65)</f>
        <v>0</v>
      </c>
      <c r="FDO66" s="956">
        <f t="shared" ref="FDO66" si="9858">IF(FDO62&gt;0,0,(FDO60-FDM62)*$C$65)</f>
        <v>0</v>
      </c>
      <c r="FDQ66" s="956">
        <f t="shared" ref="FDQ66" si="9859">IF(FDQ62&gt;0,0,(FDQ60-FDO62)*$C$65)</f>
        <v>0</v>
      </c>
      <c r="FDT66" s="956">
        <f t="shared" ref="FDT66" si="9860">IF(FDT62&gt;0,0,(FDT60-FDR62)*$C$65)</f>
        <v>0</v>
      </c>
      <c r="FDV66" s="956">
        <f t="shared" ref="FDV66" si="9861">IF(FDV62&gt;0,0,(FDV60-FDT62)*$C$65)</f>
        <v>0</v>
      </c>
      <c r="FDY66" s="956">
        <f t="shared" ref="FDY66" si="9862">IF(FDY62&gt;0,0,(FDY60-FDW62)*$C$65)</f>
        <v>0</v>
      </c>
      <c r="FEA66" s="956">
        <f t="shared" ref="FEA66" si="9863">IF(FEA62&gt;0,0,(FEA60-FDY62)*$C$65)</f>
        <v>0</v>
      </c>
      <c r="FED66" s="956">
        <f t="shared" ref="FED66" si="9864">IF(FED62&gt;0,0,(FED60-FEB62)*$C$65)</f>
        <v>0</v>
      </c>
      <c r="FEF66" s="956">
        <f t="shared" ref="FEF66" si="9865">IF(FEF62&gt;0,0,(FEF60-FED62)*$C$65)</f>
        <v>0</v>
      </c>
      <c r="FEI66" s="956">
        <f t="shared" ref="FEI66" si="9866">IF(FEI62&gt;0,0,(FEI60-FEG62)*$C$65)</f>
        <v>0</v>
      </c>
      <c r="FEK66" s="956">
        <f t="shared" ref="FEK66" si="9867">IF(FEK62&gt;0,0,(FEK60-FEI62)*$C$65)</f>
        <v>0</v>
      </c>
      <c r="FEN66" s="956">
        <f t="shared" ref="FEN66" si="9868">IF(FEN62&gt;0,0,(FEN60-FEL62)*$C$65)</f>
        <v>0</v>
      </c>
      <c r="FEP66" s="956">
        <f t="shared" ref="FEP66" si="9869">IF(FEP62&gt;0,0,(FEP60-FEN62)*$C$65)</f>
        <v>0</v>
      </c>
      <c r="FES66" s="956">
        <f t="shared" ref="FES66" si="9870">IF(FES62&gt;0,0,(FES60-FEQ62)*$C$65)</f>
        <v>0</v>
      </c>
      <c r="FEU66" s="956">
        <f t="shared" ref="FEU66" si="9871">IF(FEU62&gt;0,0,(FEU60-FES62)*$C$65)</f>
        <v>0</v>
      </c>
      <c r="FEX66" s="956">
        <f t="shared" ref="FEX66" si="9872">IF(FEX62&gt;0,0,(FEX60-FEV62)*$C$65)</f>
        <v>0</v>
      </c>
      <c r="FEZ66" s="956">
        <f t="shared" ref="FEZ66" si="9873">IF(FEZ62&gt;0,0,(FEZ60-FEX62)*$C$65)</f>
        <v>0</v>
      </c>
      <c r="FFC66" s="956">
        <f t="shared" ref="FFC66" si="9874">IF(FFC62&gt;0,0,(FFC60-FFA62)*$C$65)</f>
        <v>0</v>
      </c>
      <c r="FFE66" s="956">
        <f t="shared" ref="FFE66" si="9875">IF(FFE62&gt;0,0,(FFE60-FFC62)*$C$65)</f>
        <v>0</v>
      </c>
      <c r="FFH66" s="956">
        <f t="shared" ref="FFH66" si="9876">IF(FFH62&gt;0,0,(FFH60-FFF62)*$C$65)</f>
        <v>0</v>
      </c>
      <c r="FFJ66" s="956">
        <f t="shared" ref="FFJ66" si="9877">IF(FFJ62&gt;0,0,(FFJ60-FFH62)*$C$65)</f>
        <v>0</v>
      </c>
      <c r="FFM66" s="956">
        <f t="shared" ref="FFM66" si="9878">IF(FFM62&gt;0,0,(FFM60-FFK62)*$C$65)</f>
        <v>0</v>
      </c>
      <c r="FFO66" s="956">
        <f t="shared" ref="FFO66" si="9879">IF(FFO62&gt;0,0,(FFO60-FFM62)*$C$65)</f>
        <v>0</v>
      </c>
      <c r="FFR66" s="956">
        <f t="shared" ref="FFR66" si="9880">IF(FFR62&gt;0,0,(FFR60-FFP62)*$C$65)</f>
        <v>0</v>
      </c>
      <c r="FFT66" s="956">
        <f t="shared" ref="FFT66" si="9881">IF(FFT62&gt;0,0,(FFT60-FFR62)*$C$65)</f>
        <v>0</v>
      </c>
      <c r="FFW66" s="956">
        <f t="shared" ref="FFW66" si="9882">IF(FFW62&gt;0,0,(FFW60-FFU62)*$C$65)</f>
        <v>0</v>
      </c>
      <c r="FFY66" s="956">
        <f t="shared" ref="FFY66" si="9883">IF(FFY62&gt;0,0,(FFY60-FFW62)*$C$65)</f>
        <v>0</v>
      </c>
      <c r="FGB66" s="956">
        <f t="shared" ref="FGB66" si="9884">IF(FGB62&gt;0,0,(FGB60-FFZ62)*$C$65)</f>
        <v>0</v>
      </c>
      <c r="FGD66" s="956">
        <f t="shared" ref="FGD66" si="9885">IF(FGD62&gt;0,0,(FGD60-FGB62)*$C$65)</f>
        <v>0</v>
      </c>
      <c r="FGG66" s="956">
        <f t="shared" ref="FGG66" si="9886">IF(FGG62&gt;0,0,(FGG60-FGE62)*$C$65)</f>
        <v>0</v>
      </c>
      <c r="FGI66" s="956">
        <f t="shared" ref="FGI66" si="9887">IF(FGI62&gt;0,0,(FGI60-FGG62)*$C$65)</f>
        <v>0</v>
      </c>
      <c r="FGL66" s="956">
        <f t="shared" ref="FGL66" si="9888">IF(FGL62&gt;0,0,(FGL60-FGJ62)*$C$65)</f>
        <v>0</v>
      </c>
      <c r="FGN66" s="956">
        <f t="shared" ref="FGN66" si="9889">IF(FGN62&gt;0,0,(FGN60-FGL62)*$C$65)</f>
        <v>0</v>
      </c>
      <c r="FGQ66" s="956">
        <f t="shared" ref="FGQ66" si="9890">IF(FGQ62&gt;0,0,(FGQ60-FGO62)*$C$65)</f>
        <v>0</v>
      </c>
      <c r="FGS66" s="956">
        <f t="shared" ref="FGS66" si="9891">IF(FGS62&gt;0,0,(FGS60-FGQ62)*$C$65)</f>
        <v>0</v>
      </c>
      <c r="FGV66" s="956">
        <f t="shared" ref="FGV66" si="9892">IF(FGV62&gt;0,0,(FGV60-FGT62)*$C$65)</f>
        <v>0</v>
      </c>
      <c r="FGX66" s="956">
        <f t="shared" ref="FGX66" si="9893">IF(FGX62&gt;0,0,(FGX60-FGV62)*$C$65)</f>
        <v>0</v>
      </c>
      <c r="FHA66" s="956">
        <f t="shared" ref="FHA66" si="9894">IF(FHA62&gt;0,0,(FHA60-FGY62)*$C$65)</f>
        <v>0</v>
      </c>
      <c r="FHC66" s="956">
        <f t="shared" ref="FHC66" si="9895">IF(FHC62&gt;0,0,(FHC60-FHA62)*$C$65)</f>
        <v>0</v>
      </c>
      <c r="FHF66" s="956">
        <f t="shared" ref="FHF66" si="9896">IF(FHF62&gt;0,0,(FHF60-FHD62)*$C$65)</f>
        <v>0</v>
      </c>
      <c r="FHH66" s="956">
        <f t="shared" ref="FHH66" si="9897">IF(FHH62&gt;0,0,(FHH60-FHF62)*$C$65)</f>
        <v>0</v>
      </c>
      <c r="FHK66" s="956">
        <f t="shared" ref="FHK66" si="9898">IF(FHK62&gt;0,0,(FHK60-FHI62)*$C$65)</f>
        <v>0</v>
      </c>
      <c r="FHM66" s="956">
        <f t="shared" ref="FHM66" si="9899">IF(FHM62&gt;0,0,(FHM60-FHK62)*$C$65)</f>
        <v>0</v>
      </c>
      <c r="FHP66" s="956">
        <f t="shared" ref="FHP66" si="9900">IF(FHP62&gt;0,0,(FHP60-FHN62)*$C$65)</f>
        <v>0</v>
      </c>
      <c r="FHR66" s="956">
        <f t="shared" ref="FHR66" si="9901">IF(FHR62&gt;0,0,(FHR60-FHP62)*$C$65)</f>
        <v>0</v>
      </c>
      <c r="FHU66" s="956">
        <f t="shared" ref="FHU66" si="9902">IF(FHU62&gt;0,0,(FHU60-FHS62)*$C$65)</f>
        <v>0</v>
      </c>
      <c r="FHW66" s="956">
        <f t="shared" ref="FHW66" si="9903">IF(FHW62&gt;0,0,(FHW60-FHU62)*$C$65)</f>
        <v>0</v>
      </c>
      <c r="FHZ66" s="956">
        <f t="shared" ref="FHZ66" si="9904">IF(FHZ62&gt;0,0,(FHZ60-FHX62)*$C$65)</f>
        <v>0</v>
      </c>
      <c r="FIB66" s="956">
        <f t="shared" ref="FIB66" si="9905">IF(FIB62&gt;0,0,(FIB60-FHZ62)*$C$65)</f>
        <v>0</v>
      </c>
      <c r="FIE66" s="956">
        <f t="shared" ref="FIE66" si="9906">IF(FIE62&gt;0,0,(FIE60-FIC62)*$C$65)</f>
        <v>0</v>
      </c>
      <c r="FIG66" s="956">
        <f t="shared" ref="FIG66" si="9907">IF(FIG62&gt;0,0,(FIG60-FIE62)*$C$65)</f>
        <v>0</v>
      </c>
      <c r="FIJ66" s="956">
        <f t="shared" ref="FIJ66" si="9908">IF(FIJ62&gt;0,0,(FIJ60-FIH62)*$C$65)</f>
        <v>0</v>
      </c>
      <c r="FIL66" s="956">
        <f t="shared" ref="FIL66" si="9909">IF(FIL62&gt;0,0,(FIL60-FIJ62)*$C$65)</f>
        <v>0</v>
      </c>
      <c r="FIO66" s="956">
        <f t="shared" ref="FIO66" si="9910">IF(FIO62&gt;0,0,(FIO60-FIM62)*$C$65)</f>
        <v>0</v>
      </c>
      <c r="FIQ66" s="956">
        <f t="shared" ref="FIQ66" si="9911">IF(FIQ62&gt;0,0,(FIQ60-FIO62)*$C$65)</f>
        <v>0</v>
      </c>
      <c r="FIT66" s="956">
        <f t="shared" ref="FIT66" si="9912">IF(FIT62&gt;0,0,(FIT60-FIR62)*$C$65)</f>
        <v>0</v>
      </c>
      <c r="FIV66" s="956">
        <f t="shared" ref="FIV66" si="9913">IF(FIV62&gt;0,0,(FIV60-FIT62)*$C$65)</f>
        <v>0</v>
      </c>
      <c r="FIY66" s="956">
        <f t="shared" ref="FIY66" si="9914">IF(FIY62&gt;0,0,(FIY60-FIW62)*$C$65)</f>
        <v>0</v>
      </c>
      <c r="FJA66" s="956">
        <f t="shared" ref="FJA66" si="9915">IF(FJA62&gt;0,0,(FJA60-FIY62)*$C$65)</f>
        <v>0</v>
      </c>
      <c r="FJD66" s="956">
        <f t="shared" ref="FJD66" si="9916">IF(FJD62&gt;0,0,(FJD60-FJB62)*$C$65)</f>
        <v>0</v>
      </c>
      <c r="FJF66" s="956">
        <f t="shared" ref="FJF66" si="9917">IF(FJF62&gt;0,0,(FJF60-FJD62)*$C$65)</f>
        <v>0</v>
      </c>
      <c r="FJI66" s="956">
        <f t="shared" ref="FJI66" si="9918">IF(FJI62&gt;0,0,(FJI60-FJG62)*$C$65)</f>
        <v>0</v>
      </c>
      <c r="FJK66" s="956">
        <f t="shared" ref="FJK66" si="9919">IF(FJK62&gt;0,0,(FJK60-FJI62)*$C$65)</f>
        <v>0</v>
      </c>
      <c r="FJN66" s="956">
        <f t="shared" ref="FJN66" si="9920">IF(FJN62&gt;0,0,(FJN60-FJL62)*$C$65)</f>
        <v>0</v>
      </c>
      <c r="FJP66" s="956">
        <f t="shared" ref="FJP66" si="9921">IF(FJP62&gt;0,0,(FJP60-FJN62)*$C$65)</f>
        <v>0</v>
      </c>
      <c r="FJS66" s="956">
        <f t="shared" ref="FJS66" si="9922">IF(FJS62&gt;0,0,(FJS60-FJQ62)*$C$65)</f>
        <v>0</v>
      </c>
      <c r="FJU66" s="956">
        <f t="shared" ref="FJU66" si="9923">IF(FJU62&gt;0,0,(FJU60-FJS62)*$C$65)</f>
        <v>0</v>
      </c>
      <c r="FJX66" s="956">
        <f t="shared" ref="FJX66" si="9924">IF(FJX62&gt;0,0,(FJX60-FJV62)*$C$65)</f>
        <v>0</v>
      </c>
      <c r="FJZ66" s="956">
        <f t="shared" ref="FJZ66" si="9925">IF(FJZ62&gt;0,0,(FJZ60-FJX62)*$C$65)</f>
        <v>0</v>
      </c>
      <c r="FKC66" s="956">
        <f t="shared" ref="FKC66" si="9926">IF(FKC62&gt;0,0,(FKC60-FKA62)*$C$65)</f>
        <v>0</v>
      </c>
      <c r="FKE66" s="956">
        <f t="shared" ref="FKE66" si="9927">IF(FKE62&gt;0,0,(FKE60-FKC62)*$C$65)</f>
        <v>0</v>
      </c>
      <c r="FKH66" s="956">
        <f t="shared" ref="FKH66" si="9928">IF(FKH62&gt;0,0,(FKH60-FKF62)*$C$65)</f>
        <v>0</v>
      </c>
      <c r="FKJ66" s="956">
        <f t="shared" ref="FKJ66" si="9929">IF(FKJ62&gt;0,0,(FKJ60-FKH62)*$C$65)</f>
        <v>0</v>
      </c>
      <c r="FKM66" s="956">
        <f t="shared" ref="FKM66" si="9930">IF(FKM62&gt;0,0,(FKM60-FKK62)*$C$65)</f>
        <v>0</v>
      </c>
      <c r="FKO66" s="956">
        <f t="shared" ref="FKO66" si="9931">IF(FKO62&gt;0,0,(FKO60-FKM62)*$C$65)</f>
        <v>0</v>
      </c>
      <c r="FKR66" s="956">
        <f t="shared" ref="FKR66" si="9932">IF(FKR62&gt;0,0,(FKR60-FKP62)*$C$65)</f>
        <v>0</v>
      </c>
      <c r="FKT66" s="956">
        <f t="shared" ref="FKT66" si="9933">IF(FKT62&gt;0,0,(FKT60-FKR62)*$C$65)</f>
        <v>0</v>
      </c>
      <c r="FKW66" s="956">
        <f t="shared" ref="FKW66" si="9934">IF(FKW62&gt;0,0,(FKW60-FKU62)*$C$65)</f>
        <v>0</v>
      </c>
      <c r="FKY66" s="956">
        <f t="shared" ref="FKY66" si="9935">IF(FKY62&gt;0,0,(FKY60-FKW62)*$C$65)</f>
        <v>0</v>
      </c>
      <c r="FLB66" s="956">
        <f t="shared" ref="FLB66" si="9936">IF(FLB62&gt;0,0,(FLB60-FKZ62)*$C$65)</f>
        <v>0</v>
      </c>
      <c r="FLD66" s="956">
        <f t="shared" ref="FLD66" si="9937">IF(FLD62&gt;0,0,(FLD60-FLB62)*$C$65)</f>
        <v>0</v>
      </c>
      <c r="FLG66" s="956">
        <f t="shared" ref="FLG66" si="9938">IF(FLG62&gt;0,0,(FLG60-FLE62)*$C$65)</f>
        <v>0</v>
      </c>
      <c r="FLI66" s="956">
        <f t="shared" ref="FLI66" si="9939">IF(FLI62&gt;0,0,(FLI60-FLG62)*$C$65)</f>
        <v>0</v>
      </c>
      <c r="FLL66" s="956">
        <f t="shared" ref="FLL66" si="9940">IF(FLL62&gt;0,0,(FLL60-FLJ62)*$C$65)</f>
        <v>0</v>
      </c>
      <c r="FLN66" s="956">
        <f t="shared" ref="FLN66" si="9941">IF(FLN62&gt;0,0,(FLN60-FLL62)*$C$65)</f>
        <v>0</v>
      </c>
      <c r="FLQ66" s="956">
        <f t="shared" ref="FLQ66" si="9942">IF(FLQ62&gt;0,0,(FLQ60-FLO62)*$C$65)</f>
        <v>0</v>
      </c>
      <c r="FLS66" s="956">
        <f t="shared" ref="FLS66" si="9943">IF(FLS62&gt;0,0,(FLS60-FLQ62)*$C$65)</f>
        <v>0</v>
      </c>
      <c r="FLV66" s="956">
        <f t="shared" ref="FLV66" si="9944">IF(FLV62&gt;0,0,(FLV60-FLT62)*$C$65)</f>
        <v>0</v>
      </c>
      <c r="FLX66" s="956">
        <f t="shared" ref="FLX66" si="9945">IF(FLX62&gt;0,0,(FLX60-FLV62)*$C$65)</f>
        <v>0</v>
      </c>
      <c r="FMA66" s="956">
        <f t="shared" ref="FMA66" si="9946">IF(FMA62&gt;0,0,(FMA60-FLY62)*$C$65)</f>
        <v>0</v>
      </c>
      <c r="FMC66" s="956">
        <f t="shared" ref="FMC66" si="9947">IF(FMC62&gt;0,0,(FMC60-FMA62)*$C$65)</f>
        <v>0</v>
      </c>
      <c r="FMF66" s="956">
        <f t="shared" ref="FMF66" si="9948">IF(FMF62&gt;0,0,(FMF60-FMD62)*$C$65)</f>
        <v>0</v>
      </c>
      <c r="FMH66" s="956">
        <f t="shared" ref="FMH66" si="9949">IF(FMH62&gt;0,0,(FMH60-FMF62)*$C$65)</f>
        <v>0</v>
      </c>
      <c r="FMK66" s="956">
        <f t="shared" ref="FMK66" si="9950">IF(FMK62&gt;0,0,(FMK60-FMI62)*$C$65)</f>
        <v>0</v>
      </c>
      <c r="FMM66" s="956">
        <f t="shared" ref="FMM66" si="9951">IF(FMM62&gt;0,0,(FMM60-FMK62)*$C$65)</f>
        <v>0</v>
      </c>
      <c r="FMP66" s="956">
        <f t="shared" ref="FMP66" si="9952">IF(FMP62&gt;0,0,(FMP60-FMN62)*$C$65)</f>
        <v>0</v>
      </c>
      <c r="FMR66" s="956">
        <f t="shared" ref="FMR66" si="9953">IF(FMR62&gt;0,0,(FMR60-FMP62)*$C$65)</f>
        <v>0</v>
      </c>
      <c r="FMU66" s="956">
        <f t="shared" ref="FMU66" si="9954">IF(FMU62&gt;0,0,(FMU60-FMS62)*$C$65)</f>
        <v>0</v>
      </c>
      <c r="FMW66" s="956">
        <f t="shared" ref="FMW66" si="9955">IF(FMW62&gt;0,0,(FMW60-FMU62)*$C$65)</f>
        <v>0</v>
      </c>
      <c r="FMZ66" s="956">
        <f t="shared" ref="FMZ66" si="9956">IF(FMZ62&gt;0,0,(FMZ60-FMX62)*$C$65)</f>
        <v>0</v>
      </c>
      <c r="FNB66" s="956">
        <f t="shared" ref="FNB66" si="9957">IF(FNB62&gt;0,0,(FNB60-FMZ62)*$C$65)</f>
        <v>0</v>
      </c>
      <c r="FNE66" s="956">
        <f t="shared" ref="FNE66" si="9958">IF(FNE62&gt;0,0,(FNE60-FNC62)*$C$65)</f>
        <v>0</v>
      </c>
      <c r="FNG66" s="956">
        <f t="shared" ref="FNG66" si="9959">IF(FNG62&gt;0,0,(FNG60-FNE62)*$C$65)</f>
        <v>0</v>
      </c>
      <c r="FNJ66" s="956">
        <f t="shared" ref="FNJ66" si="9960">IF(FNJ62&gt;0,0,(FNJ60-FNH62)*$C$65)</f>
        <v>0</v>
      </c>
      <c r="FNL66" s="956">
        <f t="shared" ref="FNL66" si="9961">IF(FNL62&gt;0,0,(FNL60-FNJ62)*$C$65)</f>
        <v>0</v>
      </c>
      <c r="FNO66" s="956">
        <f t="shared" ref="FNO66" si="9962">IF(FNO62&gt;0,0,(FNO60-FNM62)*$C$65)</f>
        <v>0</v>
      </c>
      <c r="FNQ66" s="956">
        <f t="shared" ref="FNQ66" si="9963">IF(FNQ62&gt;0,0,(FNQ60-FNO62)*$C$65)</f>
        <v>0</v>
      </c>
      <c r="FNT66" s="956">
        <f t="shared" ref="FNT66" si="9964">IF(FNT62&gt;0,0,(FNT60-FNR62)*$C$65)</f>
        <v>0</v>
      </c>
      <c r="FNV66" s="956">
        <f t="shared" ref="FNV66" si="9965">IF(FNV62&gt;0,0,(FNV60-FNT62)*$C$65)</f>
        <v>0</v>
      </c>
      <c r="FNY66" s="956">
        <f t="shared" ref="FNY66" si="9966">IF(FNY62&gt;0,0,(FNY60-FNW62)*$C$65)</f>
        <v>0</v>
      </c>
      <c r="FOA66" s="956">
        <f t="shared" ref="FOA66" si="9967">IF(FOA62&gt;0,0,(FOA60-FNY62)*$C$65)</f>
        <v>0</v>
      </c>
      <c r="FOD66" s="956">
        <f t="shared" ref="FOD66" si="9968">IF(FOD62&gt;0,0,(FOD60-FOB62)*$C$65)</f>
        <v>0</v>
      </c>
      <c r="FOF66" s="956">
        <f t="shared" ref="FOF66" si="9969">IF(FOF62&gt;0,0,(FOF60-FOD62)*$C$65)</f>
        <v>0</v>
      </c>
      <c r="FOI66" s="956">
        <f t="shared" ref="FOI66" si="9970">IF(FOI62&gt;0,0,(FOI60-FOG62)*$C$65)</f>
        <v>0</v>
      </c>
      <c r="FOK66" s="956">
        <f t="shared" ref="FOK66" si="9971">IF(FOK62&gt;0,0,(FOK60-FOI62)*$C$65)</f>
        <v>0</v>
      </c>
      <c r="FON66" s="956">
        <f t="shared" ref="FON66" si="9972">IF(FON62&gt;0,0,(FON60-FOL62)*$C$65)</f>
        <v>0</v>
      </c>
      <c r="FOP66" s="956">
        <f t="shared" ref="FOP66" si="9973">IF(FOP62&gt;0,0,(FOP60-FON62)*$C$65)</f>
        <v>0</v>
      </c>
      <c r="FOS66" s="956">
        <f t="shared" ref="FOS66" si="9974">IF(FOS62&gt;0,0,(FOS60-FOQ62)*$C$65)</f>
        <v>0</v>
      </c>
      <c r="FOU66" s="956">
        <f t="shared" ref="FOU66" si="9975">IF(FOU62&gt;0,0,(FOU60-FOS62)*$C$65)</f>
        <v>0</v>
      </c>
      <c r="FOX66" s="956">
        <f t="shared" ref="FOX66" si="9976">IF(FOX62&gt;0,0,(FOX60-FOV62)*$C$65)</f>
        <v>0</v>
      </c>
      <c r="FOZ66" s="956">
        <f t="shared" ref="FOZ66" si="9977">IF(FOZ62&gt;0,0,(FOZ60-FOX62)*$C$65)</f>
        <v>0</v>
      </c>
      <c r="FPC66" s="956">
        <f t="shared" ref="FPC66" si="9978">IF(FPC62&gt;0,0,(FPC60-FPA62)*$C$65)</f>
        <v>0</v>
      </c>
      <c r="FPE66" s="956">
        <f t="shared" ref="FPE66" si="9979">IF(FPE62&gt;0,0,(FPE60-FPC62)*$C$65)</f>
        <v>0</v>
      </c>
      <c r="FPH66" s="956">
        <f t="shared" ref="FPH66" si="9980">IF(FPH62&gt;0,0,(FPH60-FPF62)*$C$65)</f>
        <v>0</v>
      </c>
      <c r="FPJ66" s="956">
        <f t="shared" ref="FPJ66" si="9981">IF(FPJ62&gt;0,0,(FPJ60-FPH62)*$C$65)</f>
        <v>0</v>
      </c>
      <c r="FPM66" s="956">
        <f t="shared" ref="FPM66" si="9982">IF(FPM62&gt;0,0,(FPM60-FPK62)*$C$65)</f>
        <v>0</v>
      </c>
      <c r="FPO66" s="956">
        <f t="shared" ref="FPO66" si="9983">IF(FPO62&gt;0,0,(FPO60-FPM62)*$C$65)</f>
        <v>0</v>
      </c>
      <c r="FPR66" s="956">
        <f t="shared" ref="FPR66" si="9984">IF(FPR62&gt;0,0,(FPR60-FPP62)*$C$65)</f>
        <v>0</v>
      </c>
      <c r="FPT66" s="956">
        <f t="shared" ref="FPT66" si="9985">IF(FPT62&gt;0,0,(FPT60-FPR62)*$C$65)</f>
        <v>0</v>
      </c>
      <c r="FPW66" s="956">
        <f t="shared" ref="FPW66" si="9986">IF(FPW62&gt;0,0,(FPW60-FPU62)*$C$65)</f>
        <v>0</v>
      </c>
      <c r="FPY66" s="956">
        <f t="shared" ref="FPY66" si="9987">IF(FPY62&gt;0,0,(FPY60-FPW62)*$C$65)</f>
        <v>0</v>
      </c>
      <c r="FQB66" s="956">
        <f t="shared" ref="FQB66" si="9988">IF(FQB62&gt;0,0,(FQB60-FPZ62)*$C$65)</f>
        <v>0</v>
      </c>
      <c r="FQD66" s="956">
        <f t="shared" ref="FQD66" si="9989">IF(FQD62&gt;0,0,(FQD60-FQB62)*$C$65)</f>
        <v>0</v>
      </c>
      <c r="FQG66" s="956">
        <f t="shared" ref="FQG66" si="9990">IF(FQG62&gt;0,0,(FQG60-FQE62)*$C$65)</f>
        <v>0</v>
      </c>
      <c r="FQI66" s="956">
        <f t="shared" ref="FQI66" si="9991">IF(FQI62&gt;0,0,(FQI60-FQG62)*$C$65)</f>
        <v>0</v>
      </c>
      <c r="FQL66" s="956">
        <f t="shared" ref="FQL66" si="9992">IF(FQL62&gt;0,0,(FQL60-FQJ62)*$C$65)</f>
        <v>0</v>
      </c>
      <c r="FQN66" s="956">
        <f t="shared" ref="FQN66" si="9993">IF(FQN62&gt;0,0,(FQN60-FQL62)*$C$65)</f>
        <v>0</v>
      </c>
      <c r="FQQ66" s="956">
        <f t="shared" ref="FQQ66" si="9994">IF(FQQ62&gt;0,0,(FQQ60-FQO62)*$C$65)</f>
        <v>0</v>
      </c>
      <c r="FQS66" s="956">
        <f t="shared" ref="FQS66" si="9995">IF(FQS62&gt;0,0,(FQS60-FQQ62)*$C$65)</f>
        <v>0</v>
      </c>
      <c r="FQV66" s="956">
        <f t="shared" ref="FQV66" si="9996">IF(FQV62&gt;0,0,(FQV60-FQT62)*$C$65)</f>
        <v>0</v>
      </c>
      <c r="FQX66" s="956">
        <f t="shared" ref="FQX66" si="9997">IF(FQX62&gt;0,0,(FQX60-FQV62)*$C$65)</f>
        <v>0</v>
      </c>
      <c r="FRA66" s="956">
        <f t="shared" ref="FRA66" si="9998">IF(FRA62&gt;0,0,(FRA60-FQY62)*$C$65)</f>
        <v>0</v>
      </c>
      <c r="FRC66" s="956">
        <f t="shared" ref="FRC66" si="9999">IF(FRC62&gt;0,0,(FRC60-FRA62)*$C$65)</f>
        <v>0</v>
      </c>
      <c r="FRF66" s="956">
        <f t="shared" ref="FRF66" si="10000">IF(FRF62&gt;0,0,(FRF60-FRD62)*$C$65)</f>
        <v>0</v>
      </c>
      <c r="FRH66" s="956">
        <f t="shared" ref="FRH66" si="10001">IF(FRH62&gt;0,0,(FRH60-FRF62)*$C$65)</f>
        <v>0</v>
      </c>
      <c r="FRK66" s="956">
        <f t="shared" ref="FRK66" si="10002">IF(FRK62&gt;0,0,(FRK60-FRI62)*$C$65)</f>
        <v>0</v>
      </c>
      <c r="FRM66" s="956">
        <f t="shared" ref="FRM66" si="10003">IF(FRM62&gt;0,0,(FRM60-FRK62)*$C$65)</f>
        <v>0</v>
      </c>
      <c r="FRP66" s="956">
        <f t="shared" ref="FRP66" si="10004">IF(FRP62&gt;0,0,(FRP60-FRN62)*$C$65)</f>
        <v>0</v>
      </c>
      <c r="FRR66" s="956">
        <f t="shared" ref="FRR66" si="10005">IF(FRR62&gt;0,0,(FRR60-FRP62)*$C$65)</f>
        <v>0</v>
      </c>
      <c r="FRU66" s="956">
        <f t="shared" ref="FRU66" si="10006">IF(FRU62&gt;0,0,(FRU60-FRS62)*$C$65)</f>
        <v>0</v>
      </c>
      <c r="FRW66" s="956">
        <f t="shared" ref="FRW66" si="10007">IF(FRW62&gt;0,0,(FRW60-FRU62)*$C$65)</f>
        <v>0</v>
      </c>
      <c r="FRZ66" s="956">
        <f t="shared" ref="FRZ66" si="10008">IF(FRZ62&gt;0,0,(FRZ60-FRX62)*$C$65)</f>
        <v>0</v>
      </c>
      <c r="FSB66" s="956">
        <f t="shared" ref="FSB66" si="10009">IF(FSB62&gt;0,0,(FSB60-FRZ62)*$C$65)</f>
        <v>0</v>
      </c>
      <c r="FSE66" s="956">
        <f t="shared" ref="FSE66" si="10010">IF(FSE62&gt;0,0,(FSE60-FSC62)*$C$65)</f>
        <v>0</v>
      </c>
      <c r="FSG66" s="956">
        <f t="shared" ref="FSG66" si="10011">IF(FSG62&gt;0,0,(FSG60-FSE62)*$C$65)</f>
        <v>0</v>
      </c>
      <c r="FSJ66" s="956">
        <f t="shared" ref="FSJ66" si="10012">IF(FSJ62&gt;0,0,(FSJ60-FSH62)*$C$65)</f>
        <v>0</v>
      </c>
      <c r="FSL66" s="956">
        <f t="shared" ref="FSL66" si="10013">IF(FSL62&gt;0,0,(FSL60-FSJ62)*$C$65)</f>
        <v>0</v>
      </c>
      <c r="FSO66" s="956">
        <f t="shared" ref="FSO66" si="10014">IF(FSO62&gt;0,0,(FSO60-FSM62)*$C$65)</f>
        <v>0</v>
      </c>
      <c r="FSQ66" s="956">
        <f t="shared" ref="FSQ66" si="10015">IF(FSQ62&gt;0,0,(FSQ60-FSO62)*$C$65)</f>
        <v>0</v>
      </c>
      <c r="FST66" s="956">
        <f t="shared" ref="FST66" si="10016">IF(FST62&gt;0,0,(FST60-FSR62)*$C$65)</f>
        <v>0</v>
      </c>
      <c r="FSV66" s="956">
        <f t="shared" ref="FSV66" si="10017">IF(FSV62&gt;0,0,(FSV60-FST62)*$C$65)</f>
        <v>0</v>
      </c>
      <c r="FSY66" s="956">
        <f t="shared" ref="FSY66" si="10018">IF(FSY62&gt;0,0,(FSY60-FSW62)*$C$65)</f>
        <v>0</v>
      </c>
      <c r="FTA66" s="956">
        <f t="shared" ref="FTA66" si="10019">IF(FTA62&gt;0,0,(FTA60-FSY62)*$C$65)</f>
        <v>0</v>
      </c>
      <c r="FTD66" s="956">
        <f t="shared" ref="FTD66" si="10020">IF(FTD62&gt;0,0,(FTD60-FTB62)*$C$65)</f>
        <v>0</v>
      </c>
      <c r="FTF66" s="956">
        <f t="shared" ref="FTF66" si="10021">IF(FTF62&gt;0,0,(FTF60-FTD62)*$C$65)</f>
        <v>0</v>
      </c>
      <c r="FTI66" s="956">
        <f t="shared" ref="FTI66" si="10022">IF(FTI62&gt;0,0,(FTI60-FTG62)*$C$65)</f>
        <v>0</v>
      </c>
      <c r="FTK66" s="956">
        <f t="shared" ref="FTK66" si="10023">IF(FTK62&gt;0,0,(FTK60-FTI62)*$C$65)</f>
        <v>0</v>
      </c>
      <c r="FTN66" s="956">
        <f t="shared" ref="FTN66" si="10024">IF(FTN62&gt;0,0,(FTN60-FTL62)*$C$65)</f>
        <v>0</v>
      </c>
      <c r="FTP66" s="956">
        <f t="shared" ref="FTP66" si="10025">IF(FTP62&gt;0,0,(FTP60-FTN62)*$C$65)</f>
        <v>0</v>
      </c>
      <c r="FTS66" s="956">
        <f t="shared" ref="FTS66" si="10026">IF(FTS62&gt;0,0,(FTS60-FTQ62)*$C$65)</f>
        <v>0</v>
      </c>
      <c r="FTU66" s="956">
        <f t="shared" ref="FTU66" si="10027">IF(FTU62&gt;0,0,(FTU60-FTS62)*$C$65)</f>
        <v>0</v>
      </c>
      <c r="FTX66" s="956">
        <f t="shared" ref="FTX66" si="10028">IF(FTX62&gt;0,0,(FTX60-FTV62)*$C$65)</f>
        <v>0</v>
      </c>
      <c r="FTZ66" s="956">
        <f t="shared" ref="FTZ66" si="10029">IF(FTZ62&gt;0,0,(FTZ60-FTX62)*$C$65)</f>
        <v>0</v>
      </c>
      <c r="FUC66" s="956">
        <f t="shared" ref="FUC66" si="10030">IF(FUC62&gt;0,0,(FUC60-FUA62)*$C$65)</f>
        <v>0</v>
      </c>
      <c r="FUE66" s="956">
        <f t="shared" ref="FUE66" si="10031">IF(FUE62&gt;0,0,(FUE60-FUC62)*$C$65)</f>
        <v>0</v>
      </c>
      <c r="FUH66" s="956">
        <f t="shared" ref="FUH66" si="10032">IF(FUH62&gt;0,0,(FUH60-FUF62)*$C$65)</f>
        <v>0</v>
      </c>
      <c r="FUJ66" s="956">
        <f t="shared" ref="FUJ66" si="10033">IF(FUJ62&gt;0,0,(FUJ60-FUH62)*$C$65)</f>
        <v>0</v>
      </c>
      <c r="FUM66" s="956">
        <f t="shared" ref="FUM66" si="10034">IF(FUM62&gt;0,0,(FUM60-FUK62)*$C$65)</f>
        <v>0</v>
      </c>
      <c r="FUO66" s="956">
        <f t="shared" ref="FUO66" si="10035">IF(FUO62&gt;0,0,(FUO60-FUM62)*$C$65)</f>
        <v>0</v>
      </c>
      <c r="FUR66" s="956">
        <f t="shared" ref="FUR66" si="10036">IF(FUR62&gt;0,0,(FUR60-FUP62)*$C$65)</f>
        <v>0</v>
      </c>
      <c r="FUT66" s="956">
        <f t="shared" ref="FUT66" si="10037">IF(FUT62&gt;0,0,(FUT60-FUR62)*$C$65)</f>
        <v>0</v>
      </c>
      <c r="FUW66" s="956">
        <f t="shared" ref="FUW66" si="10038">IF(FUW62&gt;0,0,(FUW60-FUU62)*$C$65)</f>
        <v>0</v>
      </c>
      <c r="FUY66" s="956">
        <f t="shared" ref="FUY66" si="10039">IF(FUY62&gt;0,0,(FUY60-FUW62)*$C$65)</f>
        <v>0</v>
      </c>
      <c r="FVB66" s="956">
        <f t="shared" ref="FVB66" si="10040">IF(FVB62&gt;0,0,(FVB60-FUZ62)*$C$65)</f>
        <v>0</v>
      </c>
      <c r="FVD66" s="956">
        <f t="shared" ref="FVD66" si="10041">IF(FVD62&gt;0,0,(FVD60-FVB62)*$C$65)</f>
        <v>0</v>
      </c>
      <c r="FVG66" s="956">
        <f t="shared" ref="FVG66" si="10042">IF(FVG62&gt;0,0,(FVG60-FVE62)*$C$65)</f>
        <v>0</v>
      </c>
      <c r="FVI66" s="956">
        <f t="shared" ref="FVI66" si="10043">IF(FVI62&gt;0,0,(FVI60-FVG62)*$C$65)</f>
        <v>0</v>
      </c>
      <c r="FVL66" s="956">
        <f t="shared" ref="FVL66" si="10044">IF(FVL62&gt;0,0,(FVL60-FVJ62)*$C$65)</f>
        <v>0</v>
      </c>
      <c r="FVN66" s="956">
        <f t="shared" ref="FVN66" si="10045">IF(FVN62&gt;0,0,(FVN60-FVL62)*$C$65)</f>
        <v>0</v>
      </c>
      <c r="FVQ66" s="956">
        <f t="shared" ref="FVQ66" si="10046">IF(FVQ62&gt;0,0,(FVQ60-FVO62)*$C$65)</f>
        <v>0</v>
      </c>
      <c r="FVS66" s="956">
        <f t="shared" ref="FVS66" si="10047">IF(FVS62&gt;0,0,(FVS60-FVQ62)*$C$65)</f>
        <v>0</v>
      </c>
      <c r="FVV66" s="956">
        <f t="shared" ref="FVV66" si="10048">IF(FVV62&gt;0,0,(FVV60-FVT62)*$C$65)</f>
        <v>0</v>
      </c>
      <c r="FVX66" s="956">
        <f t="shared" ref="FVX66" si="10049">IF(FVX62&gt;0,0,(FVX60-FVV62)*$C$65)</f>
        <v>0</v>
      </c>
      <c r="FWA66" s="956">
        <f t="shared" ref="FWA66" si="10050">IF(FWA62&gt;0,0,(FWA60-FVY62)*$C$65)</f>
        <v>0</v>
      </c>
      <c r="FWC66" s="956">
        <f t="shared" ref="FWC66" si="10051">IF(FWC62&gt;0,0,(FWC60-FWA62)*$C$65)</f>
        <v>0</v>
      </c>
      <c r="FWF66" s="956">
        <f t="shared" ref="FWF66" si="10052">IF(FWF62&gt;0,0,(FWF60-FWD62)*$C$65)</f>
        <v>0</v>
      </c>
      <c r="FWH66" s="956">
        <f t="shared" ref="FWH66" si="10053">IF(FWH62&gt;0,0,(FWH60-FWF62)*$C$65)</f>
        <v>0</v>
      </c>
      <c r="FWK66" s="956">
        <f t="shared" ref="FWK66" si="10054">IF(FWK62&gt;0,0,(FWK60-FWI62)*$C$65)</f>
        <v>0</v>
      </c>
      <c r="FWM66" s="956">
        <f t="shared" ref="FWM66" si="10055">IF(FWM62&gt;0,0,(FWM60-FWK62)*$C$65)</f>
        <v>0</v>
      </c>
      <c r="FWP66" s="956">
        <f t="shared" ref="FWP66" si="10056">IF(FWP62&gt;0,0,(FWP60-FWN62)*$C$65)</f>
        <v>0</v>
      </c>
      <c r="FWR66" s="956">
        <f t="shared" ref="FWR66" si="10057">IF(FWR62&gt;0,0,(FWR60-FWP62)*$C$65)</f>
        <v>0</v>
      </c>
      <c r="FWU66" s="956">
        <f t="shared" ref="FWU66" si="10058">IF(FWU62&gt;0,0,(FWU60-FWS62)*$C$65)</f>
        <v>0</v>
      </c>
      <c r="FWW66" s="956">
        <f t="shared" ref="FWW66" si="10059">IF(FWW62&gt;0,0,(FWW60-FWU62)*$C$65)</f>
        <v>0</v>
      </c>
      <c r="FWZ66" s="956">
        <f t="shared" ref="FWZ66" si="10060">IF(FWZ62&gt;0,0,(FWZ60-FWX62)*$C$65)</f>
        <v>0</v>
      </c>
      <c r="FXB66" s="956">
        <f t="shared" ref="FXB66" si="10061">IF(FXB62&gt;0,0,(FXB60-FWZ62)*$C$65)</f>
        <v>0</v>
      </c>
      <c r="FXE66" s="956">
        <f t="shared" ref="FXE66" si="10062">IF(FXE62&gt;0,0,(FXE60-FXC62)*$C$65)</f>
        <v>0</v>
      </c>
      <c r="FXG66" s="956">
        <f t="shared" ref="FXG66" si="10063">IF(FXG62&gt;0,0,(FXG60-FXE62)*$C$65)</f>
        <v>0</v>
      </c>
      <c r="FXJ66" s="956">
        <f t="shared" ref="FXJ66" si="10064">IF(FXJ62&gt;0,0,(FXJ60-FXH62)*$C$65)</f>
        <v>0</v>
      </c>
      <c r="FXL66" s="956">
        <f t="shared" ref="FXL66" si="10065">IF(FXL62&gt;0,0,(FXL60-FXJ62)*$C$65)</f>
        <v>0</v>
      </c>
      <c r="FXO66" s="956">
        <f t="shared" ref="FXO66" si="10066">IF(FXO62&gt;0,0,(FXO60-FXM62)*$C$65)</f>
        <v>0</v>
      </c>
      <c r="FXQ66" s="956">
        <f t="shared" ref="FXQ66" si="10067">IF(FXQ62&gt;0,0,(FXQ60-FXO62)*$C$65)</f>
        <v>0</v>
      </c>
      <c r="FXT66" s="956">
        <f t="shared" ref="FXT66" si="10068">IF(FXT62&gt;0,0,(FXT60-FXR62)*$C$65)</f>
        <v>0</v>
      </c>
      <c r="FXV66" s="956">
        <f t="shared" ref="FXV66" si="10069">IF(FXV62&gt;0,0,(FXV60-FXT62)*$C$65)</f>
        <v>0</v>
      </c>
      <c r="FXY66" s="956">
        <f t="shared" ref="FXY66" si="10070">IF(FXY62&gt;0,0,(FXY60-FXW62)*$C$65)</f>
        <v>0</v>
      </c>
      <c r="FYA66" s="956">
        <f t="shared" ref="FYA66" si="10071">IF(FYA62&gt;0,0,(FYA60-FXY62)*$C$65)</f>
        <v>0</v>
      </c>
      <c r="FYD66" s="956">
        <f t="shared" ref="FYD66" si="10072">IF(FYD62&gt;0,0,(FYD60-FYB62)*$C$65)</f>
        <v>0</v>
      </c>
      <c r="FYF66" s="956">
        <f t="shared" ref="FYF66" si="10073">IF(FYF62&gt;0,0,(FYF60-FYD62)*$C$65)</f>
        <v>0</v>
      </c>
      <c r="FYI66" s="956">
        <f t="shared" ref="FYI66" si="10074">IF(FYI62&gt;0,0,(FYI60-FYG62)*$C$65)</f>
        <v>0</v>
      </c>
      <c r="FYK66" s="956">
        <f t="shared" ref="FYK66" si="10075">IF(FYK62&gt;0,0,(FYK60-FYI62)*$C$65)</f>
        <v>0</v>
      </c>
      <c r="FYN66" s="956">
        <f t="shared" ref="FYN66" si="10076">IF(FYN62&gt;0,0,(FYN60-FYL62)*$C$65)</f>
        <v>0</v>
      </c>
      <c r="FYP66" s="956">
        <f t="shared" ref="FYP66" si="10077">IF(FYP62&gt;0,0,(FYP60-FYN62)*$C$65)</f>
        <v>0</v>
      </c>
      <c r="FYS66" s="956">
        <f t="shared" ref="FYS66" si="10078">IF(FYS62&gt;0,0,(FYS60-FYQ62)*$C$65)</f>
        <v>0</v>
      </c>
      <c r="FYU66" s="956">
        <f t="shared" ref="FYU66" si="10079">IF(FYU62&gt;0,0,(FYU60-FYS62)*$C$65)</f>
        <v>0</v>
      </c>
      <c r="FYX66" s="956">
        <f t="shared" ref="FYX66" si="10080">IF(FYX62&gt;0,0,(FYX60-FYV62)*$C$65)</f>
        <v>0</v>
      </c>
      <c r="FYZ66" s="956">
        <f t="shared" ref="FYZ66" si="10081">IF(FYZ62&gt;0,0,(FYZ60-FYX62)*$C$65)</f>
        <v>0</v>
      </c>
      <c r="FZC66" s="956">
        <f t="shared" ref="FZC66" si="10082">IF(FZC62&gt;0,0,(FZC60-FZA62)*$C$65)</f>
        <v>0</v>
      </c>
      <c r="FZE66" s="956">
        <f t="shared" ref="FZE66" si="10083">IF(FZE62&gt;0,0,(FZE60-FZC62)*$C$65)</f>
        <v>0</v>
      </c>
      <c r="FZH66" s="956">
        <f t="shared" ref="FZH66" si="10084">IF(FZH62&gt;0,0,(FZH60-FZF62)*$C$65)</f>
        <v>0</v>
      </c>
      <c r="FZJ66" s="956">
        <f t="shared" ref="FZJ66" si="10085">IF(FZJ62&gt;0,0,(FZJ60-FZH62)*$C$65)</f>
        <v>0</v>
      </c>
      <c r="FZM66" s="956">
        <f t="shared" ref="FZM66" si="10086">IF(FZM62&gt;0,0,(FZM60-FZK62)*$C$65)</f>
        <v>0</v>
      </c>
      <c r="FZO66" s="956">
        <f t="shared" ref="FZO66" si="10087">IF(FZO62&gt;0,0,(FZO60-FZM62)*$C$65)</f>
        <v>0</v>
      </c>
      <c r="FZR66" s="956">
        <f t="shared" ref="FZR66" si="10088">IF(FZR62&gt;0,0,(FZR60-FZP62)*$C$65)</f>
        <v>0</v>
      </c>
      <c r="FZT66" s="956">
        <f t="shared" ref="FZT66" si="10089">IF(FZT62&gt;0,0,(FZT60-FZR62)*$C$65)</f>
        <v>0</v>
      </c>
      <c r="FZW66" s="956">
        <f t="shared" ref="FZW66" si="10090">IF(FZW62&gt;0,0,(FZW60-FZU62)*$C$65)</f>
        <v>0</v>
      </c>
      <c r="FZY66" s="956">
        <f t="shared" ref="FZY66" si="10091">IF(FZY62&gt;0,0,(FZY60-FZW62)*$C$65)</f>
        <v>0</v>
      </c>
      <c r="GAB66" s="956">
        <f t="shared" ref="GAB66" si="10092">IF(GAB62&gt;0,0,(GAB60-FZZ62)*$C$65)</f>
        <v>0</v>
      </c>
      <c r="GAD66" s="956">
        <f t="shared" ref="GAD66" si="10093">IF(GAD62&gt;0,0,(GAD60-GAB62)*$C$65)</f>
        <v>0</v>
      </c>
      <c r="GAG66" s="956">
        <f t="shared" ref="GAG66" si="10094">IF(GAG62&gt;0,0,(GAG60-GAE62)*$C$65)</f>
        <v>0</v>
      </c>
      <c r="GAI66" s="956">
        <f t="shared" ref="GAI66" si="10095">IF(GAI62&gt;0,0,(GAI60-GAG62)*$C$65)</f>
        <v>0</v>
      </c>
      <c r="GAL66" s="956">
        <f t="shared" ref="GAL66" si="10096">IF(GAL62&gt;0,0,(GAL60-GAJ62)*$C$65)</f>
        <v>0</v>
      </c>
      <c r="GAN66" s="956">
        <f t="shared" ref="GAN66" si="10097">IF(GAN62&gt;0,0,(GAN60-GAL62)*$C$65)</f>
        <v>0</v>
      </c>
      <c r="GAQ66" s="956">
        <f t="shared" ref="GAQ66" si="10098">IF(GAQ62&gt;0,0,(GAQ60-GAO62)*$C$65)</f>
        <v>0</v>
      </c>
      <c r="GAS66" s="956">
        <f t="shared" ref="GAS66" si="10099">IF(GAS62&gt;0,0,(GAS60-GAQ62)*$C$65)</f>
        <v>0</v>
      </c>
      <c r="GAV66" s="956">
        <f t="shared" ref="GAV66" si="10100">IF(GAV62&gt;0,0,(GAV60-GAT62)*$C$65)</f>
        <v>0</v>
      </c>
      <c r="GAX66" s="956">
        <f t="shared" ref="GAX66" si="10101">IF(GAX62&gt;0,0,(GAX60-GAV62)*$C$65)</f>
        <v>0</v>
      </c>
      <c r="GBA66" s="956">
        <f t="shared" ref="GBA66" si="10102">IF(GBA62&gt;0,0,(GBA60-GAY62)*$C$65)</f>
        <v>0</v>
      </c>
      <c r="GBC66" s="956">
        <f t="shared" ref="GBC66" si="10103">IF(GBC62&gt;0,0,(GBC60-GBA62)*$C$65)</f>
        <v>0</v>
      </c>
      <c r="GBF66" s="956">
        <f t="shared" ref="GBF66" si="10104">IF(GBF62&gt;0,0,(GBF60-GBD62)*$C$65)</f>
        <v>0</v>
      </c>
      <c r="GBH66" s="956">
        <f t="shared" ref="GBH66" si="10105">IF(GBH62&gt;0,0,(GBH60-GBF62)*$C$65)</f>
        <v>0</v>
      </c>
      <c r="GBK66" s="956">
        <f t="shared" ref="GBK66" si="10106">IF(GBK62&gt;0,0,(GBK60-GBI62)*$C$65)</f>
        <v>0</v>
      </c>
      <c r="GBM66" s="956">
        <f t="shared" ref="GBM66" si="10107">IF(GBM62&gt;0,0,(GBM60-GBK62)*$C$65)</f>
        <v>0</v>
      </c>
      <c r="GBP66" s="956">
        <f t="shared" ref="GBP66" si="10108">IF(GBP62&gt;0,0,(GBP60-GBN62)*$C$65)</f>
        <v>0</v>
      </c>
      <c r="GBR66" s="956">
        <f t="shared" ref="GBR66" si="10109">IF(GBR62&gt;0,0,(GBR60-GBP62)*$C$65)</f>
        <v>0</v>
      </c>
      <c r="GBU66" s="956">
        <f t="shared" ref="GBU66" si="10110">IF(GBU62&gt;0,0,(GBU60-GBS62)*$C$65)</f>
        <v>0</v>
      </c>
      <c r="GBW66" s="956">
        <f t="shared" ref="GBW66" si="10111">IF(GBW62&gt;0,0,(GBW60-GBU62)*$C$65)</f>
        <v>0</v>
      </c>
      <c r="GBZ66" s="956">
        <f t="shared" ref="GBZ66" si="10112">IF(GBZ62&gt;0,0,(GBZ60-GBX62)*$C$65)</f>
        <v>0</v>
      </c>
      <c r="GCB66" s="956">
        <f t="shared" ref="GCB66" si="10113">IF(GCB62&gt;0,0,(GCB60-GBZ62)*$C$65)</f>
        <v>0</v>
      </c>
      <c r="GCE66" s="956">
        <f t="shared" ref="GCE66" si="10114">IF(GCE62&gt;0,0,(GCE60-GCC62)*$C$65)</f>
        <v>0</v>
      </c>
      <c r="GCG66" s="956">
        <f t="shared" ref="GCG66" si="10115">IF(GCG62&gt;0,0,(GCG60-GCE62)*$C$65)</f>
        <v>0</v>
      </c>
      <c r="GCJ66" s="956">
        <f t="shared" ref="GCJ66" si="10116">IF(GCJ62&gt;0,0,(GCJ60-GCH62)*$C$65)</f>
        <v>0</v>
      </c>
      <c r="GCL66" s="956">
        <f t="shared" ref="GCL66" si="10117">IF(GCL62&gt;0,0,(GCL60-GCJ62)*$C$65)</f>
        <v>0</v>
      </c>
      <c r="GCO66" s="956">
        <f t="shared" ref="GCO66" si="10118">IF(GCO62&gt;0,0,(GCO60-GCM62)*$C$65)</f>
        <v>0</v>
      </c>
      <c r="GCQ66" s="956">
        <f t="shared" ref="GCQ66" si="10119">IF(GCQ62&gt;0,0,(GCQ60-GCO62)*$C$65)</f>
        <v>0</v>
      </c>
      <c r="GCT66" s="956">
        <f t="shared" ref="GCT66" si="10120">IF(GCT62&gt;0,0,(GCT60-GCR62)*$C$65)</f>
        <v>0</v>
      </c>
      <c r="GCV66" s="956">
        <f t="shared" ref="GCV66" si="10121">IF(GCV62&gt;0,0,(GCV60-GCT62)*$C$65)</f>
        <v>0</v>
      </c>
      <c r="GCY66" s="956">
        <f t="shared" ref="GCY66" si="10122">IF(GCY62&gt;0,0,(GCY60-GCW62)*$C$65)</f>
        <v>0</v>
      </c>
      <c r="GDA66" s="956">
        <f t="shared" ref="GDA66" si="10123">IF(GDA62&gt;0,0,(GDA60-GCY62)*$C$65)</f>
        <v>0</v>
      </c>
      <c r="GDD66" s="956">
        <f t="shared" ref="GDD66" si="10124">IF(GDD62&gt;0,0,(GDD60-GDB62)*$C$65)</f>
        <v>0</v>
      </c>
      <c r="GDF66" s="956">
        <f t="shared" ref="GDF66" si="10125">IF(GDF62&gt;0,0,(GDF60-GDD62)*$C$65)</f>
        <v>0</v>
      </c>
      <c r="GDI66" s="956">
        <f t="shared" ref="GDI66" si="10126">IF(GDI62&gt;0,0,(GDI60-GDG62)*$C$65)</f>
        <v>0</v>
      </c>
      <c r="GDK66" s="956">
        <f t="shared" ref="GDK66" si="10127">IF(GDK62&gt;0,0,(GDK60-GDI62)*$C$65)</f>
        <v>0</v>
      </c>
      <c r="GDN66" s="956">
        <f t="shared" ref="GDN66" si="10128">IF(GDN62&gt;0,0,(GDN60-GDL62)*$C$65)</f>
        <v>0</v>
      </c>
      <c r="GDP66" s="956">
        <f t="shared" ref="GDP66" si="10129">IF(GDP62&gt;0,0,(GDP60-GDN62)*$C$65)</f>
        <v>0</v>
      </c>
      <c r="GDS66" s="956">
        <f t="shared" ref="GDS66" si="10130">IF(GDS62&gt;0,0,(GDS60-GDQ62)*$C$65)</f>
        <v>0</v>
      </c>
      <c r="GDU66" s="956">
        <f t="shared" ref="GDU66" si="10131">IF(GDU62&gt;0,0,(GDU60-GDS62)*$C$65)</f>
        <v>0</v>
      </c>
      <c r="GDX66" s="956">
        <f t="shared" ref="GDX66" si="10132">IF(GDX62&gt;0,0,(GDX60-GDV62)*$C$65)</f>
        <v>0</v>
      </c>
      <c r="GDZ66" s="956">
        <f t="shared" ref="GDZ66" si="10133">IF(GDZ62&gt;0,0,(GDZ60-GDX62)*$C$65)</f>
        <v>0</v>
      </c>
      <c r="GEC66" s="956">
        <f t="shared" ref="GEC66" si="10134">IF(GEC62&gt;0,0,(GEC60-GEA62)*$C$65)</f>
        <v>0</v>
      </c>
      <c r="GEE66" s="956">
        <f t="shared" ref="GEE66" si="10135">IF(GEE62&gt;0,0,(GEE60-GEC62)*$C$65)</f>
        <v>0</v>
      </c>
      <c r="GEH66" s="956">
        <f t="shared" ref="GEH66" si="10136">IF(GEH62&gt;0,0,(GEH60-GEF62)*$C$65)</f>
        <v>0</v>
      </c>
      <c r="GEJ66" s="956">
        <f t="shared" ref="GEJ66" si="10137">IF(GEJ62&gt;0,0,(GEJ60-GEH62)*$C$65)</f>
        <v>0</v>
      </c>
      <c r="GEM66" s="956">
        <f t="shared" ref="GEM66" si="10138">IF(GEM62&gt;0,0,(GEM60-GEK62)*$C$65)</f>
        <v>0</v>
      </c>
      <c r="GEO66" s="956">
        <f t="shared" ref="GEO66" si="10139">IF(GEO62&gt;0,0,(GEO60-GEM62)*$C$65)</f>
        <v>0</v>
      </c>
      <c r="GER66" s="956">
        <f t="shared" ref="GER66" si="10140">IF(GER62&gt;0,0,(GER60-GEP62)*$C$65)</f>
        <v>0</v>
      </c>
      <c r="GET66" s="956">
        <f t="shared" ref="GET66" si="10141">IF(GET62&gt;0,0,(GET60-GER62)*$C$65)</f>
        <v>0</v>
      </c>
      <c r="GEW66" s="956">
        <f t="shared" ref="GEW66" si="10142">IF(GEW62&gt;0,0,(GEW60-GEU62)*$C$65)</f>
        <v>0</v>
      </c>
      <c r="GEY66" s="956">
        <f t="shared" ref="GEY66" si="10143">IF(GEY62&gt;0,0,(GEY60-GEW62)*$C$65)</f>
        <v>0</v>
      </c>
      <c r="GFB66" s="956">
        <f t="shared" ref="GFB66" si="10144">IF(GFB62&gt;0,0,(GFB60-GEZ62)*$C$65)</f>
        <v>0</v>
      </c>
      <c r="GFD66" s="956">
        <f t="shared" ref="GFD66" si="10145">IF(GFD62&gt;0,0,(GFD60-GFB62)*$C$65)</f>
        <v>0</v>
      </c>
      <c r="GFG66" s="956">
        <f t="shared" ref="GFG66" si="10146">IF(GFG62&gt;0,0,(GFG60-GFE62)*$C$65)</f>
        <v>0</v>
      </c>
      <c r="GFI66" s="956">
        <f t="shared" ref="GFI66" si="10147">IF(GFI62&gt;0,0,(GFI60-GFG62)*$C$65)</f>
        <v>0</v>
      </c>
      <c r="GFL66" s="956">
        <f t="shared" ref="GFL66" si="10148">IF(GFL62&gt;0,0,(GFL60-GFJ62)*$C$65)</f>
        <v>0</v>
      </c>
      <c r="GFN66" s="956">
        <f t="shared" ref="GFN66" si="10149">IF(GFN62&gt;0,0,(GFN60-GFL62)*$C$65)</f>
        <v>0</v>
      </c>
      <c r="GFQ66" s="956">
        <f t="shared" ref="GFQ66" si="10150">IF(GFQ62&gt;0,0,(GFQ60-GFO62)*$C$65)</f>
        <v>0</v>
      </c>
      <c r="GFS66" s="956">
        <f t="shared" ref="GFS66" si="10151">IF(GFS62&gt;0,0,(GFS60-GFQ62)*$C$65)</f>
        <v>0</v>
      </c>
      <c r="GFV66" s="956">
        <f t="shared" ref="GFV66" si="10152">IF(GFV62&gt;0,0,(GFV60-GFT62)*$C$65)</f>
        <v>0</v>
      </c>
      <c r="GFX66" s="956">
        <f t="shared" ref="GFX66" si="10153">IF(GFX62&gt;0,0,(GFX60-GFV62)*$C$65)</f>
        <v>0</v>
      </c>
      <c r="GGA66" s="956">
        <f t="shared" ref="GGA66" si="10154">IF(GGA62&gt;0,0,(GGA60-GFY62)*$C$65)</f>
        <v>0</v>
      </c>
      <c r="GGC66" s="956">
        <f t="shared" ref="GGC66" si="10155">IF(GGC62&gt;0,0,(GGC60-GGA62)*$C$65)</f>
        <v>0</v>
      </c>
      <c r="GGF66" s="956">
        <f t="shared" ref="GGF66" si="10156">IF(GGF62&gt;0,0,(GGF60-GGD62)*$C$65)</f>
        <v>0</v>
      </c>
      <c r="GGH66" s="956">
        <f t="shared" ref="GGH66" si="10157">IF(GGH62&gt;0,0,(GGH60-GGF62)*$C$65)</f>
        <v>0</v>
      </c>
      <c r="GGK66" s="956">
        <f t="shared" ref="GGK66" si="10158">IF(GGK62&gt;0,0,(GGK60-GGI62)*$C$65)</f>
        <v>0</v>
      </c>
      <c r="GGM66" s="956">
        <f t="shared" ref="GGM66" si="10159">IF(GGM62&gt;0,0,(GGM60-GGK62)*$C$65)</f>
        <v>0</v>
      </c>
      <c r="GGP66" s="956">
        <f t="shared" ref="GGP66" si="10160">IF(GGP62&gt;0,0,(GGP60-GGN62)*$C$65)</f>
        <v>0</v>
      </c>
      <c r="GGR66" s="956">
        <f t="shared" ref="GGR66" si="10161">IF(GGR62&gt;0,0,(GGR60-GGP62)*$C$65)</f>
        <v>0</v>
      </c>
      <c r="GGU66" s="956">
        <f t="shared" ref="GGU66" si="10162">IF(GGU62&gt;0,0,(GGU60-GGS62)*$C$65)</f>
        <v>0</v>
      </c>
      <c r="GGW66" s="956">
        <f t="shared" ref="GGW66" si="10163">IF(GGW62&gt;0,0,(GGW60-GGU62)*$C$65)</f>
        <v>0</v>
      </c>
      <c r="GGZ66" s="956">
        <f t="shared" ref="GGZ66" si="10164">IF(GGZ62&gt;0,0,(GGZ60-GGX62)*$C$65)</f>
        <v>0</v>
      </c>
      <c r="GHB66" s="956">
        <f t="shared" ref="GHB66" si="10165">IF(GHB62&gt;0,0,(GHB60-GGZ62)*$C$65)</f>
        <v>0</v>
      </c>
      <c r="GHE66" s="956">
        <f t="shared" ref="GHE66" si="10166">IF(GHE62&gt;0,0,(GHE60-GHC62)*$C$65)</f>
        <v>0</v>
      </c>
      <c r="GHG66" s="956">
        <f t="shared" ref="GHG66" si="10167">IF(GHG62&gt;0,0,(GHG60-GHE62)*$C$65)</f>
        <v>0</v>
      </c>
      <c r="GHJ66" s="956">
        <f t="shared" ref="GHJ66" si="10168">IF(GHJ62&gt;0,0,(GHJ60-GHH62)*$C$65)</f>
        <v>0</v>
      </c>
      <c r="GHL66" s="956">
        <f t="shared" ref="GHL66" si="10169">IF(GHL62&gt;0,0,(GHL60-GHJ62)*$C$65)</f>
        <v>0</v>
      </c>
      <c r="GHO66" s="956">
        <f t="shared" ref="GHO66" si="10170">IF(GHO62&gt;0,0,(GHO60-GHM62)*$C$65)</f>
        <v>0</v>
      </c>
      <c r="GHQ66" s="956">
        <f t="shared" ref="GHQ66" si="10171">IF(GHQ62&gt;0,0,(GHQ60-GHO62)*$C$65)</f>
        <v>0</v>
      </c>
      <c r="GHT66" s="956">
        <f t="shared" ref="GHT66" si="10172">IF(GHT62&gt;0,0,(GHT60-GHR62)*$C$65)</f>
        <v>0</v>
      </c>
      <c r="GHV66" s="956">
        <f t="shared" ref="GHV66" si="10173">IF(GHV62&gt;0,0,(GHV60-GHT62)*$C$65)</f>
        <v>0</v>
      </c>
      <c r="GHY66" s="956">
        <f t="shared" ref="GHY66" si="10174">IF(GHY62&gt;0,0,(GHY60-GHW62)*$C$65)</f>
        <v>0</v>
      </c>
      <c r="GIA66" s="956">
        <f t="shared" ref="GIA66" si="10175">IF(GIA62&gt;0,0,(GIA60-GHY62)*$C$65)</f>
        <v>0</v>
      </c>
      <c r="GID66" s="956">
        <f t="shared" ref="GID66" si="10176">IF(GID62&gt;0,0,(GID60-GIB62)*$C$65)</f>
        <v>0</v>
      </c>
      <c r="GIF66" s="956">
        <f t="shared" ref="GIF66" si="10177">IF(GIF62&gt;0,0,(GIF60-GID62)*$C$65)</f>
        <v>0</v>
      </c>
      <c r="GII66" s="956">
        <f t="shared" ref="GII66" si="10178">IF(GII62&gt;0,0,(GII60-GIG62)*$C$65)</f>
        <v>0</v>
      </c>
      <c r="GIK66" s="956">
        <f t="shared" ref="GIK66" si="10179">IF(GIK62&gt;0,0,(GIK60-GII62)*$C$65)</f>
        <v>0</v>
      </c>
      <c r="GIN66" s="956">
        <f t="shared" ref="GIN66" si="10180">IF(GIN62&gt;0,0,(GIN60-GIL62)*$C$65)</f>
        <v>0</v>
      </c>
      <c r="GIP66" s="956">
        <f t="shared" ref="GIP66" si="10181">IF(GIP62&gt;0,0,(GIP60-GIN62)*$C$65)</f>
        <v>0</v>
      </c>
      <c r="GIS66" s="956">
        <f t="shared" ref="GIS66" si="10182">IF(GIS62&gt;0,0,(GIS60-GIQ62)*$C$65)</f>
        <v>0</v>
      </c>
      <c r="GIU66" s="956">
        <f t="shared" ref="GIU66" si="10183">IF(GIU62&gt;0,0,(GIU60-GIS62)*$C$65)</f>
        <v>0</v>
      </c>
      <c r="GIX66" s="956">
        <f t="shared" ref="GIX66" si="10184">IF(GIX62&gt;0,0,(GIX60-GIV62)*$C$65)</f>
        <v>0</v>
      </c>
      <c r="GIZ66" s="956">
        <f t="shared" ref="GIZ66" si="10185">IF(GIZ62&gt;0,0,(GIZ60-GIX62)*$C$65)</f>
        <v>0</v>
      </c>
      <c r="GJC66" s="956">
        <f t="shared" ref="GJC66" si="10186">IF(GJC62&gt;0,0,(GJC60-GJA62)*$C$65)</f>
        <v>0</v>
      </c>
      <c r="GJE66" s="956">
        <f t="shared" ref="GJE66" si="10187">IF(GJE62&gt;0,0,(GJE60-GJC62)*$C$65)</f>
        <v>0</v>
      </c>
      <c r="GJH66" s="956">
        <f t="shared" ref="GJH66" si="10188">IF(GJH62&gt;0,0,(GJH60-GJF62)*$C$65)</f>
        <v>0</v>
      </c>
      <c r="GJJ66" s="956">
        <f t="shared" ref="GJJ66" si="10189">IF(GJJ62&gt;0,0,(GJJ60-GJH62)*$C$65)</f>
        <v>0</v>
      </c>
      <c r="GJM66" s="956">
        <f t="shared" ref="GJM66" si="10190">IF(GJM62&gt;0,0,(GJM60-GJK62)*$C$65)</f>
        <v>0</v>
      </c>
      <c r="GJO66" s="956">
        <f t="shared" ref="GJO66" si="10191">IF(GJO62&gt;0,0,(GJO60-GJM62)*$C$65)</f>
        <v>0</v>
      </c>
      <c r="GJR66" s="956">
        <f t="shared" ref="GJR66" si="10192">IF(GJR62&gt;0,0,(GJR60-GJP62)*$C$65)</f>
        <v>0</v>
      </c>
      <c r="GJT66" s="956">
        <f t="shared" ref="GJT66" si="10193">IF(GJT62&gt;0,0,(GJT60-GJR62)*$C$65)</f>
        <v>0</v>
      </c>
      <c r="GJW66" s="956">
        <f t="shared" ref="GJW66" si="10194">IF(GJW62&gt;0,0,(GJW60-GJU62)*$C$65)</f>
        <v>0</v>
      </c>
      <c r="GJY66" s="956">
        <f t="shared" ref="GJY66" si="10195">IF(GJY62&gt;0,0,(GJY60-GJW62)*$C$65)</f>
        <v>0</v>
      </c>
      <c r="GKB66" s="956">
        <f t="shared" ref="GKB66" si="10196">IF(GKB62&gt;0,0,(GKB60-GJZ62)*$C$65)</f>
        <v>0</v>
      </c>
      <c r="GKD66" s="956">
        <f t="shared" ref="GKD66" si="10197">IF(GKD62&gt;0,0,(GKD60-GKB62)*$C$65)</f>
        <v>0</v>
      </c>
      <c r="GKG66" s="956">
        <f t="shared" ref="GKG66" si="10198">IF(GKG62&gt;0,0,(GKG60-GKE62)*$C$65)</f>
        <v>0</v>
      </c>
      <c r="GKI66" s="956">
        <f t="shared" ref="GKI66" si="10199">IF(GKI62&gt;0,0,(GKI60-GKG62)*$C$65)</f>
        <v>0</v>
      </c>
      <c r="GKL66" s="956">
        <f t="shared" ref="GKL66" si="10200">IF(GKL62&gt;0,0,(GKL60-GKJ62)*$C$65)</f>
        <v>0</v>
      </c>
      <c r="GKN66" s="956">
        <f t="shared" ref="GKN66" si="10201">IF(GKN62&gt;0,0,(GKN60-GKL62)*$C$65)</f>
        <v>0</v>
      </c>
      <c r="GKQ66" s="956">
        <f t="shared" ref="GKQ66" si="10202">IF(GKQ62&gt;0,0,(GKQ60-GKO62)*$C$65)</f>
        <v>0</v>
      </c>
      <c r="GKS66" s="956">
        <f t="shared" ref="GKS66" si="10203">IF(GKS62&gt;0,0,(GKS60-GKQ62)*$C$65)</f>
        <v>0</v>
      </c>
      <c r="GKV66" s="956">
        <f t="shared" ref="GKV66" si="10204">IF(GKV62&gt;0,0,(GKV60-GKT62)*$C$65)</f>
        <v>0</v>
      </c>
      <c r="GKX66" s="956">
        <f t="shared" ref="GKX66" si="10205">IF(GKX62&gt;0,0,(GKX60-GKV62)*$C$65)</f>
        <v>0</v>
      </c>
      <c r="GLA66" s="956">
        <f t="shared" ref="GLA66" si="10206">IF(GLA62&gt;0,0,(GLA60-GKY62)*$C$65)</f>
        <v>0</v>
      </c>
      <c r="GLC66" s="956">
        <f t="shared" ref="GLC66" si="10207">IF(GLC62&gt;0,0,(GLC60-GLA62)*$C$65)</f>
        <v>0</v>
      </c>
      <c r="GLF66" s="956">
        <f t="shared" ref="GLF66" si="10208">IF(GLF62&gt;0,0,(GLF60-GLD62)*$C$65)</f>
        <v>0</v>
      </c>
      <c r="GLH66" s="956">
        <f t="shared" ref="GLH66" si="10209">IF(GLH62&gt;0,0,(GLH60-GLF62)*$C$65)</f>
        <v>0</v>
      </c>
      <c r="GLK66" s="956">
        <f t="shared" ref="GLK66" si="10210">IF(GLK62&gt;0,0,(GLK60-GLI62)*$C$65)</f>
        <v>0</v>
      </c>
      <c r="GLM66" s="956">
        <f t="shared" ref="GLM66" si="10211">IF(GLM62&gt;0,0,(GLM60-GLK62)*$C$65)</f>
        <v>0</v>
      </c>
      <c r="GLP66" s="956">
        <f t="shared" ref="GLP66" si="10212">IF(GLP62&gt;0,0,(GLP60-GLN62)*$C$65)</f>
        <v>0</v>
      </c>
      <c r="GLR66" s="956">
        <f t="shared" ref="GLR66" si="10213">IF(GLR62&gt;0,0,(GLR60-GLP62)*$C$65)</f>
        <v>0</v>
      </c>
      <c r="GLU66" s="956">
        <f t="shared" ref="GLU66" si="10214">IF(GLU62&gt;0,0,(GLU60-GLS62)*$C$65)</f>
        <v>0</v>
      </c>
      <c r="GLW66" s="956">
        <f t="shared" ref="GLW66" si="10215">IF(GLW62&gt;0,0,(GLW60-GLU62)*$C$65)</f>
        <v>0</v>
      </c>
      <c r="GLZ66" s="956">
        <f t="shared" ref="GLZ66" si="10216">IF(GLZ62&gt;0,0,(GLZ60-GLX62)*$C$65)</f>
        <v>0</v>
      </c>
      <c r="GMB66" s="956">
        <f t="shared" ref="GMB66" si="10217">IF(GMB62&gt;0,0,(GMB60-GLZ62)*$C$65)</f>
        <v>0</v>
      </c>
      <c r="GME66" s="956">
        <f t="shared" ref="GME66" si="10218">IF(GME62&gt;0,0,(GME60-GMC62)*$C$65)</f>
        <v>0</v>
      </c>
      <c r="GMG66" s="956">
        <f t="shared" ref="GMG66" si="10219">IF(GMG62&gt;0,0,(GMG60-GME62)*$C$65)</f>
        <v>0</v>
      </c>
      <c r="GMJ66" s="956">
        <f t="shared" ref="GMJ66" si="10220">IF(GMJ62&gt;0,0,(GMJ60-GMH62)*$C$65)</f>
        <v>0</v>
      </c>
      <c r="GML66" s="956">
        <f t="shared" ref="GML66" si="10221">IF(GML62&gt;0,0,(GML60-GMJ62)*$C$65)</f>
        <v>0</v>
      </c>
      <c r="GMO66" s="956">
        <f t="shared" ref="GMO66" si="10222">IF(GMO62&gt;0,0,(GMO60-GMM62)*$C$65)</f>
        <v>0</v>
      </c>
      <c r="GMQ66" s="956">
        <f t="shared" ref="GMQ66" si="10223">IF(GMQ62&gt;0,0,(GMQ60-GMO62)*$C$65)</f>
        <v>0</v>
      </c>
      <c r="GMT66" s="956">
        <f t="shared" ref="GMT66" si="10224">IF(GMT62&gt;0,0,(GMT60-GMR62)*$C$65)</f>
        <v>0</v>
      </c>
      <c r="GMV66" s="956">
        <f t="shared" ref="GMV66" si="10225">IF(GMV62&gt;0,0,(GMV60-GMT62)*$C$65)</f>
        <v>0</v>
      </c>
      <c r="GMY66" s="956">
        <f t="shared" ref="GMY66" si="10226">IF(GMY62&gt;0,0,(GMY60-GMW62)*$C$65)</f>
        <v>0</v>
      </c>
      <c r="GNA66" s="956">
        <f t="shared" ref="GNA66" si="10227">IF(GNA62&gt;0,0,(GNA60-GMY62)*$C$65)</f>
        <v>0</v>
      </c>
      <c r="GND66" s="956">
        <f t="shared" ref="GND66" si="10228">IF(GND62&gt;0,0,(GND60-GNB62)*$C$65)</f>
        <v>0</v>
      </c>
      <c r="GNF66" s="956">
        <f t="shared" ref="GNF66" si="10229">IF(GNF62&gt;0,0,(GNF60-GND62)*$C$65)</f>
        <v>0</v>
      </c>
      <c r="GNI66" s="956">
        <f t="shared" ref="GNI66" si="10230">IF(GNI62&gt;0,0,(GNI60-GNG62)*$C$65)</f>
        <v>0</v>
      </c>
      <c r="GNK66" s="956">
        <f t="shared" ref="GNK66" si="10231">IF(GNK62&gt;0,0,(GNK60-GNI62)*$C$65)</f>
        <v>0</v>
      </c>
      <c r="GNN66" s="956">
        <f t="shared" ref="GNN66" si="10232">IF(GNN62&gt;0,0,(GNN60-GNL62)*$C$65)</f>
        <v>0</v>
      </c>
      <c r="GNP66" s="956">
        <f t="shared" ref="GNP66" si="10233">IF(GNP62&gt;0,0,(GNP60-GNN62)*$C$65)</f>
        <v>0</v>
      </c>
      <c r="GNS66" s="956">
        <f t="shared" ref="GNS66" si="10234">IF(GNS62&gt;0,0,(GNS60-GNQ62)*$C$65)</f>
        <v>0</v>
      </c>
      <c r="GNU66" s="956">
        <f t="shared" ref="GNU66" si="10235">IF(GNU62&gt;0,0,(GNU60-GNS62)*$C$65)</f>
        <v>0</v>
      </c>
      <c r="GNX66" s="956">
        <f t="shared" ref="GNX66" si="10236">IF(GNX62&gt;0,0,(GNX60-GNV62)*$C$65)</f>
        <v>0</v>
      </c>
      <c r="GNZ66" s="956">
        <f t="shared" ref="GNZ66" si="10237">IF(GNZ62&gt;0,0,(GNZ60-GNX62)*$C$65)</f>
        <v>0</v>
      </c>
      <c r="GOC66" s="956">
        <f t="shared" ref="GOC66" si="10238">IF(GOC62&gt;0,0,(GOC60-GOA62)*$C$65)</f>
        <v>0</v>
      </c>
      <c r="GOE66" s="956">
        <f t="shared" ref="GOE66" si="10239">IF(GOE62&gt;0,0,(GOE60-GOC62)*$C$65)</f>
        <v>0</v>
      </c>
      <c r="GOH66" s="956">
        <f t="shared" ref="GOH66" si="10240">IF(GOH62&gt;0,0,(GOH60-GOF62)*$C$65)</f>
        <v>0</v>
      </c>
      <c r="GOJ66" s="956">
        <f t="shared" ref="GOJ66" si="10241">IF(GOJ62&gt;0,0,(GOJ60-GOH62)*$C$65)</f>
        <v>0</v>
      </c>
      <c r="GOM66" s="956">
        <f t="shared" ref="GOM66" si="10242">IF(GOM62&gt;0,0,(GOM60-GOK62)*$C$65)</f>
        <v>0</v>
      </c>
      <c r="GOO66" s="956">
        <f t="shared" ref="GOO66" si="10243">IF(GOO62&gt;0,0,(GOO60-GOM62)*$C$65)</f>
        <v>0</v>
      </c>
      <c r="GOR66" s="956">
        <f t="shared" ref="GOR66" si="10244">IF(GOR62&gt;0,0,(GOR60-GOP62)*$C$65)</f>
        <v>0</v>
      </c>
      <c r="GOT66" s="956">
        <f t="shared" ref="GOT66" si="10245">IF(GOT62&gt;0,0,(GOT60-GOR62)*$C$65)</f>
        <v>0</v>
      </c>
      <c r="GOW66" s="956">
        <f t="shared" ref="GOW66" si="10246">IF(GOW62&gt;0,0,(GOW60-GOU62)*$C$65)</f>
        <v>0</v>
      </c>
      <c r="GOY66" s="956">
        <f t="shared" ref="GOY66" si="10247">IF(GOY62&gt;0,0,(GOY60-GOW62)*$C$65)</f>
        <v>0</v>
      </c>
      <c r="GPB66" s="956">
        <f t="shared" ref="GPB66" si="10248">IF(GPB62&gt;0,0,(GPB60-GOZ62)*$C$65)</f>
        <v>0</v>
      </c>
      <c r="GPD66" s="956">
        <f t="shared" ref="GPD66" si="10249">IF(GPD62&gt;0,0,(GPD60-GPB62)*$C$65)</f>
        <v>0</v>
      </c>
      <c r="GPG66" s="956">
        <f t="shared" ref="GPG66" si="10250">IF(GPG62&gt;0,0,(GPG60-GPE62)*$C$65)</f>
        <v>0</v>
      </c>
      <c r="GPI66" s="956">
        <f t="shared" ref="GPI66" si="10251">IF(GPI62&gt;0,0,(GPI60-GPG62)*$C$65)</f>
        <v>0</v>
      </c>
      <c r="GPL66" s="956">
        <f t="shared" ref="GPL66" si="10252">IF(GPL62&gt;0,0,(GPL60-GPJ62)*$C$65)</f>
        <v>0</v>
      </c>
      <c r="GPN66" s="956">
        <f t="shared" ref="GPN66" si="10253">IF(GPN62&gt;0,0,(GPN60-GPL62)*$C$65)</f>
        <v>0</v>
      </c>
      <c r="GPQ66" s="956">
        <f t="shared" ref="GPQ66" si="10254">IF(GPQ62&gt;0,0,(GPQ60-GPO62)*$C$65)</f>
        <v>0</v>
      </c>
      <c r="GPS66" s="956">
        <f t="shared" ref="GPS66" si="10255">IF(GPS62&gt;0,0,(GPS60-GPQ62)*$C$65)</f>
        <v>0</v>
      </c>
      <c r="GPV66" s="956">
        <f t="shared" ref="GPV66" si="10256">IF(GPV62&gt;0,0,(GPV60-GPT62)*$C$65)</f>
        <v>0</v>
      </c>
      <c r="GPX66" s="956">
        <f t="shared" ref="GPX66" si="10257">IF(GPX62&gt;0,0,(GPX60-GPV62)*$C$65)</f>
        <v>0</v>
      </c>
      <c r="GQA66" s="956">
        <f t="shared" ref="GQA66" si="10258">IF(GQA62&gt;0,0,(GQA60-GPY62)*$C$65)</f>
        <v>0</v>
      </c>
      <c r="GQC66" s="956">
        <f t="shared" ref="GQC66" si="10259">IF(GQC62&gt;0,0,(GQC60-GQA62)*$C$65)</f>
        <v>0</v>
      </c>
      <c r="GQF66" s="956">
        <f t="shared" ref="GQF66" si="10260">IF(GQF62&gt;0,0,(GQF60-GQD62)*$C$65)</f>
        <v>0</v>
      </c>
      <c r="GQH66" s="956">
        <f t="shared" ref="GQH66" si="10261">IF(GQH62&gt;0,0,(GQH60-GQF62)*$C$65)</f>
        <v>0</v>
      </c>
      <c r="GQK66" s="956">
        <f t="shared" ref="GQK66" si="10262">IF(GQK62&gt;0,0,(GQK60-GQI62)*$C$65)</f>
        <v>0</v>
      </c>
      <c r="GQM66" s="956">
        <f t="shared" ref="GQM66" si="10263">IF(GQM62&gt;0,0,(GQM60-GQK62)*$C$65)</f>
        <v>0</v>
      </c>
      <c r="GQP66" s="956">
        <f t="shared" ref="GQP66" si="10264">IF(GQP62&gt;0,0,(GQP60-GQN62)*$C$65)</f>
        <v>0</v>
      </c>
      <c r="GQR66" s="956">
        <f t="shared" ref="GQR66" si="10265">IF(GQR62&gt;0,0,(GQR60-GQP62)*$C$65)</f>
        <v>0</v>
      </c>
      <c r="GQU66" s="956">
        <f t="shared" ref="GQU66" si="10266">IF(GQU62&gt;0,0,(GQU60-GQS62)*$C$65)</f>
        <v>0</v>
      </c>
      <c r="GQW66" s="956">
        <f t="shared" ref="GQW66" si="10267">IF(GQW62&gt;0,0,(GQW60-GQU62)*$C$65)</f>
        <v>0</v>
      </c>
      <c r="GQZ66" s="956">
        <f t="shared" ref="GQZ66" si="10268">IF(GQZ62&gt;0,0,(GQZ60-GQX62)*$C$65)</f>
        <v>0</v>
      </c>
      <c r="GRB66" s="956">
        <f t="shared" ref="GRB66" si="10269">IF(GRB62&gt;0,0,(GRB60-GQZ62)*$C$65)</f>
        <v>0</v>
      </c>
      <c r="GRE66" s="956">
        <f t="shared" ref="GRE66" si="10270">IF(GRE62&gt;0,0,(GRE60-GRC62)*$C$65)</f>
        <v>0</v>
      </c>
      <c r="GRG66" s="956">
        <f t="shared" ref="GRG66" si="10271">IF(GRG62&gt;0,0,(GRG60-GRE62)*$C$65)</f>
        <v>0</v>
      </c>
      <c r="GRJ66" s="956">
        <f t="shared" ref="GRJ66" si="10272">IF(GRJ62&gt;0,0,(GRJ60-GRH62)*$C$65)</f>
        <v>0</v>
      </c>
      <c r="GRL66" s="956">
        <f t="shared" ref="GRL66" si="10273">IF(GRL62&gt;0,0,(GRL60-GRJ62)*$C$65)</f>
        <v>0</v>
      </c>
      <c r="GRO66" s="956">
        <f t="shared" ref="GRO66" si="10274">IF(GRO62&gt;0,0,(GRO60-GRM62)*$C$65)</f>
        <v>0</v>
      </c>
      <c r="GRQ66" s="956">
        <f t="shared" ref="GRQ66" si="10275">IF(GRQ62&gt;0,0,(GRQ60-GRO62)*$C$65)</f>
        <v>0</v>
      </c>
      <c r="GRT66" s="956">
        <f t="shared" ref="GRT66" si="10276">IF(GRT62&gt;0,0,(GRT60-GRR62)*$C$65)</f>
        <v>0</v>
      </c>
      <c r="GRV66" s="956">
        <f t="shared" ref="GRV66" si="10277">IF(GRV62&gt;0,0,(GRV60-GRT62)*$C$65)</f>
        <v>0</v>
      </c>
      <c r="GRY66" s="956">
        <f t="shared" ref="GRY66" si="10278">IF(GRY62&gt;0,0,(GRY60-GRW62)*$C$65)</f>
        <v>0</v>
      </c>
      <c r="GSA66" s="956">
        <f t="shared" ref="GSA66" si="10279">IF(GSA62&gt;0,0,(GSA60-GRY62)*$C$65)</f>
        <v>0</v>
      </c>
      <c r="GSD66" s="956">
        <f t="shared" ref="GSD66" si="10280">IF(GSD62&gt;0,0,(GSD60-GSB62)*$C$65)</f>
        <v>0</v>
      </c>
      <c r="GSF66" s="956">
        <f t="shared" ref="GSF66" si="10281">IF(GSF62&gt;0,0,(GSF60-GSD62)*$C$65)</f>
        <v>0</v>
      </c>
      <c r="GSI66" s="956">
        <f t="shared" ref="GSI66" si="10282">IF(GSI62&gt;0,0,(GSI60-GSG62)*$C$65)</f>
        <v>0</v>
      </c>
      <c r="GSK66" s="956">
        <f t="shared" ref="GSK66" si="10283">IF(GSK62&gt;0,0,(GSK60-GSI62)*$C$65)</f>
        <v>0</v>
      </c>
      <c r="GSN66" s="956">
        <f t="shared" ref="GSN66" si="10284">IF(GSN62&gt;0,0,(GSN60-GSL62)*$C$65)</f>
        <v>0</v>
      </c>
      <c r="GSP66" s="956">
        <f t="shared" ref="GSP66" si="10285">IF(GSP62&gt;0,0,(GSP60-GSN62)*$C$65)</f>
        <v>0</v>
      </c>
      <c r="GSS66" s="956">
        <f t="shared" ref="GSS66" si="10286">IF(GSS62&gt;0,0,(GSS60-GSQ62)*$C$65)</f>
        <v>0</v>
      </c>
      <c r="GSU66" s="956">
        <f t="shared" ref="GSU66" si="10287">IF(GSU62&gt;0,0,(GSU60-GSS62)*$C$65)</f>
        <v>0</v>
      </c>
      <c r="GSX66" s="956">
        <f t="shared" ref="GSX66" si="10288">IF(GSX62&gt;0,0,(GSX60-GSV62)*$C$65)</f>
        <v>0</v>
      </c>
      <c r="GSZ66" s="956">
        <f t="shared" ref="GSZ66" si="10289">IF(GSZ62&gt;0,0,(GSZ60-GSX62)*$C$65)</f>
        <v>0</v>
      </c>
      <c r="GTC66" s="956">
        <f t="shared" ref="GTC66" si="10290">IF(GTC62&gt;0,0,(GTC60-GTA62)*$C$65)</f>
        <v>0</v>
      </c>
      <c r="GTE66" s="956">
        <f t="shared" ref="GTE66" si="10291">IF(GTE62&gt;0,0,(GTE60-GTC62)*$C$65)</f>
        <v>0</v>
      </c>
      <c r="GTH66" s="956">
        <f t="shared" ref="GTH66" si="10292">IF(GTH62&gt;0,0,(GTH60-GTF62)*$C$65)</f>
        <v>0</v>
      </c>
      <c r="GTJ66" s="956">
        <f t="shared" ref="GTJ66" si="10293">IF(GTJ62&gt;0,0,(GTJ60-GTH62)*$C$65)</f>
        <v>0</v>
      </c>
      <c r="GTM66" s="956">
        <f t="shared" ref="GTM66" si="10294">IF(GTM62&gt;0,0,(GTM60-GTK62)*$C$65)</f>
        <v>0</v>
      </c>
      <c r="GTO66" s="956">
        <f t="shared" ref="GTO66" si="10295">IF(GTO62&gt;0,0,(GTO60-GTM62)*$C$65)</f>
        <v>0</v>
      </c>
      <c r="GTR66" s="956">
        <f t="shared" ref="GTR66" si="10296">IF(GTR62&gt;0,0,(GTR60-GTP62)*$C$65)</f>
        <v>0</v>
      </c>
      <c r="GTT66" s="956">
        <f t="shared" ref="GTT66" si="10297">IF(GTT62&gt;0,0,(GTT60-GTR62)*$C$65)</f>
        <v>0</v>
      </c>
      <c r="GTW66" s="956">
        <f t="shared" ref="GTW66" si="10298">IF(GTW62&gt;0,0,(GTW60-GTU62)*$C$65)</f>
        <v>0</v>
      </c>
      <c r="GTY66" s="956">
        <f t="shared" ref="GTY66" si="10299">IF(GTY62&gt;0,0,(GTY60-GTW62)*$C$65)</f>
        <v>0</v>
      </c>
      <c r="GUB66" s="956">
        <f t="shared" ref="GUB66" si="10300">IF(GUB62&gt;0,0,(GUB60-GTZ62)*$C$65)</f>
        <v>0</v>
      </c>
      <c r="GUD66" s="956">
        <f t="shared" ref="GUD66" si="10301">IF(GUD62&gt;0,0,(GUD60-GUB62)*$C$65)</f>
        <v>0</v>
      </c>
      <c r="GUG66" s="956">
        <f t="shared" ref="GUG66" si="10302">IF(GUG62&gt;0,0,(GUG60-GUE62)*$C$65)</f>
        <v>0</v>
      </c>
      <c r="GUI66" s="956">
        <f t="shared" ref="GUI66" si="10303">IF(GUI62&gt;0,0,(GUI60-GUG62)*$C$65)</f>
        <v>0</v>
      </c>
      <c r="GUL66" s="956">
        <f t="shared" ref="GUL66" si="10304">IF(GUL62&gt;0,0,(GUL60-GUJ62)*$C$65)</f>
        <v>0</v>
      </c>
      <c r="GUN66" s="956">
        <f t="shared" ref="GUN66" si="10305">IF(GUN62&gt;0,0,(GUN60-GUL62)*$C$65)</f>
        <v>0</v>
      </c>
      <c r="GUQ66" s="956">
        <f t="shared" ref="GUQ66" si="10306">IF(GUQ62&gt;0,0,(GUQ60-GUO62)*$C$65)</f>
        <v>0</v>
      </c>
      <c r="GUS66" s="956">
        <f t="shared" ref="GUS66" si="10307">IF(GUS62&gt;0,0,(GUS60-GUQ62)*$C$65)</f>
        <v>0</v>
      </c>
      <c r="GUV66" s="956">
        <f t="shared" ref="GUV66" si="10308">IF(GUV62&gt;0,0,(GUV60-GUT62)*$C$65)</f>
        <v>0</v>
      </c>
      <c r="GUX66" s="956">
        <f t="shared" ref="GUX66" si="10309">IF(GUX62&gt;0,0,(GUX60-GUV62)*$C$65)</f>
        <v>0</v>
      </c>
      <c r="GVA66" s="956">
        <f t="shared" ref="GVA66" si="10310">IF(GVA62&gt;0,0,(GVA60-GUY62)*$C$65)</f>
        <v>0</v>
      </c>
      <c r="GVC66" s="956">
        <f t="shared" ref="GVC66" si="10311">IF(GVC62&gt;0,0,(GVC60-GVA62)*$C$65)</f>
        <v>0</v>
      </c>
      <c r="GVF66" s="956">
        <f t="shared" ref="GVF66" si="10312">IF(GVF62&gt;0,0,(GVF60-GVD62)*$C$65)</f>
        <v>0</v>
      </c>
      <c r="GVH66" s="956">
        <f t="shared" ref="GVH66" si="10313">IF(GVH62&gt;0,0,(GVH60-GVF62)*$C$65)</f>
        <v>0</v>
      </c>
      <c r="GVK66" s="956">
        <f t="shared" ref="GVK66" si="10314">IF(GVK62&gt;0,0,(GVK60-GVI62)*$C$65)</f>
        <v>0</v>
      </c>
      <c r="GVM66" s="956">
        <f t="shared" ref="GVM66" si="10315">IF(GVM62&gt;0,0,(GVM60-GVK62)*$C$65)</f>
        <v>0</v>
      </c>
      <c r="GVP66" s="956">
        <f t="shared" ref="GVP66" si="10316">IF(GVP62&gt;0,0,(GVP60-GVN62)*$C$65)</f>
        <v>0</v>
      </c>
      <c r="GVR66" s="956">
        <f t="shared" ref="GVR66" si="10317">IF(GVR62&gt;0,0,(GVR60-GVP62)*$C$65)</f>
        <v>0</v>
      </c>
      <c r="GVU66" s="956">
        <f t="shared" ref="GVU66" si="10318">IF(GVU62&gt;0,0,(GVU60-GVS62)*$C$65)</f>
        <v>0</v>
      </c>
      <c r="GVW66" s="956">
        <f t="shared" ref="GVW66" si="10319">IF(GVW62&gt;0,0,(GVW60-GVU62)*$C$65)</f>
        <v>0</v>
      </c>
      <c r="GVZ66" s="956">
        <f t="shared" ref="GVZ66" si="10320">IF(GVZ62&gt;0,0,(GVZ60-GVX62)*$C$65)</f>
        <v>0</v>
      </c>
      <c r="GWB66" s="956">
        <f t="shared" ref="GWB66" si="10321">IF(GWB62&gt;0,0,(GWB60-GVZ62)*$C$65)</f>
        <v>0</v>
      </c>
      <c r="GWE66" s="956">
        <f t="shared" ref="GWE66" si="10322">IF(GWE62&gt;0,0,(GWE60-GWC62)*$C$65)</f>
        <v>0</v>
      </c>
      <c r="GWG66" s="956">
        <f t="shared" ref="GWG66" si="10323">IF(GWG62&gt;0,0,(GWG60-GWE62)*$C$65)</f>
        <v>0</v>
      </c>
      <c r="GWJ66" s="956">
        <f t="shared" ref="GWJ66" si="10324">IF(GWJ62&gt;0,0,(GWJ60-GWH62)*$C$65)</f>
        <v>0</v>
      </c>
      <c r="GWL66" s="956">
        <f t="shared" ref="GWL66" si="10325">IF(GWL62&gt;0,0,(GWL60-GWJ62)*$C$65)</f>
        <v>0</v>
      </c>
      <c r="GWO66" s="956">
        <f t="shared" ref="GWO66" si="10326">IF(GWO62&gt;0,0,(GWO60-GWM62)*$C$65)</f>
        <v>0</v>
      </c>
      <c r="GWQ66" s="956">
        <f t="shared" ref="GWQ66" si="10327">IF(GWQ62&gt;0,0,(GWQ60-GWO62)*$C$65)</f>
        <v>0</v>
      </c>
      <c r="GWT66" s="956">
        <f t="shared" ref="GWT66" si="10328">IF(GWT62&gt;0,0,(GWT60-GWR62)*$C$65)</f>
        <v>0</v>
      </c>
      <c r="GWV66" s="956">
        <f t="shared" ref="GWV66" si="10329">IF(GWV62&gt;0,0,(GWV60-GWT62)*$C$65)</f>
        <v>0</v>
      </c>
      <c r="GWY66" s="956">
        <f t="shared" ref="GWY66" si="10330">IF(GWY62&gt;0,0,(GWY60-GWW62)*$C$65)</f>
        <v>0</v>
      </c>
      <c r="GXA66" s="956">
        <f t="shared" ref="GXA66" si="10331">IF(GXA62&gt;0,0,(GXA60-GWY62)*$C$65)</f>
        <v>0</v>
      </c>
      <c r="GXD66" s="956">
        <f t="shared" ref="GXD66" si="10332">IF(GXD62&gt;0,0,(GXD60-GXB62)*$C$65)</f>
        <v>0</v>
      </c>
      <c r="GXF66" s="956">
        <f t="shared" ref="GXF66" si="10333">IF(GXF62&gt;0,0,(GXF60-GXD62)*$C$65)</f>
        <v>0</v>
      </c>
      <c r="GXI66" s="956">
        <f t="shared" ref="GXI66" si="10334">IF(GXI62&gt;0,0,(GXI60-GXG62)*$C$65)</f>
        <v>0</v>
      </c>
      <c r="GXK66" s="956">
        <f t="shared" ref="GXK66" si="10335">IF(GXK62&gt;0,0,(GXK60-GXI62)*$C$65)</f>
        <v>0</v>
      </c>
      <c r="GXN66" s="956">
        <f t="shared" ref="GXN66" si="10336">IF(GXN62&gt;0,0,(GXN60-GXL62)*$C$65)</f>
        <v>0</v>
      </c>
      <c r="GXP66" s="956">
        <f t="shared" ref="GXP66" si="10337">IF(GXP62&gt;0,0,(GXP60-GXN62)*$C$65)</f>
        <v>0</v>
      </c>
      <c r="GXS66" s="956">
        <f t="shared" ref="GXS66" si="10338">IF(GXS62&gt;0,0,(GXS60-GXQ62)*$C$65)</f>
        <v>0</v>
      </c>
      <c r="GXU66" s="956">
        <f t="shared" ref="GXU66" si="10339">IF(GXU62&gt;0,0,(GXU60-GXS62)*$C$65)</f>
        <v>0</v>
      </c>
      <c r="GXX66" s="956">
        <f t="shared" ref="GXX66" si="10340">IF(GXX62&gt;0,0,(GXX60-GXV62)*$C$65)</f>
        <v>0</v>
      </c>
      <c r="GXZ66" s="956">
        <f t="shared" ref="GXZ66" si="10341">IF(GXZ62&gt;0,0,(GXZ60-GXX62)*$C$65)</f>
        <v>0</v>
      </c>
      <c r="GYC66" s="956">
        <f t="shared" ref="GYC66" si="10342">IF(GYC62&gt;0,0,(GYC60-GYA62)*$C$65)</f>
        <v>0</v>
      </c>
      <c r="GYE66" s="956">
        <f t="shared" ref="GYE66" si="10343">IF(GYE62&gt;0,0,(GYE60-GYC62)*$C$65)</f>
        <v>0</v>
      </c>
      <c r="GYH66" s="956">
        <f t="shared" ref="GYH66" si="10344">IF(GYH62&gt;0,0,(GYH60-GYF62)*$C$65)</f>
        <v>0</v>
      </c>
      <c r="GYJ66" s="956">
        <f t="shared" ref="GYJ66" si="10345">IF(GYJ62&gt;0,0,(GYJ60-GYH62)*$C$65)</f>
        <v>0</v>
      </c>
      <c r="GYM66" s="956">
        <f t="shared" ref="GYM66" si="10346">IF(GYM62&gt;0,0,(GYM60-GYK62)*$C$65)</f>
        <v>0</v>
      </c>
      <c r="GYO66" s="956">
        <f t="shared" ref="GYO66" si="10347">IF(GYO62&gt;0,0,(GYO60-GYM62)*$C$65)</f>
        <v>0</v>
      </c>
      <c r="GYR66" s="956">
        <f t="shared" ref="GYR66" si="10348">IF(GYR62&gt;0,0,(GYR60-GYP62)*$C$65)</f>
        <v>0</v>
      </c>
      <c r="GYT66" s="956">
        <f t="shared" ref="GYT66" si="10349">IF(GYT62&gt;0,0,(GYT60-GYR62)*$C$65)</f>
        <v>0</v>
      </c>
      <c r="GYW66" s="956">
        <f t="shared" ref="GYW66" si="10350">IF(GYW62&gt;0,0,(GYW60-GYU62)*$C$65)</f>
        <v>0</v>
      </c>
      <c r="GYY66" s="956">
        <f t="shared" ref="GYY66" si="10351">IF(GYY62&gt;0,0,(GYY60-GYW62)*$C$65)</f>
        <v>0</v>
      </c>
      <c r="GZB66" s="956">
        <f t="shared" ref="GZB66" si="10352">IF(GZB62&gt;0,0,(GZB60-GYZ62)*$C$65)</f>
        <v>0</v>
      </c>
      <c r="GZD66" s="956">
        <f t="shared" ref="GZD66" si="10353">IF(GZD62&gt;0,0,(GZD60-GZB62)*$C$65)</f>
        <v>0</v>
      </c>
      <c r="GZG66" s="956">
        <f t="shared" ref="GZG66" si="10354">IF(GZG62&gt;0,0,(GZG60-GZE62)*$C$65)</f>
        <v>0</v>
      </c>
      <c r="GZI66" s="956">
        <f t="shared" ref="GZI66" si="10355">IF(GZI62&gt;0,0,(GZI60-GZG62)*$C$65)</f>
        <v>0</v>
      </c>
      <c r="GZL66" s="956">
        <f t="shared" ref="GZL66" si="10356">IF(GZL62&gt;0,0,(GZL60-GZJ62)*$C$65)</f>
        <v>0</v>
      </c>
      <c r="GZN66" s="956">
        <f t="shared" ref="GZN66" si="10357">IF(GZN62&gt;0,0,(GZN60-GZL62)*$C$65)</f>
        <v>0</v>
      </c>
      <c r="GZQ66" s="956">
        <f t="shared" ref="GZQ66" si="10358">IF(GZQ62&gt;0,0,(GZQ60-GZO62)*$C$65)</f>
        <v>0</v>
      </c>
      <c r="GZS66" s="956">
        <f t="shared" ref="GZS66" si="10359">IF(GZS62&gt;0,0,(GZS60-GZQ62)*$C$65)</f>
        <v>0</v>
      </c>
      <c r="GZV66" s="956">
        <f t="shared" ref="GZV66" si="10360">IF(GZV62&gt;0,0,(GZV60-GZT62)*$C$65)</f>
        <v>0</v>
      </c>
      <c r="GZX66" s="956">
        <f t="shared" ref="GZX66" si="10361">IF(GZX62&gt;0,0,(GZX60-GZV62)*$C$65)</f>
        <v>0</v>
      </c>
      <c r="HAA66" s="956">
        <f t="shared" ref="HAA66" si="10362">IF(HAA62&gt;0,0,(HAA60-GZY62)*$C$65)</f>
        <v>0</v>
      </c>
      <c r="HAC66" s="956">
        <f t="shared" ref="HAC66" si="10363">IF(HAC62&gt;0,0,(HAC60-HAA62)*$C$65)</f>
        <v>0</v>
      </c>
      <c r="HAF66" s="956">
        <f t="shared" ref="HAF66" si="10364">IF(HAF62&gt;0,0,(HAF60-HAD62)*$C$65)</f>
        <v>0</v>
      </c>
      <c r="HAH66" s="956">
        <f t="shared" ref="HAH66" si="10365">IF(HAH62&gt;0,0,(HAH60-HAF62)*$C$65)</f>
        <v>0</v>
      </c>
      <c r="HAK66" s="956">
        <f t="shared" ref="HAK66" si="10366">IF(HAK62&gt;0,0,(HAK60-HAI62)*$C$65)</f>
        <v>0</v>
      </c>
      <c r="HAM66" s="956">
        <f t="shared" ref="HAM66" si="10367">IF(HAM62&gt;0,0,(HAM60-HAK62)*$C$65)</f>
        <v>0</v>
      </c>
      <c r="HAP66" s="956">
        <f t="shared" ref="HAP66" si="10368">IF(HAP62&gt;0,0,(HAP60-HAN62)*$C$65)</f>
        <v>0</v>
      </c>
      <c r="HAR66" s="956">
        <f t="shared" ref="HAR66" si="10369">IF(HAR62&gt;0,0,(HAR60-HAP62)*$C$65)</f>
        <v>0</v>
      </c>
      <c r="HAU66" s="956">
        <f t="shared" ref="HAU66" si="10370">IF(HAU62&gt;0,0,(HAU60-HAS62)*$C$65)</f>
        <v>0</v>
      </c>
      <c r="HAW66" s="956">
        <f t="shared" ref="HAW66" si="10371">IF(HAW62&gt;0,0,(HAW60-HAU62)*$C$65)</f>
        <v>0</v>
      </c>
      <c r="HAZ66" s="956">
        <f t="shared" ref="HAZ66" si="10372">IF(HAZ62&gt;0,0,(HAZ60-HAX62)*$C$65)</f>
        <v>0</v>
      </c>
      <c r="HBB66" s="956">
        <f t="shared" ref="HBB66" si="10373">IF(HBB62&gt;0,0,(HBB60-HAZ62)*$C$65)</f>
        <v>0</v>
      </c>
      <c r="HBE66" s="956">
        <f t="shared" ref="HBE66" si="10374">IF(HBE62&gt;0,0,(HBE60-HBC62)*$C$65)</f>
        <v>0</v>
      </c>
      <c r="HBG66" s="956">
        <f t="shared" ref="HBG66" si="10375">IF(HBG62&gt;0,0,(HBG60-HBE62)*$C$65)</f>
        <v>0</v>
      </c>
      <c r="HBJ66" s="956">
        <f t="shared" ref="HBJ66" si="10376">IF(HBJ62&gt;0,0,(HBJ60-HBH62)*$C$65)</f>
        <v>0</v>
      </c>
      <c r="HBL66" s="956">
        <f t="shared" ref="HBL66" si="10377">IF(HBL62&gt;0,0,(HBL60-HBJ62)*$C$65)</f>
        <v>0</v>
      </c>
      <c r="HBO66" s="956">
        <f t="shared" ref="HBO66" si="10378">IF(HBO62&gt;0,0,(HBO60-HBM62)*$C$65)</f>
        <v>0</v>
      </c>
      <c r="HBQ66" s="956">
        <f t="shared" ref="HBQ66" si="10379">IF(HBQ62&gt;0,0,(HBQ60-HBO62)*$C$65)</f>
        <v>0</v>
      </c>
      <c r="HBT66" s="956">
        <f t="shared" ref="HBT66" si="10380">IF(HBT62&gt;0,0,(HBT60-HBR62)*$C$65)</f>
        <v>0</v>
      </c>
      <c r="HBV66" s="956">
        <f t="shared" ref="HBV66" si="10381">IF(HBV62&gt;0,0,(HBV60-HBT62)*$C$65)</f>
        <v>0</v>
      </c>
      <c r="HBY66" s="956">
        <f t="shared" ref="HBY66" si="10382">IF(HBY62&gt;0,0,(HBY60-HBW62)*$C$65)</f>
        <v>0</v>
      </c>
      <c r="HCA66" s="956">
        <f t="shared" ref="HCA66" si="10383">IF(HCA62&gt;0,0,(HCA60-HBY62)*$C$65)</f>
        <v>0</v>
      </c>
      <c r="HCD66" s="956">
        <f t="shared" ref="HCD66" si="10384">IF(HCD62&gt;0,0,(HCD60-HCB62)*$C$65)</f>
        <v>0</v>
      </c>
      <c r="HCF66" s="956">
        <f t="shared" ref="HCF66" si="10385">IF(HCF62&gt;0,0,(HCF60-HCD62)*$C$65)</f>
        <v>0</v>
      </c>
      <c r="HCI66" s="956">
        <f t="shared" ref="HCI66" si="10386">IF(HCI62&gt;0,0,(HCI60-HCG62)*$C$65)</f>
        <v>0</v>
      </c>
      <c r="HCK66" s="956">
        <f t="shared" ref="HCK66" si="10387">IF(HCK62&gt;0,0,(HCK60-HCI62)*$C$65)</f>
        <v>0</v>
      </c>
      <c r="HCN66" s="956">
        <f t="shared" ref="HCN66" si="10388">IF(HCN62&gt;0,0,(HCN60-HCL62)*$C$65)</f>
        <v>0</v>
      </c>
      <c r="HCP66" s="956">
        <f t="shared" ref="HCP66" si="10389">IF(HCP62&gt;0,0,(HCP60-HCN62)*$C$65)</f>
        <v>0</v>
      </c>
      <c r="HCS66" s="956">
        <f t="shared" ref="HCS66" si="10390">IF(HCS62&gt;0,0,(HCS60-HCQ62)*$C$65)</f>
        <v>0</v>
      </c>
      <c r="HCU66" s="956">
        <f t="shared" ref="HCU66" si="10391">IF(HCU62&gt;0,0,(HCU60-HCS62)*$C$65)</f>
        <v>0</v>
      </c>
      <c r="HCX66" s="956">
        <f t="shared" ref="HCX66" si="10392">IF(HCX62&gt;0,0,(HCX60-HCV62)*$C$65)</f>
        <v>0</v>
      </c>
      <c r="HCZ66" s="956">
        <f t="shared" ref="HCZ66" si="10393">IF(HCZ62&gt;0,0,(HCZ60-HCX62)*$C$65)</f>
        <v>0</v>
      </c>
      <c r="HDC66" s="956">
        <f t="shared" ref="HDC66" si="10394">IF(HDC62&gt;0,0,(HDC60-HDA62)*$C$65)</f>
        <v>0</v>
      </c>
      <c r="HDE66" s="956">
        <f t="shared" ref="HDE66" si="10395">IF(HDE62&gt;0,0,(HDE60-HDC62)*$C$65)</f>
        <v>0</v>
      </c>
      <c r="HDH66" s="956">
        <f t="shared" ref="HDH66" si="10396">IF(HDH62&gt;0,0,(HDH60-HDF62)*$C$65)</f>
        <v>0</v>
      </c>
      <c r="HDJ66" s="956">
        <f t="shared" ref="HDJ66" si="10397">IF(HDJ62&gt;0,0,(HDJ60-HDH62)*$C$65)</f>
        <v>0</v>
      </c>
      <c r="HDM66" s="956">
        <f t="shared" ref="HDM66" si="10398">IF(HDM62&gt;0,0,(HDM60-HDK62)*$C$65)</f>
        <v>0</v>
      </c>
      <c r="HDO66" s="956">
        <f t="shared" ref="HDO66" si="10399">IF(HDO62&gt;0,0,(HDO60-HDM62)*$C$65)</f>
        <v>0</v>
      </c>
      <c r="HDR66" s="956">
        <f t="shared" ref="HDR66" si="10400">IF(HDR62&gt;0,0,(HDR60-HDP62)*$C$65)</f>
        <v>0</v>
      </c>
      <c r="HDT66" s="956">
        <f t="shared" ref="HDT66" si="10401">IF(HDT62&gt;0,0,(HDT60-HDR62)*$C$65)</f>
        <v>0</v>
      </c>
      <c r="HDW66" s="956">
        <f t="shared" ref="HDW66" si="10402">IF(HDW62&gt;0,0,(HDW60-HDU62)*$C$65)</f>
        <v>0</v>
      </c>
      <c r="HDY66" s="956">
        <f t="shared" ref="HDY66" si="10403">IF(HDY62&gt;0,0,(HDY60-HDW62)*$C$65)</f>
        <v>0</v>
      </c>
      <c r="HEB66" s="956">
        <f t="shared" ref="HEB66" si="10404">IF(HEB62&gt;0,0,(HEB60-HDZ62)*$C$65)</f>
        <v>0</v>
      </c>
      <c r="HED66" s="956">
        <f t="shared" ref="HED66" si="10405">IF(HED62&gt;0,0,(HED60-HEB62)*$C$65)</f>
        <v>0</v>
      </c>
      <c r="HEG66" s="956">
        <f t="shared" ref="HEG66" si="10406">IF(HEG62&gt;0,0,(HEG60-HEE62)*$C$65)</f>
        <v>0</v>
      </c>
      <c r="HEI66" s="956">
        <f t="shared" ref="HEI66" si="10407">IF(HEI62&gt;0,0,(HEI60-HEG62)*$C$65)</f>
        <v>0</v>
      </c>
      <c r="HEL66" s="956">
        <f t="shared" ref="HEL66" si="10408">IF(HEL62&gt;0,0,(HEL60-HEJ62)*$C$65)</f>
        <v>0</v>
      </c>
      <c r="HEN66" s="956">
        <f t="shared" ref="HEN66" si="10409">IF(HEN62&gt;0,0,(HEN60-HEL62)*$C$65)</f>
        <v>0</v>
      </c>
      <c r="HEQ66" s="956">
        <f t="shared" ref="HEQ66" si="10410">IF(HEQ62&gt;0,0,(HEQ60-HEO62)*$C$65)</f>
        <v>0</v>
      </c>
      <c r="HES66" s="956">
        <f t="shared" ref="HES66" si="10411">IF(HES62&gt;0,0,(HES60-HEQ62)*$C$65)</f>
        <v>0</v>
      </c>
      <c r="HEV66" s="956">
        <f t="shared" ref="HEV66" si="10412">IF(HEV62&gt;0,0,(HEV60-HET62)*$C$65)</f>
        <v>0</v>
      </c>
      <c r="HEX66" s="956">
        <f t="shared" ref="HEX66" si="10413">IF(HEX62&gt;0,0,(HEX60-HEV62)*$C$65)</f>
        <v>0</v>
      </c>
      <c r="HFA66" s="956">
        <f t="shared" ref="HFA66" si="10414">IF(HFA62&gt;0,0,(HFA60-HEY62)*$C$65)</f>
        <v>0</v>
      </c>
      <c r="HFC66" s="956">
        <f t="shared" ref="HFC66" si="10415">IF(HFC62&gt;0,0,(HFC60-HFA62)*$C$65)</f>
        <v>0</v>
      </c>
      <c r="HFF66" s="956">
        <f t="shared" ref="HFF66" si="10416">IF(HFF62&gt;0,0,(HFF60-HFD62)*$C$65)</f>
        <v>0</v>
      </c>
      <c r="HFH66" s="956">
        <f t="shared" ref="HFH66" si="10417">IF(HFH62&gt;0,0,(HFH60-HFF62)*$C$65)</f>
        <v>0</v>
      </c>
      <c r="HFK66" s="956">
        <f t="shared" ref="HFK66" si="10418">IF(HFK62&gt;0,0,(HFK60-HFI62)*$C$65)</f>
        <v>0</v>
      </c>
      <c r="HFM66" s="956">
        <f t="shared" ref="HFM66" si="10419">IF(HFM62&gt;0,0,(HFM60-HFK62)*$C$65)</f>
        <v>0</v>
      </c>
      <c r="HFP66" s="956">
        <f t="shared" ref="HFP66" si="10420">IF(HFP62&gt;0,0,(HFP60-HFN62)*$C$65)</f>
        <v>0</v>
      </c>
      <c r="HFR66" s="956">
        <f t="shared" ref="HFR66" si="10421">IF(HFR62&gt;0,0,(HFR60-HFP62)*$C$65)</f>
        <v>0</v>
      </c>
      <c r="HFU66" s="956">
        <f t="shared" ref="HFU66" si="10422">IF(HFU62&gt;0,0,(HFU60-HFS62)*$C$65)</f>
        <v>0</v>
      </c>
      <c r="HFW66" s="956">
        <f t="shared" ref="HFW66" si="10423">IF(HFW62&gt;0,0,(HFW60-HFU62)*$C$65)</f>
        <v>0</v>
      </c>
      <c r="HFZ66" s="956">
        <f t="shared" ref="HFZ66" si="10424">IF(HFZ62&gt;0,0,(HFZ60-HFX62)*$C$65)</f>
        <v>0</v>
      </c>
      <c r="HGB66" s="956">
        <f t="shared" ref="HGB66" si="10425">IF(HGB62&gt;0,0,(HGB60-HFZ62)*$C$65)</f>
        <v>0</v>
      </c>
      <c r="HGE66" s="956">
        <f t="shared" ref="HGE66" si="10426">IF(HGE62&gt;0,0,(HGE60-HGC62)*$C$65)</f>
        <v>0</v>
      </c>
      <c r="HGG66" s="956">
        <f t="shared" ref="HGG66" si="10427">IF(HGG62&gt;0,0,(HGG60-HGE62)*$C$65)</f>
        <v>0</v>
      </c>
      <c r="HGJ66" s="956">
        <f t="shared" ref="HGJ66" si="10428">IF(HGJ62&gt;0,0,(HGJ60-HGH62)*$C$65)</f>
        <v>0</v>
      </c>
      <c r="HGL66" s="956">
        <f t="shared" ref="HGL66" si="10429">IF(HGL62&gt;0,0,(HGL60-HGJ62)*$C$65)</f>
        <v>0</v>
      </c>
      <c r="HGO66" s="956">
        <f t="shared" ref="HGO66" si="10430">IF(HGO62&gt;0,0,(HGO60-HGM62)*$C$65)</f>
        <v>0</v>
      </c>
      <c r="HGQ66" s="956">
        <f t="shared" ref="HGQ66" si="10431">IF(HGQ62&gt;0,0,(HGQ60-HGO62)*$C$65)</f>
        <v>0</v>
      </c>
      <c r="HGT66" s="956">
        <f t="shared" ref="HGT66" si="10432">IF(HGT62&gt;0,0,(HGT60-HGR62)*$C$65)</f>
        <v>0</v>
      </c>
      <c r="HGV66" s="956">
        <f t="shared" ref="HGV66" si="10433">IF(HGV62&gt;0,0,(HGV60-HGT62)*$C$65)</f>
        <v>0</v>
      </c>
      <c r="HGY66" s="956">
        <f t="shared" ref="HGY66" si="10434">IF(HGY62&gt;0,0,(HGY60-HGW62)*$C$65)</f>
        <v>0</v>
      </c>
      <c r="HHA66" s="956">
        <f t="shared" ref="HHA66" si="10435">IF(HHA62&gt;0,0,(HHA60-HGY62)*$C$65)</f>
        <v>0</v>
      </c>
      <c r="HHD66" s="956">
        <f t="shared" ref="HHD66" si="10436">IF(HHD62&gt;0,0,(HHD60-HHB62)*$C$65)</f>
        <v>0</v>
      </c>
      <c r="HHF66" s="956">
        <f t="shared" ref="HHF66" si="10437">IF(HHF62&gt;0,0,(HHF60-HHD62)*$C$65)</f>
        <v>0</v>
      </c>
      <c r="HHI66" s="956">
        <f t="shared" ref="HHI66" si="10438">IF(HHI62&gt;0,0,(HHI60-HHG62)*$C$65)</f>
        <v>0</v>
      </c>
      <c r="HHK66" s="956">
        <f t="shared" ref="HHK66" si="10439">IF(HHK62&gt;0,0,(HHK60-HHI62)*$C$65)</f>
        <v>0</v>
      </c>
      <c r="HHN66" s="956">
        <f t="shared" ref="HHN66" si="10440">IF(HHN62&gt;0,0,(HHN60-HHL62)*$C$65)</f>
        <v>0</v>
      </c>
      <c r="HHP66" s="956">
        <f t="shared" ref="HHP66" si="10441">IF(HHP62&gt;0,0,(HHP60-HHN62)*$C$65)</f>
        <v>0</v>
      </c>
      <c r="HHS66" s="956">
        <f t="shared" ref="HHS66" si="10442">IF(HHS62&gt;0,0,(HHS60-HHQ62)*$C$65)</f>
        <v>0</v>
      </c>
      <c r="HHU66" s="956">
        <f t="shared" ref="HHU66" si="10443">IF(HHU62&gt;0,0,(HHU60-HHS62)*$C$65)</f>
        <v>0</v>
      </c>
      <c r="HHX66" s="956">
        <f t="shared" ref="HHX66" si="10444">IF(HHX62&gt;0,0,(HHX60-HHV62)*$C$65)</f>
        <v>0</v>
      </c>
      <c r="HHZ66" s="956">
        <f t="shared" ref="HHZ66" si="10445">IF(HHZ62&gt;0,0,(HHZ60-HHX62)*$C$65)</f>
        <v>0</v>
      </c>
      <c r="HIC66" s="956">
        <f t="shared" ref="HIC66" si="10446">IF(HIC62&gt;0,0,(HIC60-HIA62)*$C$65)</f>
        <v>0</v>
      </c>
      <c r="HIE66" s="956">
        <f t="shared" ref="HIE66" si="10447">IF(HIE62&gt;0,0,(HIE60-HIC62)*$C$65)</f>
        <v>0</v>
      </c>
      <c r="HIH66" s="956">
        <f t="shared" ref="HIH66" si="10448">IF(HIH62&gt;0,0,(HIH60-HIF62)*$C$65)</f>
        <v>0</v>
      </c>
      <c r="HIJ66" s="956">
        <f t="shared" ref="HIJ66" si="10449">IF(HIJ62&gt;0,0,(HIJ60-HIH62)*$C$65)</f>
        <v>0</v>
      </c>
      <c r="HIM66" s="956">
        <f t="shared" ref="HIM66" si="10450">IF(HIM62&gt;0,0,(HIM60-HIK62)*$C$65)</f>
        <v>0</v>
      </c>
      <c r="HIO66" s="956">
        <f t="shared" ref="HIO66" si="10451">IF(HIO62&gt;0,0,(HIO60-HIM62)*$C$65)</f>
        <v>0</v>
      </c>
      <c r="HIR66" s="956">
        <f t="shared" ref="HIR66" si="10452">IF(HIR62&gt;0,0,(HIR60-HIP62)*$C$65)</f>
        <v>0</v>
      </c>
      <c r="HIT66" s="956">
        <f t="shared" ref="HIT66" si="10453">IF(HIT62&gt;0,0,(HIT60-HIR62)*$C$65)</f>
        <v>0</v>
      </c>
      <c r="HIW66" s="956">
        <f t="shared" ref="HIW66" si="10454">IF(HIW62&gt;0,0,(HIW60-HIU62)*$C$65)</f>
        <v>0</v>
      </c>
      <c r="HIY66" s="956">
        <f t="shared" ref="HIY66" si="10455">IF(HIY62&gt;0,0,(HIY60-HIW62)*$C$65)</f>
        <v>0</v>
      </c>
      <c r="HJB66" s="956">
        <f t="shared" ref="HJB66" si="10456">IF(HJB62&gt;0,0,(HJB60-HIZ62)*$C$65)</f>
        <v>0</v>
      </c>
      <c r="HJD66" s="956">
        <f t="shared" ref="HJD66" si="10457">IF(HJD62&gt;0,0,(HJD60-HJB62)*$C$65)</f>
        <v>0</v>
      </c>
      <c r="HJG66" s="956">
        <f t="shared" ref="HJG66" si="10458">IF(HJG62&gt;0,0,(HJG60-HJE62)*$C$65)</f>
        <v>0</v>
      </c>
      <c r="HJI66" s="956">
        <f t="shared" ref="HJI66" si="10459">IF(HJI62&gt;0,0,(HJI60-HJG62)*$C$65)</f>
        <v>0</v>
      </c>
      <c r="HJL66" s="956">
        <f t="shared" ref="HJL66" si="10460">IF(HJL62&gt;0,0,(HJL60-HJJ62)*$C$65)</f>
        <v>0</v>
      </c>
      <c r="HJN66" s="956">
        <f t="shared" ref="HJN66" si="10461">IF(HJN62&gt;0,0,(HJN60-HJL62)*$C$65)</f>
        <v>0</v>
      </c>
      <c r="HJQ66" s="956">
        <f t="shared" ref="HJQ66" si="10462">IF(HJQ62&gt;0,0,(HJQ60-HJO62)*$C$65)</f>
        <v>0</v>
      </c>
      <c r="HJS66" s="956">
        <f t="shared" ref="HJS66" si="10463">IF(HJS62&gt;0,0,(HJS60-HJQ62)*$C$65)</f>
        <v>0</v>
      </c>
      <c r="HJV66" s="956">
        <f t="shared" ref="HJV66" si="10464">IF(HJV62&gt;0,0,(HJV60-HJT62)*$C$65)</f>
        <v>0</v>
      </c>
      <c r="HJX66" s="956">
        <f t="shared" ref="HJX66" si="10465">IF(HJX62&gt;0,0,(HJX60-HJV62)*$C$65)</f>
        <v>0</v>
      </c>
      <c r="HKA66" s="956">
        <f t="shared" ref="HKA66" si="10466">IF(HKA62&gt;0,0,(HKA60-HJY62)*$C$65)</f>
        <v>0</v>
      </c>
      <c r="HKC66" s="956">
        <f t="shared" ref="HKC66" si="10467">IF(HKC62&gt;0,0,(HKC60-HKA62)*$C$65)</f>
        <v>0</v>
      </c>
      <c r="HKF66" s="956">
        <f t="shared" ref="HKF66" si="10468">IF(HKF62&gt;0,0,(HKF60-HKD62)*$C$65)</f>
        <v>0</v>
      </c>
      <c r="HKH66" s="956">
        <f t="shared" ref="HKH66" si="10469">IF(HKH62&gt;0,0,(HKH60-HKF62)*$C$65)</f>
        <v>0</v>
      </c>
      <c r="HKK66" s="956">
        <f t="shared" ref="HKK66" si="10470">IF(HKK62&gt;0,0,(HKK60-HKI62)*$C$65)</f>
        <v>0</v>
      </c>
      <c r="HKM66" s="956">
        <f t="shared" ref="HKM66" si="10471">IF(HKM62&gt;0,0,(HKM60-HKK62)*$C$65)</f>
        <v>0</v>
      </c>
      <c r="HKP66" s="956">
        <f t="shared" ref="HKP66" si="10472">IF(HKP62&gt;0,0,(HKP60-HKN62)*$C$65)</f>
        <v>0</v>
      </c>
      <c r="HKR66" s="956">
        <f t="shared" ref="HKR66" si="10473">IF(HKR62&gt;0,0,(HKR60-HKP62)*$C$65)</f>
        <v>0</v>
      </c>
      <c r="HKU66" s="956">
        <f t="shared" ref="HKU66" si="10474">IF(HKU62&gt;0,0,(HKU60-HKS62)*$C$65)</f>
        <v>0</v>
      </c>
      <c r="HKW66" s="956">
        <f t="shared" ref="HKW66" si="10475">IF(HKW62&gt;0,0,(HKW60-HKU62)*$C$65)</f>
        <v>0</v>
      </c>
      <c r="HKZ66" s="956">
        <f t="shared" ref="HKZ66" si="10476">IF(HKZ62&gt;0,0,(HKZ60-HKX62)*$C$65)</f>
        <v>0</v>
      </c>
      <c r="HLB66" s="956">
        <f t="shared" ref="HLB66" si="10477">IF(HLB62&gt;0,0,(HLB60-HKZ62)*$C$65)</f>
        <v>0</v>
      </c>
      <c r="HLE66" s="956">
        <f t="shared" ref="HLE66" si="10478">IF(HLE62&gt;0,0,(HLE60-HLC62)*$C$65)</f>
        <v>0</v>
      </c>
      <c r="HLG66" s="956">
        <f t="shared" ref="HLG66" si="10479">IF(HLG62&gt;0,0,(HLG60-HLE62)*$C$65)</f>
        <v>0</v>
      </c>
      <c r="HLJ66" s="956">
        <f t="shared" ref="HLJ66" si="10480">IF(HLJ62&gt;0,0,(HLJ60-HLH62)*$C$65)</f>
        <v>0</v>
      </c>
      <c r="HLL66" s="956">
        <f t="shared" ref="HLL66" si="10481">IF(HLL62&gt;0,0,(HLL60-HLJ62)*$C$65)</f>
        <v>0</v>
      </c>
      <c r="HLO66" s="956">
        <f t="shared" ref="HLO66" si="10482">IF(HLO62&gt;0,0,(HLO60-HLM62)*$C$65)</f>
        <v>0</v>
      </c>
      <c r="HLQ66" s="956">
        <f t="shared" ref="HLQ66" si="10483">IF(HLQ62&gt;0,0,(HLQ60-HLO62)*$C$65)</f>
        <v>0</v>
      </c>
      <c r="HLT66" s="956">
        <f t="shared" ref="HLT66" si="10484">IF(HLT62&gt;0,0,(HLT60-HLR62)*$C$65)</f>
        <v>0</v>
      </c>
      <c r="HLV66" s="956">
        <f t="shared" ref="HLV66" si="10485">IF(HLV62&gt;0,0,(HLV60-HLT62)*$C$65)</f>
        <v>0</v>
      </c>
      <c r="HLY66" s="956">
        <f t="shared" ref="HLY66" si="10486">IF(HLY62&gt;0,0,(HLY60-HLW62)*$C$65)</f>
        <v>0</v>
      </c>
      <c r="HMA66" s="956">
        <f t="shared" ref="HMA66" si="10487">IF(HMA62&gt;0,0,(HMA60-HLY62)*$C$65)</f>
        <v>0</v>
      </c>
      <c r="HMD66" s="956">
        <f t="shared" ref="HMD66" si="10488">IF(HMD62&gt;0,0,(HMD60-HMB62)*$C$65)</f>
        <v>0</v>
      </c>
      <c r="HMF66" s="956">
        <f t="shared" ref="HMF66" si="10489">IF(HMF62&gt;0,0,(HMF60-HMD62)*$C$65)</f>
        <v>0</v>
      </c>
      <c r="HMI66" s="956">
        <f t="shared" ref="HMI66" si="10490">IF(HMI62&gt;0,0,(HMI60-HMG62)*$C$65)</f>
        <v>0</v>
      </c>
      <c r="HMK66" s="956">
        <f t="shared" ref="HMK66" si="10491">IF(HMK62&gt;0,0,(HMK60-HMI62)*$C$65)</f>
        <v>0</v>
      </c>
      <c r="HMN66" s="956">
        <f t="shared" ref="HMN66" si="10492">IF(HMN62&gt;0,0,(HMN60-HML62)*$C$65)</f>
        <v>0</v>
      </c>
      <c r="HMP66" s="956">
        <f t="shared" ref="HMP66" si="10493">IF(HMP62&gt;0,0,(HMP60-HMN62)*$C$65)</f>
        <v>0</v>
      </c>
      <c r="HMS66" s="956">
        <f t="shared" ref="HMS66" si="10494">IF(HMS62&gt;0,0,(HMS60-HMQ62)*$C$65)</f>
        <v>0</v>
      </c>
      <c r="HMU66" s="956">
        <f t="shared" ref="HMU66" si="10495">IF(HMU62&gt;0,0,(HMU60-HMS62)*$C$65)</f>
        <v>0</v>
      </c>
      <c r="HMX66" s="956">
        <f t="shared" ref="HMX66" si="10496">IF(HMX62&gt;0,0,(HMX60-HMV62)*$C$65)</f>
        <v>0</v>
      </c>
      <c r="HMZ66" s="956">
        <f t="shared" ref="HMZ66" si="10497">IF(HMZ62&gt;0,0,(HMZ60-HMX62)*$C$65)</f>
        <v>0</v>
      </c>
      <c r="HNC66" s="956">
        <f t="shared" ref="HNC66" si="10498">IF(HNC62&gt;0,0,(HNC60-HNA62)*$C$65)</f>
        <v>0</v>
      </c>
      <c r="HNE66" s="956">
        <f t="shared" ref="HNE66" si="10499">IF(HNE62&gt;0,0,(HNE60-HNC62)*$C$65)</f>
        <v>0</v>
      </c>
      <c r="HNH66" s="956">
        <f t="shared" ref="HNH66" si="10500">IF(HNH62&gt;0,0,(HNH60-HNF62)*$C$65)</f>
        <v>0</v>
      </c>
      <c r="HNJ66" s="956">
        <f t="shared" ref="HNJ66" si="10501">IF(HNJ62&gt;0,0,(HNJ60-HNH62)*$C$65)</f>
        <v>0</v>
      </c>
      <c r="HNM66" s="956">
        <f t="shared" ref="HNM66" si="10502">IF(HNM62&gt;0,0,(HNM60-HNK62)*$C$65)</f>
        <v>0</v>
      </c>
      <c r="HNO66" s="956">
        <f t="shared" ref="HNO66" si="10503">IF(HNO62&gt;0,0,(HNO60-HNM62)*$C$65)</f>
        <v>0</v>
      </c>
      <c r="HNR66" s="956">
        <f t="shared" ref="HNR66" si="10504">IF(HNR62&gt;0,0,(HNR60-HNP62)*$C$65)</f>
        <v>0</v>
      </c>
      <c r="HNT66" s="956">
        <f t="shared" ref="HNT66" si="10505">IF(HNT62&gt;0,0,(HNT60-HNR62)*$C$65)</f>
        <v>0</v>
      </c>
      <c r="HNW66" s="956">
        <f t="shared" ref="HNW66" si="10506">IF(HNW62&gt;0,0,(HNW60-HNU62)*$C$65)</f>
        <v>0</v>
      </c>
      <c r="HNY66" s="956">
        <f t="shared" ref="HNY66" si="10507">IF(HNY62&gt;0,0,(HNY60-HNW62)*$C$65)</f>
        <v>0</v>
      </c>
      <c r="HOB66" s="956">
        <f t="shared" ref="HOB66" si="10508">IF(HOB62&gt;0,0,(HOB60-HNZ62)*$C$65)</f>
        <v>0</v>
      </c>
      <c r="HOD66" s="956">
        <f t="shared" ref="HOD66" si="10509">IF(HOD62&gt;0,0,(HOD60-HOB62)*$C$65)</f>
        <v>0</v>
      </c>
      <c r="HOG66" s="956">
        <f t="shared" ref="HOG66" si="10510">IF(HOG62&gt;0,0,(HOG60-HOE62)*$C$65)</f>
        <v>0</v>
      </c>
      <c r="HOI66" s="956">
        <f t="shared" ref="HOI66" si="10511">IF(HOI62&gt;0,0,(HOI60-HOG62)*$C$65)</f>
        <v>0</v>
      </c>
      <c r="HOL66" s="956">
        <f t="shared" ref="HOL66" si="10512">IF(HOL62&gt;0,0,(HOL60-HOJ62)*$C$65)</f>
        <v>0</v>
      </c>
      <c r="HON66" s="956">
        <f t="shared" ref="HON66" si="10513">IF(HON62&gt;0,0,(HON60-HOL62)*$C$65)</f>
        <v>0</v>
      </c>
      <c r="HOQ66" s="956">
        <f t="shared" ref="HOQ66" si="10514">IF(HOQ62&gt;0,0,(HOQ60-HOO62)*$C$65)</f>
        <v>0</v>
      </c>
      <c r="HOS66" s="956">
        <f t="shared" ref="HOS66" si="10515">IF(HOS62&gt;0,0,(HOS60-HOQ62)*$C$65)</f>
        <v>0</v>
      </c>
      <c r="HOV66" s="956">
        <f t="shared" ref="HOV66" si="10516">IF(HOV62&gt;0,0,(HOV60-HOT62)*$C$65)</f>
        <v>0</v>
      </c>
      <c r="HOX66" s="956">
        <f t="shared" ref="HOX66" si="10517">IF(HOX62&gt;0,0,(HOX60-HOV62)*$C$65)</f>
        <v>0</v>
      </c>
      <c r="HPA66" s="956">
        <f t="shared" ref="HPA66" si="10518">IF(HPA62&gt;0,0,(HPA60-HOY62)*$C$65)</f>
        <v>0</v>
      </c>
      <c r="HPC66" s="956">
        <f t="shared" ref="HPC66" si="10519">IF(HPC62&gt;0,0,(HPC60-HPA62)*$C$65)</f>
        <v>0</v>
      </c>
      <c r="HPF66" s="956">
        <f t="shared" ref="HPF66" si="10520">IF(HPF62&gt;0,0,(HPF60-HPD62)*$C$65)</f>
        <v>0</v>
      </c>
      <c r="HPH66" s="956">
        <f t="shared" ref="HPH66" si="10521">IF(HPH62&gt;0,0,(HPH60-HPF62)*$C$65)</f>
        <v>0</v>
      </c>
      <c r="HPK66" s="956">
        <f t="shared" ref="HPK66" si="10522">IF(HPK62&gt;0,0,(HPK60-HPI62)*$C$65)</f>
        <v>0</v>
      </c>
      <c r="HPM66" s="956">
        <f t="shared" ref="HPM66" si="10523">IF(HPM62&gt;0,0,(HPM60-HPK62)*$C$65)</f>
        <v>0</v>
      </c>
      <c r="HPP66" s="956">
        <f t="shared" ref="HPP66" si="10524">IF(HPP62&gt;0,0,(HPP60-HPN62)*$C$65)</f>
        <v>0</v>
      </c>
      <c r="HPR66" s="956">
        <f t="shared" ref="HPR66" si="10525">IF(HPR62&gt;0,0,(HPR60-HPP62)*$C$65)</f>
        <v>0</v>
      </c>
      <c r="HPU66" s="956">
        <f t="shared" ref="HPU66" si="10526">IF(HPU62&gt;0,0,(HPU60-HPS62)*$C$65)</f>
        <v>0</v>
      </c>
      <c r="HPW66" s="956">
        <f t="shared" ref="HPW66" si="10527">IF(HPW62&gt;0,0,(HPW60-HPU62)*$C$65)</f>
        <v>0</v>
      </c>
      <c r="HPZ66" s="956">
        <f t="shared" ref="HPZ66" si="10528">IF(HPZ62&gt;0,0,(HPZ60-HPX62)*$C$65)</f>
        <v>0</v>
      </c>
      <c r="HQB66" s="956">
        <f t="shared" ref="HQB66" si="10529">IF(HQB62&gt;0,0,(HQB60-HPZ62)*$C$65)</f>
        <v>0</v>
      </c>
      <c r="HQE66" s="956">
        <f t="shared" ref="HQE66" si="10530">IF(HQE62&gt;0,0,(HQE60-HQC62)*$C$65)</f>
        <v>0</v>
      </c>
      <c r="HQG66" s="956">
        <f t="shared" ref="HQG66" si="10531">IF(HQG62&gt;0,0,(HQG60-HQE62)*$C$65)</f>
        <v>0</v>
      </c>
      <c r="HQJ66" s="956">
        <f t="shared" ref="HQJ66" si="10532">IF(HQJ62&gt;0,0,(HQJ60-HQH62)*$C$65)</f>
        <v>0</v>
      </c>
      <c r="HQL66" s="956">
        <f t="shared" ref="HQL66" si="10533">IF(HQL62&gt;0,0,(HQL60-HQJ62)*$C$65)</f>
        <v>0</v>
      </c>
      <c r="HQO66" s="956">
        <f t="shared" ref="HQO66" si="10534">IF(HQO62&gt;0,0,(HQO60-HQM62)*$C$65)</f>
        <v>0</v>
      </c>
      <c r="HQQ66" s="956">
        <f t="shared" ref="HQQ66" si="10535">IF(HQQ62&gt;0,0,(HQQ60-HQO62)*$C$65)</f>
        <v>0</v>
      </c>
      <c r="HQT66" s="956">
        <f t="shared" ref="HQT66" si="10536">IF(HQT62&gt;0,0,(HQT60-HQR62)*$C$65)</f>
        <v>0</v>
      </c>
      <c r="HQV66" s="956">
        <f t="shared" ref="HQV66" si="10537">IF(HQV62&gt;0,0,(HQV60-HQT62)*$C$65)</f>
        <v>0</v>
      </c>
      <c r="HQY66" s="956">
        <f t="shared" ref="HQY66" si="10538">IF(HQY62&gt;0,0,(HQY60-HQW62)*$C$65)</f>
        <v>0</v>
      </c>
      <c r="HRA66" s="956">
        <f t="shared" ref="HRA66" si="10539">IF(HRA62&gt;0,0,(HRA60-HQY62)*$C$65)</f>
        <v>0</v>
      </c>
      <c r="HRD66" s="956">
        <f t="shared" ref="HRD66" si="10540">IF(HRD62&gt;0,0,(HRD60-HRB62)*$C$65)</f>
        <v>0</v>
      </c>
      <c r="HRF66" s="956">
        <f t="shared" ref="HRF66" si="10541">IF(HRF62&gt;0,0,(HRF60-HRD62)*$C$65)</f>
        <v>0</v>
      </c>
      <c r="HRI66" s="956">
        <f t="shared" ref="HRI66" si="10542">IF(HRI62&gt;0,0,(HRI60-HRG62)*$C$65)</f>
        <v>0</v>
      </c>
      <c r="HRK66" s="956">
        <f t="shared" ref="HRK66" si="10543">IF(HRK62&gt;0,0,(HRK60-HRI62)*$C$65)</f>
        <v>0</v>
      </c>
      <c r="HRN66" s="956">
        <f t="shared" ref="HRN66" si="10544">IF(HRN62&gt;0,0,(HRN60-HRL62)*$C$65)</f>
        <v>0</v>
      </c>
      <c r="HRP66" s="956">
        <f t="shared" ref="HRP66" si="10545">IF(HRP62&gt;0,0,(HRP60-HRN62)*$C$65)</f>
        <v>0</v>
      </c>
      <c r="HRS66" s="956">
        <f t="shared" ref="HRS66" si="10546">IF(HRS62&gt;0,0,(HRS60-HRQ62)*$C$65)</f>
        <v>0</v>
      </c>
      <c r="HRU66" s="956">
        <f t="shared" ref="HRU66" si="10547">IF(HRU62&gt;0,0,(HRU60-HRS62)*$C$65)</f>
        <v>0</v>
      </c>
      <c r="HRX66" s="956">
        <f t="shared" ref="HRX66" si="10548">IF(HRX62&gt;0,0,(HRX60-HRV62)*$C$65)</f>
        <v>0</v>
      </c>
      <c r="HRZ66" s="956">
        <f t="shared" ref="HRZ66" si="10549">IF(HRZ62&gt;0,0,(HRZ60-HRX62)*$C$65)</f>
        <v>0</v>
      </c>
      <c r="HSC66" s="956">
        <f t="shared" ref="HSC66" si="10550">IF(HSC62&gt;0,0,(HSC60-HSA62)*$C$65)</f>
        <v>0</v>
      </c>
      <c r="HSE66" s="956">
        <f t="shared" ref="HSE66" si="10551">IF(HSE62&gt;0,0,(HSE60-HSC62)*$C$65)</f>
        <v>0</v>
      </c>
      <c r="HSH66" s="956">
        <f t="shared" ref="HSH66" si="10552">IF(HSH62&gt;0,0,(HSH60-HSF62)*$C$65)</f>
        <v>0</v>
      </c>
      <c r="HSJ66" s="956">
        <f t="shared" ref="HSJ66" si="10553">IF(HSJ62&gt;0,0,(HSJ60-HSH62)*$C$65)</f>
        <v>0</v>
      </c>
      <c r="HSM66" s="956">
        <f t="shared" ref="HSM66" si="10554">IF(HSM62&gt;0,0,(HSM60-HSK62)*$C$65)</f>
        <v>0</v>
      </c>
      <c r="HSO66" s="956">
        <f t="shared" ref="HSO66" si="10555">IF(HSO62&gt;0,0,(HSO60-HSM62)*$C$65)</f>
        <v>0</v>
      </c>
      <c r="HSR66" s="956">
        <f t="shared" ref="HSR66" si="10556">IF(HSR62&gt;0,0,(HSR60-HSP62)*$C$65)</f>
        <v>0</v>
      </c>
      <c r="HST66" s="956">
        <f t="shared" ref="HST66" si="10557">IF(HST62&gt;0,0,(HST60-HSR62)*$C$65)</f>
        <v>0</v>
      </c>
      <c r="HSW66" s="956">
        <f t="shared" ref="HSW66" si="10558">IF(HSW62&gt;0,0,(HSW60-HSU62)*$C$65)</f>
        <v>0</v>
      </c>
      <c r="HSY66" s="956">
        <f t="shared" ref="HSY66" si="10559">IF(HSY62&gt;0,0,(HSY60-HSW62)*$C$65)</f>
        <v>0</v>
      </c>
      <c r="HTB66" s="956">
        <f t="shared" ref="HTB66" si="10560">IF(HTB62&gt;0,0,(HTB60-HSZ62)*$C$65)</f>
        <v>0</v>
      </c>
      <c r="HTD66" s="956">
        <f t="shared" ref="HTD66" si="10561">IF(HTD62&gt;0,0,(HTD60-HTB62)*$C$65)</f>
        <v>0</v>
      </c>
      <c r="HTG66" s="956">
        <f t="shared" ref="HTG66" si="10562">IF(HTG62&gt;0,0,(HTG60-HTE62)*$C$65)</f>
        <v>0</v>
      </c>
      <c r="HTI66" s="956">
        <f t="shared" ref="HTI66" si="10563">IF(HTI62&gt;0,0,(HTI60-HTG62)*$C$65)</f>
        <v>0</v>
      </c>
      <c r="HTL66" s="956">
        <f t="shared" ref="HTL66" si="10564">IF(HTL62&gt;0,0,(HTL60-HTJ62)*$C$65)</f>
        <v>0</v>
      </c>
      <c r="HTN66" s="956">
        <f t="shared" ref="HTN66" si="10565">IF(HTN62&gt;0,0,(HTN60-HTL62)*$C$65)</f>
        <v>0</v>
      </c>
      <c r="HTQ66" s="956">
        <f t="shared" ref="HTQ66" si="10566">IF(HTQ62&gt;0,0,(HTQ60-HTO62)*$C$65)</f>
        <v>0</v>
      </c>
      <c r="HTS66" s="956">
        <f t="shared" ref="HTS66" si="10567">IF(HTS62&gt;0,0,(HTS60-HTQ62)*$C$65)</f>
        <v>0</v>
      </c>
      <c r="HTV66" s="956">
        <f t="shared" ref="HTV66" si="10568">IF(HTV62&gt;0,0,(HTV60-HTT62)*$C$65)</f>
        <v>0</v>
      </c>
      <c r="HTX66" s="956">
        <f t="shared" ref="HTX66" si="10569">IF(HTX62&gt;0,0,(HTX60-HTV62)*$C$65)</f>
        <v>0</v>
      </c>
      <c r="HUA66" s="956">
        <f t="shared" ref="HUA66" si="10570">IF(HUA62&gt;0,0,(HUA60-HTY62)*$C$65)</f>
        <v>0</v>
      </c>
      <c r="HUC66" s="956">
        <f t="shared" ref="HUC66" si="10571">IF(HUC62&gt;0,0,(HUC60-HUA62)*$C$65)</f>
        <v>0</v>
      </c>
      <c r="HUF66" s="956">
        <f t="shared" ref="HUF66" si="10572">IF(HUF62&gt;0,0,(HUF60-HUD62)*$C$65)</f>
        <v>0</v>
      </c>
      <c r="HUH66" s="956">
        <f t="shared" ref="HUH66" si="10573">IF(HUH62&gt;0,0,(HUH60-HUF62)*$C$65)</f>
        <v>0</v>
      </c>
      <c r="HUK66" s="956">
        <f t="shared" ref="HUK66" si="10574">IF(HUK62&gt;0,0,(HUK60-HUI62)*$C$65)</f>
        <v>0</v>
      </c>
      <c r="HUM66" s="956">
        <f t="shared" ref="HUM66" si="10575">IF(HUM62&gt;0,0,(HUM60-HUK62)*$C$65)</f>
        <v>0</v>
      </c>
      <c r="HUP66" s="956">
        <f t="shared" ref="HUP66" si="10576">IF(HUP62&gt;0,0,(HUP60-HUN62)*$C$65)</f>
        <v>0</v>
      </c>
      <c r="HUR66" s="956">
        <f t="shared" ref="HUR66" si="10577">IF(HUR62&gt;0,0,(HUR60-HUP62)*$C$65)</f>
        <v>0</v>
      </c>
      <c r="HUU66" s="956">
        <f t="shared" ref="HUU66" si="10578">IF(HUU62&gt;0,0,(HUU60-HUS62)*$C$65)</f>
        <v>0</v>
      </c>
      <c r="HUW66" s="956">
        <f t="shared" ref="HUW66" si="10579">IF(HUW62&gt;0,0,(HUW60-HUU62)*$C$65)</f>
        <v>0</v>
      </c>
      <c r="HUZ66" s="956">
        <f t="shared" ref="HUZ66" si="10580">IF(HUZ62&gt;0,0,(HUZ60-HUX62)*$C$65)</f>
        <v>0</v>
      </c>
      <c r="HVB66" s="956">
        <f t="shared" ref="HVB66" si="10581">IF(HVB62&gt;0,0,(HVB60-HUZ62)*$C$65)</f>
        <v>0</v>
      </c>
      <c r="HVE66" s="956">
        <f t="shared" ref="HVE66" si="10582">IF(HVE62&gt;0,0,(HVE60-HVC62)*$C$65)</f>
        <v>0</v>
      </c>
      <c r="HVG66" s="956">
        <f t="shared" ref="HVG66" si="10583">IF(HVG62&gt;0,0,(HVG60-HVE62)*$C$65)</f>
        <v>0</v>
      </c>
      <c r="HVJ66" s="956">
        <f t="shared" ref="HVJ66" si="10584">IF(HVJ62&gt;0,0,(HVJ60-HVH62)*$C$65)</f>
        <v>0</v>
      </c>
      <c r="HVL66" s="956">
        <f t="shared" ref="HVL66" si="10585">IF(HVL62&gt;0,0,(HVL60-HVJ62)*$C$65)</f>
        <v>0</v>
      </c>
      <c r="HVO66" s="956">
        <f t="shared" ref="HVO66" si="10586">IF(HVO62&gt;0,0,(HVO60-HVM62)*$C$65)</f>
        <v>0</v>
      </c>
      <c r="HVQ66" s="956">
        <f t="shared" ref="HVQ66" si="10587">IF(HVQ62&gt;0,0,(HVQ60-HVO62)*$C$65)</f>
        <v>0</v>
      </c>
      <c r="HVT66" s="956">
        <f t="shared" ref="HVT66" si="10588">IF(HVT62&gt;0,0,(HVT60-HVR62)*$C$65)</f>
        <v>0</v>
      </c>
      <c r="HVV66" s="956">
        <f t="shared" ref="HVV66" si="10589">IF(HVV62&gt;0,0,(HVV60-HVT62)*$C$65)</f>
        <v>0</v>
      </c>
      <c r="HVY66" s="956">
        <f t="shared" ref="HVY66" si="10590">IF(HVY62&gt;0,0,(HVY60-HVW62)*$C$65)</f>
        <v>0</v>
      </c>
      <c r="HWA66" s="956">
        <f t="shared" ref="HWA66" si="10591">IF(HWA62&gt;0,0,(HWA60-HVY62)*$C$65)</f>
        <v>0</v>
      </c>
      <c r="HWD66" s="956">
        <f t="shared" ref="HWD66" si="10592">IF(HWD62&gt;0,0,(HWD60-HWB62)*$C$65)</f>
        <v>0</v>
      </c>
      <c r="HWF66" s="956">
        <f t="shared" ref="HWF66" si="10593">IF(HWF62&gt;0,0,(HWF60-HWD62)*$C$65)</f>
        <v>0</v>
      </c>
      <c r="HWI66" s="956">
        <f t="shared" ref="HWI66" si="10594">IF(HWI62&gt;0,0,(HWI60-HWG62)*$C$65)</f>
        <v>0</v>
      </c>
      <c r="HWK66" s="956">
        <f t="shared" ref="HWK66" si="10595">IF(HWK62&gt;0,0,(HWK60-HWI62)*$C$65)</f>
        <v>0</v>
      </c>
      <c r="HWN66" s="956">
        <f t="shared" ref="HWN66" si="10596">IF(HWN62&gt;0,0,(HWN60-HWL62)*$C$65)</f>
        <v>0</v>
      </c>
      <c r="HWP66" s="956">
        <f t="shared" ref="HWP66" si="10597">IF(HWP62&gt;0,0,(HWP60-HWN62)*$C$65)</f>
        <v>0</v>
      </c>
      <c r="HWS66" s="956">
        <f t="shared" ref="HWS66" si="10598">IF(HWS62&gt;0,0,(HWS60-HWQ62)*$C$65)</f>
        <v>0</v>
      </c>
      <c r="HWU66" s="956">
        <f t="shared" ref="HWU66" si="10599">IF(HWU62&gt;0,0,(HWU60-HWS62)*$C$65)</f>
        <v>0</v>
      </c>
      <c r="HWX66" s="956">
        <f t="shared" ref="HWX66" si="10600">IF(HWX62&gt;0,0,(HWX60-HWV62)*$C$65)</f>
        <v>0</v>
      </c>
      <c r="HWZ66" s="956">
        <f t="shared" ref="HWZ66" si="10601">IF(HWZ62&gt;0,0,(HWZ60-HWX62)*$C$65)</f>
        <v>0</v>
      </c>
      <c r="HXC66" s="956">
        <f t="shared" ref="HXC66" si="10602">IF(HXC62&gt;0,0,(HXC60-HXA62)*$C$65)</f>
        <v>0</v>
      </c>
      <c r="HXE66" s="956">
        <f t="shared" ref="HXE66" si="10603">IF(HXE62&gt;0,0,(HXE60-HXC62)*$C$65)</f>
        <v>0</v>
      </c>
      <c r="HXH66" s="956">
        <f t="shared" ref="HXH66" si="10604">IF(HXH62&gt;0,0,(HXH60-HXF62)*$C$65)</f>
        <v>0</v>
      </c>
      <c r="HXJ66" s="956">
        <f t="shared" ref="HXJ66" si="10605">IF(HXJ62&gt;0,0,(HXJ60-HXH62)*$C$65)</f>
        <v>0</v>
      </c>
      <c r="HXM66" s="956">
        <f t="shared" ref="HXM66" si="10606">IF(HXM62&gt;0,0,(HXM60-HXK62)*$C$65)</f>
        <v>0</v>
      </c>
      <c r="HXO66" s="956">
        <f t="shared" ref="HXO66" si="10607">IF(HXO62&gt;0,0,(HXO60-HXM62)*$C$65)</f>
        <v>0</v>
      </c>
      <c r="HXR66" s="956">
        <f t="shared" ref="HXR66" si="10608">IF(HXR62&gt;0,0,(HXR60-HXP62)*$C$65)</f>
        <v>0</v>
      </c>
      <c r="HXT66" s="956">
        <f t="shared" ref="HXT66" si="10609">IF(HXT62&gt;0,0,(HXT60-HXR62)*$C$65)</f>
        <v>0</v>
      </c>
      <c r="HXW66" s="956">
        <f t="shared" ref="HXW66" si="10610">IF(HXW62&gt;0,0,(HXW60-HXU62)*$C$65)</f>
        <v>0</v>
      </c>
      <c r="HXY66" s="956">
        <f t="shared" ref="HXY66" si="10611">IF(HXY62&gt;0,0,(HXY60-HXW62)*$C$65)</f>
        <v>0</v>
      </c>
      <c r="HYB66" s="956">
        <f t="shared" ref="HYB66" si="10612">IF(HYB62&gt;0,0,(HYB60-HXZ62)*$C$65)</f>
        <v>0</v>
      </c>
      <c r="HYD66" s="956">
        <f t="shared" ref="HYD66" si="10613">IF(HYD62&gt;0,0,(HYD60-HYB62)*$C$65)</f>
        <v>0</v>
      </c>
      <c r="HYG66" s="956">
        <f t="shared" ref="HYG66" si="10614">IF(HYG62&gt;0,0,(HYG60-HYE62)*$C$65)</f>
        <v>0</v>
      </c>
      <c r="HYI66" s="956">
        <f t="shared" ref="HYI66" si="10615">IF(HYI62&gt;0,0,(HYI60-HYG62)*$C$65)</f>
        <v>0</v>
      </c>
      <c r="HYL66" s="956">
        <f t="shared" ref="HYL66" si="10616">IF(HYL62&gt;0,0,(HYL60-HYJ62)*$C$65)</f>
        <v>0</v>
      </c>
      <c r="HYN66" s="956">
        <f t="shared" ref="HYN66" si="10617">IF(HYN62&gt;0,0,(HYN60-HYL62)*$C$65)</f>
        <v>0</v>
      </c>
      <c r="HYQ66" s="956">
        <f t="shared" ref="HYQ66" si="10618">IF(HYQ62&gt;0,0,(HYQ60-HYO62)*$C$65)</f>
        <v>0</v>
      </c>
      <c r="HYS66" s="956">
        <f t="shared" ref="HYS66" si="10619">IF(HYS62&gt;0,0,(HYS60-HYQ62)*$C$65)</f>
        <v>0</v>
      </c>
      <c r="HYV66" s="956">
        <f t="shared" ref="HYV66" si="10620">IF(HYV62&gt;0,0,(HYV60-HYT62)*$C$65)</f>
        <v>0</v>
      </c>
      <c r="HYX66" s="956">
        <f t="shared" ref="HYX66" si="10621">IF(HYX62&gt;0,0,(HYX60-HYV62)*$C$65)</f>
        <v>0</v>
      </c>
      <c r="HZA66" s="956">
        <f t="shared" ref="HZA66" si="10622">IF(HZA62&gt;0,0,(HZA60-HYY62)*$C$65)</f>
        <v>0</v>
      </c>
      <c r="HZC66" s="956">
        <f t="shared" ref="HZC66" si="10623">IF(HZC62&gt;0,0,(HZC60-HZA62)*$C$65)</f>
        <v>0</v>
      </c>
      <c r="HZF66" s="956">
        <f t="shared" ref="HZF66" si="10624">IF(HZF62&gt;0,0,(HZF60-HZD62)*$C$65)</f>
        <v>0</v>
      </c>
      <c r="HZH66" s="956">
        <f t="shared" ref="HZH66" si="10625">IF(HZH62&gt;0,0,(HZH60-HZF62)*$C$65)</f>
        <v>0</v>
      </c>
      <c r="HZK66" s="956">
        <f t="shared" ref="HZK66" si="10626">IF(HZK62&gt;0,0,(HZK60-HZI62)*$C$65)</f>
        <v>0</v>
      </c>
      <c r="HZM66" s="956">
        <f t="shared" ref="HZM66" si="10627">IF(HZM62&gt;0,0,(HZM60-HZK62)*$C$65)</f>
        <v>0</v>
      </c>
      <c r="HZP66" s="956">
        <f t="shared" ref="HZP66" si="10628">IF(HZP62&gt;0,0,(HZP60-HZN62)*$C$65)</f>
        <v>0</v>
      </c>
      <c r="HZR66" s="956">
        <f t="shared" ref="HZR66" si="10629">IF(HZR62&gt;0,0,(HZR60-HZP62)*$C$65)</f>
        <v>0</v>
      </c>
      <c r="HZU66" s="956">
        <f t="shared" ref="HZU66" si="10630">IF(HZU62&gt;0,0,(HZU60-HZS62)*$C$65)</f>
        <v>0</v>
      </c>
      <c r="HZW66" s="956">
        <f t="shared" ref="HZW66" si="10631">IF(HZW62&gt;0,0,(HZW60-HZU62)*$C$65)</f>
        <v>0</v>
      </c>
      <c r="HZZ66" s="956">
        <f t="shared" ref="HZZ66" si="10632">IF(HZZ62&gt;0,0,(HZZ60-HZX62)*$C$65)</f>
        <v>0</v>
      </c>
      <c r="IAB66" s="956">
        <f t="shared" ref="IAB66" si="10633">IF(IAB62&gt;0,0,(IAB60-HZZ62)*$C$65)</f>
        <v>0</v>
      </c>
      <c r="IAE66" s="956">
        <f t="shared" ref="IAE66" si="10634">IF(IAE62&gt;0,0,(IAE60-IAC62)*$C$65)</f>
        <v>0</v>
      </c>
      <c r="IAG66" s="956">
        <f t="shared" ref="IAG66" si="10635">IF(IAG62&gt;0,0,(IAG60-IAE62)*$C$65)</f>
        <v>0</v>
      </c>
      <c r="IAJ66" s="956">
        <f t="shared" ref="IAJ66" si="10636">IF(IAJ62&gt;0,0,(IAJ60-IAH62)*$C$65)</f>
        <v>0</v>
      </c>
      <c r="IAL66" s="956">
        <f t="shared" ref="IAL66" si="10637">IF(IAL62&gt;0,0,(IAL60-IAJ62)*$C$65)</f>
        <v>0</v>
      </c>
      <c r="IAO66" s="956">
        <f t="shared" ref="IAO66" si="10638">IF(IAO62&gt;0,0,(IAO60-IAM62)*$C$65)</f>
        <v>0</v>
      </c>
      <c r="IAQ66" s="956">
        <f t="shared" ref="IAQ66" si="10639">IF(IAQ62&gt;0,0,(IAQ60-IAO62)*$C$65)</f>
        <v>0</v>
      </c>
      <c r="IAT66" s="956">
        <f t="shared" ref="IAT66" si="10640">IF(IAT62&gt;0,0,(IAT60-IAR62)*$C$65)</f>
        <v>0</v>
      </c>
      <c r="IAV66" s="956">
        <f t="shared" ref="IAV66" si="10641">IF(IAV62&gt;0,0,(IAV60-IAT62)*$C$65)</f>
        <v>0</v>
      </c>
      <c r="IAY66" s="956">
        <f t="shared" ref="IAY66" si="10642">IF(IAY62&gt;0,0,(IAY60-IAW62)*$C$65)</f>
        <v>0</v>
      </c>
      <c r="IBA66" s="956">
        <f t="shared" ref="IBA66" si="10643">IF(IBA62&gt;0,0,(IBA60-IAY62)*$C$65)</f>
        <v>0</v>
      </c>
      <c r="IBD66" s="956">
        <f t="shared" ref="IBD66" si="10644">IF(IBD62&gt;0,0,(IBD60-IBB62)*$C$65)</f>
        <v>0</v>
      </c>
      <c r="IBF66" s="956">
        <f t="shared" ref="IBF66" si="10645">IF(IBF62&gt;0,0,(IBF60-IBD62)*$C$65)</f>
        <v>0</v>
      </c>
      <c r="IBI66" s="956">
        <f t="shared" ref="IBI66" si="10646">IF(IBI62&gt;0,0,(IBI60-IBG62)*$C$65)</f>
        <v>0</v>
      </c>
      <c r="IBK66" s="956">
        <f t="shared" ref="IBK66" si="10647">IF(IBK62&gt;0,0,(IBK60-IBI62)*$C$65)</f>
        <v>0</v>
      </c>
      <c r="IBN66" s="956">
        <f t="shared" ref="IBN66" si="10648">IF(IBN62&gt;0,0,(IBN60-IBL62)*$C$65)</f>
        <v>0</v>
      </c>
      <c r="IBP66" s="956">
        <f t="shared" ref="IBP66" si="10649">IF(IBP62&gt;0,0,(IBP60-IBN62)*$C$65)</f>
        <v>0</v>
      </c>
      <c r="IBS66" s="956">
        <f t="shared" ref="IBS66" si="10650">IF(IBS62&gt;0,0,(IBS60-IBQ62)*$C$65)</f>
        <v>0</v>
      </c>
      <c r="IBU66" s="956">
        <f t="shared" ref="IBU66" si="10651">IF(IBU62&gt;0,0,(IBU60-IBS62)*$C$65)</f>
        <v>0</v>
      </c>
      <c r="IBX66" s="956">
        <f t="shared" ref="IBX66" si="10652">IF(IBX62&gt;0,0,(IBX60-IBV62)*$C$65)</f>
        <v>0</v>
      </c>
      <c r="IBZ66" s="956">
        <f t="shared" ref="IBZ66" si="10653">IF(IBZ62&gt;0,0,(IBZ60-IBX62)*$C$65)</f>
        <v>0</v>
      </c>
      <c r="ICC66" s="956">
        <f t="shared" ref="ICC66" si="10654">IF(ICC62&gt;0,0,(ICC60-ICA62)*$C$65)</f>
        <v>0</v>
      </c>
      <c r="ICE66" s="956">
        <f t="shared" ref="ICE66" si="10655">IF(ICE62&gt;0,0,(ICE60-ICC62)*$C$65)</f>
        <v>0</v>
      </c>
      <c r="ICH66" s="956">
        <f t="shared" ref="ICH66" si="10656">IF(ICH62&gt;0,0,(ICH60-ICF62)*$C$65)</f>
        <v>0</v>
      </c>
      <c r="ICJ66" s="956">
        <f t="shared" ref="ICJ66" si="10657">IF(ICJ62&gt;0,0,(ICJ60-ICH62)*$C$65)</f>
        <v>0</v>
      </c>
      <c r="ICM66" s="956">
        <f t="shared" ref="ICM66" si="10658">IF(ICM62&gt;0,0,(ICM60-ICK62)*$C$65)</f>
        <v>0</v>
      </c>
      <c r="ICO66" s="956">
        <f t="shared" ref="ICO66" si="10659">IF(ICO62&gt;0,0,(ICO60-ICM62)*$C$65)</f>
        <v>0</v>
      </c>
      <c r="ICR66" s="956">
        <f t="shared" ref="ICR66" si="10660">IF(ICR62&gt;0,0,(ICR60-ICP62)*$C$65)</f>
        <v>0</v>
      </c>
      <c r="ICT66" s="956">
        <f t="shared" ref="ICT66" si="10661">IF(ICT62&gt;0,0,(ICT60-ICR62)*$C$65)</f>
        <v>0</v>
      </c>
      <c r="ICW66" s="956">
        <f t="shared" ref="ICW66" si="10662">IF(ICW62&gt;0,0,(ICW60-ICU62)*$C$65)</f>
        <v>0</v>
      </c>
      <c r="ICY66" s="956">
        <f t="shared" ref="ICY66" si="10663">IF(ICY62&gt;0,0,(ICY60-ICW62)*$C$65)</f>
        <v>0</v>
      </c>
      <c r="IDB66" s="956">
        <f t="shared" ref="IDB66" si="10664">IF(IDB62&gt;0,0,(IDB60-ICZ62)*$C$65)</f>
        <v>0</v>
      </c>
      <c r="IDD66" s="956">
        <f t="shared" ref="IDD66" si="10665">IF(IDD62&gt;0,0,(IDD60-IDB62)*$C$65)</f>
        <v>0</v>
      </c>
      <c r="IDG66" s="956">
        <f t="shared" ref="IDG66" si="10666">IF(IDG62&gt;0,0,(IDG60-IDE62)*$C$65)</f>
        <v>0</v>
      </c>
      <c r="IDI66" s="956">
        <f t="shared" ref="IDI66" si="10667">IF(IDI62&gt;0,0,(IDI60-IDG62)*$C$65)</f>
        <v>0</v>
      </c>
      <c r="IDL66" s="956">
        <f t="shared" ref="IDL66" si="10668">IF(IDL62&gt;0,0,(IDL60-IDJ62)*$C$65)</f>
        <v>0</v>
      </c>
      <c r="IDN66" s="956">
        <f t="shared" ref="IDN66" si="10669">IF(IDN62&gt;0,0,(IDN60-IDL62)*$C$65)</f>
        <v>0</v>
      </c>
      <c r="IDQ66" s="956">
        <f t="shared" ref="IDQ66" si="10670">IF(IDQ62&gt;0,0,(IDQ60-IDO62)*$C$65)</f>
        <v>0</v>
      </c>
      <c r="IDS66" s="956">
        <f t="shared" ref="IDS66" si="10671">IF(IDS62&gt;0,0,(IDS60-IDQ62)*$C$65)</f>
        <v>0</v>
      </c>
      <c r="IDV66" s="956">
        <f t="shared" ref="IDV66" si="10672">IF(IDV62&gt;0,0,(IDV60-IDT62)*$C$65)</f>
        <v>0</v>
      </c>
      <c r="IDX66" s="956">
        <f t="shared" ref="IDX66" si="10673">IF(IDX62&gt;0,0,(IDX60-IDV62)*$C$65)</f>
        <v>0</v>
      </c>
      <c r="IEA66" s="956">
        <f t="shared" ref="IEA66" si="10674">IF(IEA62&gt;0,0,(IEA60-IDY62)*$C$65)</f>
        <v>0</v>
      </c>
      <c r="IEC66" s="956">
        <f t="shared" ref="IEC66" si="10675">IF(IEC62&gt;0,0,(IEC60-IEA62)*$C$65)</f>
        <v>0</v>
      </c>
      <c r="IEF66" s="956">
        <f t="shared" ref="IEF66" si="10676">IF(IEF62&gt;0,0,(IEF60-IED62)*$C$65)</f>
        <v>0</v>
      </c>
      <c r="IEH66" s="956">
        <f t="shared" ref="IEH66" si="10677">IF(IEH62&gt;0,0,(IEH60-IEF62)*$C$65)</f>
        <v>0</v>
      </c>
      <c r="IEK66" s="956">
        <f t="shared" ref="IEK66" si="10678">IF(IEK62&gt;0,0,(IEK60-IEI62)*$C$65)</f>
        <v>0</v>
      </c>
      <c r="IEM66" s="956">
        <f t="shared" ref="IEM66" si="10679">IF(IEM62&gt;0,0,(IEM60-IEK62)*$C$65)</f>
        <v>0</v>
      </c>
      <c r="IEP66" s="956">
        <f t="shared" ref="IEP66" si="10680">IF(IEP62&gt;0,0,(IEP60-IEN62)*$C$65)</f>
        <v>0</v>
      </c>
      <c r="IER66" s="956">
        <f t="shared" ref="IER66" si="10681">IF(IER62&gt;0,0,(IER60-IEP62)*$C$65)</f>
        <v>0</v>
      </c>
      <c r="IEU66" s="956">
        <f t="shared" ref="IEU66" si="10682">IF(IEU62&gt;0,0,(IEU60-IES62)*$C$65)</f>
        <v>0</v>
      </c>
      <c r="IEW66" s="956">
        <f t="shared" ref="IEW66" si="10683">IF(IEW62&gt;0,0,(IEW60-IEU62)*$C$65)</f>
        <v>0</v>
      </c>
      <c r="IEZ66" s="956">
        <f t="shared" ref="IEZ66" si="10684">IF(IEZ62&gt;0,0,(IEZ60-IEX62)*$C$65)</f>
        <v>0</v>
      </c>
      <c r="IFB66" s="956">
        <f t="shared" ref="IFB66" si="10685">IF(IFB62&gt;0,0,(IFB60-IEZ62)*$C$65)</f>
        <v>0</v>
      </c>
      <c r="IFE66" s="956">
        <f t="shared" ref="IFE66" si="10686">IF(IFE62&gt;0,0,(IFE60-IFC62)*$C$65)</f>
        <v>0</v>
      </c>
      <c r="IFG66" s="956">
        <f t="shared" ref="IFG66" si="10687">IF(IFG62&gt;0,0,(IFG60-IFE62)*$C$65)</f>
        <v>0</v>
      </c>
      <c r="IFJ66" s="956">
        <f t="shared" ref="IFJ66" si="10688">IF(IFJ62&gt;0,0,(IFJ60-IFH62)*$C$65)</f>
        <v>0</v>
      </c>
      <c r="IFL66" s="956">
        <f t="shared" ref="IFL66" si="10689">IF(IFL62&gt;0,0,(IFL60-IFJ62)*$C$65)</f>
        <v>0</v>
      </c>
      <c r="IFO66" s="956">
        <f t="shared" ref="IFO66" si="10690">IF(IFO62&gt;0,0,(IFO60-IFM62)*$C$65)</f>
        <v>0</v>
      </c>
      <c r="IFQ66" s="956">
        <f t="shared" ref="IFQ66" si="10691">IF(IFQ62&gt;0,0,(IFQ60-IFO62)*$C$65)</f>
        <v>0</v>
      </c>
      <c r="IFT66" s="956">
        <f t="shared" ref="IFT66" si="10692">IF(IFT62&gt;0,0,(IFT60-IFR62)*$C$65)</f>
        <v>0</v>
      </c>
      <c r="IFV66" s="956">
        <f t="shared" ref="IFV66" si="10693">IF(IFV62&gt;0,0,(IFV60-IFT62)*$C$65)</f>
        <v>0</v>
      </c>
      <c r="IFY66" s="956">
        <f t="shared" ref="IFY66" si="10694">IF(IFY62&gt;0,0,(IFY60-IFW62)*$C$65)</f>
        <v>0</v>
      </c>
      <c r="IGA66" s="956">
        <f t="shared" ref="IGA66" si="10695">IF(IGA62&gt;0,0,(IGA60-IFY62)*$C$65)</f>
        <v>0</v>
      </c>
      <c r="IGD66" s="956">
        <f t="shared" ref="IGD66" si="10696">IF(IGD62&gt;0,0,(IGD60-IGB62)*$C$65)</f>
        <v>0</v>
      </c>
      <c r="IGF66" s="956">
        <f t="shared" ref="IGF66" si="10697">IF(IGF62&gt;0,0,(IGF60-IGD62)*$C$65)</f>
        <v>0</v>
      </c>
      <c r="IGI66" s="956">
        <f t="shared" ref="IGI66" si="10698">IF(IGI62&gt;0,0,(IGI60-IGG62)*$C$65)</f>
        <v>0</v>
      </c>
      <c r="IGK66" s="956">
        <f t="shared" ref="IGK66" si="10699">IF(IGK62&gt;0,0,(IGK60-IGI62)*$C$65)</f>
        <v>0</v>
      </c>
      <c r="IGN66" s="956">
        <f t="shared" ref="IGN66" si="10700">IF(IGN62&gt;0,0,(IGN60-IGL62)*$C$65)</f>
        <v>0</v>
      </c>
      <c r="IGP66" s="956">
        <f t="shared" ref="IGP66" si="10701">IF(IGP62&gt;0,0,(IGP60-IGN62)*$C$65)</f>
        <v>0</v>
      </c>
      <c r="IGS66" s="956">
        <f t="shared" ref="IGS66" si="10702">IF(IGS62&gt;0,0,(IGS60-IGQ62)*$C$65)</f>
        <v>0</v>
      </c>
      <c r="IGU66" s="956">
        <f t="shared" ref="IGU66" si="10703">IF(IGU62&gt;0,0,(IGU60-IGS62)*$C$65)</f>
        <v>0</v>
      </c>
      <c r="IGX66" s="956">
        <f t="shared" ref="IGX66" si="10704">IF(IGX62&gt;0,0,(IGX60-IGV62)*$C$65)</f>
        <v>0</v>
      </c>
      <c r="IGZ66" s="956">
        <f t="shared" ref="IGZ66" si="10705">IF(IGZ62&gt;0,0,(IGZ60-IGX62)*$C$65)</f>
        <v>0</v>
      </c>
      <c r="IHC66" s="956">
        <f t="shared" ref="IHC66" si="10706">IF(IHC62&gt;0,0,(IHC60-IHA62)*$C$65)</f>
        <v>0</v>
      </c>
      <c r="IHE66" s="956">
        <f t="shared" ref="IHE66" si="10707">IF(IHE62&gt;0,0,(IHE60-IHC62)*$C$65)</f>
        <v>0</v>
      </c>
      <c r="IHH66" s="956">
        <f t="shared" ref="IHH66" si="10708">IF(IHH62&gt;0,0,(IHH60-IHF62)*$C$65)</f>
        <v>0</v>
      </c>
      <c r="IHJ66" s="956">
        <f t="shared" ref="IHJ66" si="10709">IF(IHJ62&gt;0,0,(IHJ60-IHH62)*$C$65)</f>
        <v>0</v>
      </c>
      <c r="IHM66" s="956">
        <f t="shared" ref="IHM66" si="10710">IF(IHM62&gt;0,0,(IHM60-IHK62)*$C$65)</f>
        <v>0</v>
      </c>
      <c r="IHO66" s="956">
        <f t="shared" ref="IHO66" si="10711">IF(IHO62&gt;0,0,(IHO60-IHM62)*$C$65)</f>
        <v>0</v>
      </c>
      <c r="IHR66" s="956">
        <f t="shared" ref="IHR66" si="10712">IF(IHR62&gt;0,0,(IHR60-IHP62)*$C$65)</f>
        <v>0</v>
      </c>
      <c r="IHT66" s="956">
        <f t="shared" ref="IHT66" si="10713">IF(IHT62&gt;0,0,(IHT60-IHR62)*$C$65)</f>
        <v>0</v>
      </c>
      <c r="IHW66" s="956">
        <f t="shared" ref="IHW66" si="10714">IF(IHW62&gt;0,0,(IHW60-IHU62)*$C$65)</f>
        <v>0</v>
      </c>
      <c r="IHY66" s="956">
        <f t="shared" ref="IHY66" si="10715">IF(IHY62&gt;0,0,(IHY60-IHW62)*$C$65)</f>
        <v>0</v>
      </c>
      <c r="IIB66" s="956">
        <f t="shared" ref="IIB66" si="10716">IF(IIB62&gt;0,0,(IIB60-IHZ62)*$C$65)</f>
        <v>0</v>
      </c>
      <c r="IID66" s="956">
        <f t="shared" ref="IID66" si="10717">IF(IID62&gt;0,0,(IID60-IIB62)*$C$65)</f>
        <v>0</v>
      </c>
      <c r="IIG66" s="956">
        <f t="shared" ref="IIG66" si="10718">IF(IIG62&gt;0,0,(IIG60-IIE62)*$C$65)</f>
        <v>0</v>
      </c>
      <c r="III66" s="956">
        <f t="shared" ref="III66" si="10719">IF(III62&gt;0,0,(III60-IIG62)*$C$65)</f>
        <v>0</v>
      </c>
      <c r="IIL66" s="956">
        <f t="shared" ref="IIL66" si="10720">IF(IIL62&gt;0,0,(IIL60-IIJ62)*$C$65)</f>
        <v>0</v>
      </c>
      <c r="IIN66" s="956">
        <f t="shared" ref="IIN66" si="10721">IF(IIN62&gt;0,0,(IIN60-IIL62)*$C$65)</f>
        <v>0</v>
      </c>
      <c r="IIQ66" s="956">
        <f t="shared" ref="IIQ66" si="10722">IF(IIQ62&gt;0,0,(IIQ60-IIO62)*$C$65)</f>
        <v>0</v>
      </c>
      <c r="IIS66" s="956">
        <f t="shared" ref="IIS66" si="10723">IF(IIS62&gt;0,0,(IIS60-IIQ62)*$C$65)</f>
        <v>0</v>
      </c>
      <c r="IIV66" s="956">
        <f t="shared" ref="IIV66" si="10724">IF(IIV62&gt;0,0,(IIV60-IIT62)*$C$65)</f>
        <v>0</v>
      </c>
      <c r="IIX66" s="956">
        <f t="shared" ref="IIX66" si="10725">IF(IIX62&gt;0,0,(IIX60-IIV62)*$C$65)</f>
        <v>0</v>
      </c>
      <c r="IJA66" s="956">
        <f t="shared" ref="IJA66" si="10726">IF(IJA62&gt;0,0,(IJA60-IIY62)*$C$65)</f>
        <v>0</v>
      </c>
      <c r="IJC66" s="956">
        <f t="shared" ref="IJC66" si="10727">IF(IJC62&gt;0,0,(IJC60-IJA62)*$C$65)</f>
        <v>0</v>
      </c>
      <c r="IJF66" s="956">
        <f t="shared" ref="IJF66" si="10728">IF(IJF62&gt;0,0,(IJF60-IJD62)*$C$65)</f>
        <v>0</v>
      </c>
      <c r="IJH66" s="956">
        <f t="shared" ref="IJH66" si="10729">IF(IJH62&gt;0,0,(IJH60-IJF62)*$C$65)</f>
        <v>0</v>
      </c>
      <c r="IJK66" s="956">
        <f t="shared" ref="IJK66" si="10730">IF(IJK62&gt;0,0,(IJK60-IJI62)*$C$65)</f>
        <v>0</v>
      </c>
      <c r="IJM66" s="956">
        <f t="shared" ref="IJM66" si="10731">IF(IJM62&gt;0,0,(IJM60-IJK62)*$C$65)</f>
        <v>0</v>
      </c>
      <c r="IJP66" s="956">
        <f t="shared" ref="IJP66" si="10732">IF(IJP62&gt;0,0,(IJP60-IJN62)*$C$65)</f>
        <v>0</v>
      </c>
      <c r="IJR66" s="956">
        <f t="shared" ref="IJR66" si="10733">IF(IJR62&gt;0,0,(IJR60-IJP62)*$C$65)</f>
        <v>0</v>
      </c>
      <c r="IJU66" s="956">
        <f t="shared" ref="IJU66" si="10734">IF(IJU62&gt;0,0,(IJU60-IJS62)*$C$65)</f>
        <v>0</v>
      </c>
      <c r="IJW66" s="956">
        <f t="shared" ref="IJW66" si="10735">IF(IJW62&gt;0,0,(IJW60-IJU62)*$C$65)</f>
        <v>0</v>
      </c>
      <c r="IJZ66" s="956">
        <f t="shared" ref="IJZ66" si="10736">IF(IJZ62&gt;0,0,(IJZ60-IJX62)*$C$65)</f>
        <v>0</v>
      </c>
      <c r="IKB66" s="956">
        <f t="shared" ref="IKB66" si="10737">IF(IKB62&gt;0,0,(IKB60-IJZ62)*$C$65)</f>
        <v>0</v>
      </c>
      <c r="IKE66" s="956">
        <f t="shared" ref="IKE66" si="10738">IF(IKE62&gt;0,0,(IKE60-IKC62)*$C$65)</f>
        <v>0</v>
      </c>
      <c r="IKG66" s="956">
        <f t="shared" ref="IKG66" si="10739">IF(IKG62&gt;0,0,(IKG60-IKE62)*$C$65)</f>
        <v>0</v>
      </c>
      <c r="IKJ66" s="956">
        <f t="shared" ref="IKJ66" si="10740">IF(IKJ62&gt;0,0,(IKJ60-IKH62)*$C$65)</f>
        <v>0</v>
      </c>
      <c r="IKL66" s="956">
        <f t="shared" ref="IKL66" si="10741">IF(IKL62&gt;0,0,(IKL60-IKJ62)*$C$65)</f>
        <v>0</v>
      </c>
      <c r="IKO66" s="956">
        <f t="shared" ref="IKO66" si="10742">IF(IKO62&gt;0,0,(IKO60-IKM62)*$C$65)</f>
        <v>0</v>
      </c>
      <c r="IKQ66" s="956">
        <f t="shared" ref="IKQ66" si="10743">IF(IKQ62&gt;0,0,(IKQ60-IKO62)*$C$65)</f>
        <v>0</v>
      </c>
      <c r="IKT66" s="956">
        <f t="shared" ref="IKT66" si="10744">IF(IKT62&gt;0,0,(IKT60-IKR62)*$C$65)</f>
        <v>0</v>
      </c>
      <c r="IKV66" s="956">
        <f t="shared" ref="IKV66" si="10745">IF(IKV62&gt;0,0,(IKV60-IKT62)*$C$65)</f>
        <v>0</v>
      </c>
      <c r="IKY66" s="956">
        <f t="shared" ref="IKY66" si="10746">IF(IKY62&gt;0,0,(IKY60-IKW62)*$C$65)</f>
        <v>0</v>
      </c>
      <c r="ILA66" s="956">
        <f t="shared" ref="ILA66" si="10747">IF(ILA62&gt;0,0,(ILA60-IKY62)*$C$65)</f>
        <v>0</v>
      </c>
      <c r="ILD66" s="956">
        <f t="shared" ref="ILD66" si="10748">IF(ILD62&gt;0,0,(ILD60-ILB62)*$C$65)</f>
        <v>0</v>
      </c>
      <c r="ILF66" s="956">
        <f t="shared" ref="ILF66" si="10749">IF(ILF62&gt;0,0,(ILF60-ILD62)*$C$65)</f>
        <v>0</v>
      </c>
      <c r="ILI66" s="956">
        <f t="shared" ref="ILI66" si="10750">IF(ILI62&gt;0,0,(ILI60-ILG62)*$C$65)</f>
        <v>0</v>
      </c>
      <c r="ILK66" s="956">
        <f t="shared" ref="ILK66" si="10751">IF(ILK62&gt;0,0,(ILK60-ILI62)*$C$65)</f>
        <v>0</v>
      </c>
      <c r="ILN66" s="956">
        <f t="shared" ref="ILN66" si="10752">IF(ILN62&gt;0,0,(ILN60-ILL62)*$C$65)</f>
        <v>0</v>
      </c>
      <c r="ILP66" s="956">
        <f t="shared" ref="ILP66" si="10753">IF(ILP62&gt;0,0,(ILP60-ILN62)*$C$65)</f>
        <v>0</v>
      </c>
      <c r="ILS66" s="956">
        <f t="shared" ref="ILS66" si="10754">IF(ILS62&gt;0,0,(ILS60-ILQ62)*$C$65)</f>
        <v>0</v>
      </c>
      <c r="ILU66" s="956">
        <f t="shared" ref="ILU66" si="10755">IF(ILU62&gt;0,0,(ILU60-ILS62)*$C$65)</f>
        <v>0</v>
      </c>
      <c r="ILX66" s="956">
        <f t="shared" ref="ILX66" si="10756">IF(ILX62&gt;0,0,(ILX60-ILV62)*$C$65)</f>
        <v>0</v>
      </c>
      <c r="ILZ66" s="956">
        <f t="shared" ref="ILZ66" si="10757">IF(ILZ62&gt;0,0,(ILZ60-ILX62)*$C$65)</f>
        <v>0</v>
      </c>
      <c r="IMC66" s="956">
        <f t="shared" ref="IMC66" si="10758">IF(IMC62&gt;0,0,(IMC60-IMA62)*$C$65)</f>
        <v>0</v>
      </c>
      <c r="IME66" s="956">
        <f t="shared" ref="IME66" si="10759">IF(IME62&gt;0,0,(IME60-IMC62)*$C$65)</f>
        <v>0</v>
      </c>
      <c r="IMH66" s="956">
        <f t="shared" ref="IMH66" si="10760">IF(IMH62&gt;0,0,(IMH60-IMF62)*$C$65)</f>
        <v>0</v>
      </c>
      <c r="IMJ66" s="956">
        <f t="shared" ref="IMJ66" si="10761">IF(IMJ62&gt;0,0,(IMJ60-IMH62)*$C$65)</f>
        <v>0</v>
      </c>
      <c r="IMM66" s="956">
        <f t="shared" ref="IMM66" si="10762">IF(IMM62&gt;0,0,(IMM60-IMK62)*$C$65)</f>
        <v>0</v>
      </c>
      <c r="IMO66" s="956">
        <f t="shared" ref="IMO66" si="10763">IF(IMO62&gt;0,0,(IMO60-IMM62)*$C$65)</f>
        <v>0</v>
      </c>
      <c r="IMR66" s="956">
        <f t="shared" ref="IMR66" si="10764">IF(IMR62&gt;0,0,(IMR60-IMP62)*$C$65)</f>
        <v>0</v>
      </c>
      <c r="IMT66" s="956">
        <f t="shared" ref="IMT66" si="10765">IF(IMT62&gt;0,0,(IMT60-IMR62)*$C$65)</f>
        <v>0</v>
      </c>
      <c r="IMW66" s="956">
        <f t="shared" ref="IMW66" si="10766">IF(IMW62&gt;0,0,(IMW60-IMU62)*$C$65)</f>
        <v>0</v>
      </c>
      <c r="IMY66" s="956">
        <f t="shared" ref="IMY66" si="10767">IF(IMY62&gt;0,0,(IMY60-IMW62)*$C$65)</f>
        <v>0</v>
      </c>
      <c r="INB66" s="956">
        <f t="shared" ref="INB66" si="10768">IF(INB62&gt;0,0,(INB60-IMZ62)*$C$65)</f>
        <v>0</v>
      </c>
      <c r="IND66" s="956">
        <f t="shared" ref="IND66" si="10769">IF(IND62&gt;0,0,(IND60-INB62)*$C$65)</f>
        <v>0</v>
      </c>
      <c r="ING66" s="956">
        <f t="shared" ref="ING66" si="10770">IF(ING62&gt;0,0,(ING60-INE62)*$C$65)</f>
        <v>0</v>
      </c>
      <c r="INI66" s="956">
        <f t="shared" ref="INI66" si="10771">IF(INI62&gt;0,0,(INI60-ING62)*$C$65)</f>
        <v>0</v>
      </c>
      <c r="INL66" s="956">
        <f t="shared" ref="INL66" si="10772">IF(INL62&gt;0,0,(INL60-INJ62)*$C$65)</f>
        <v>0</v>
      </c>
      <c r="INN66" s="956">
        <f t="shared" ref="INN66" si="10773">IF(INN62&gt;0,0,(INN60-INL62)*$C$65)</f>
        <v>0</v>
      </c>
      <c r="INQ66" s="956">
        <f t="shared" ref="INQ66" si="10774">IF(INQ62&gt;0,0,(INQ60-INO62)*$C$65)</f>
        <v>0</v>
      </c>
      <c r="INS66" s="956">
        <f t="shared" ref="INS66" si="10775">IF(INS62&gt;0,0,(INS60-INQ62)*$C$65)</f>
        <v>0</v>
      </c>
      <c r="INV66" s="956">
        <f t="shared" ref="INV66" si="10776">IF(INV62&gt;0,0,(INV60-INT62)*$C$65)</f>
        <v>0</v>
      </c>
      <c r="INX66" s="956">
        <f t="shared" ref="INX66" si="10777">IF(INX62&gt;0,0,(INX60-INV62)*$C$65)</f>
        <v>0</v>
      </c>
      <c r="IOA66" s="956">
        <f t="shared" ref="IOA66" si="10778">IF(IOA62&gt;0,0,(IOA60-INY62)*$C$65)</f>
        <v>0</v>
      </c>
      <c r="IOC66" s="956">
        <f t="shared" ref="IOC66" si="10779">IF(IOC62&gt;0,0,(IOC60-IOA62)*$C$65)</f>
        <v>0</v>
      </c>
      <c r="IOF66" s="956">
        <f t="shared" ref="IOF66" si="10780">IF(IOF62&gt;0,0,(IOF60-IOD62)*$C$65)</f>
        <v>0</v>
      </c>
      <c r="IOH66" s="956">
        <f t="shared" ref="IOH66" si="10781">IF(IOH62&gt;0,0,(IOH60-IOF62)*$C$65)</f>
        <v>0</v>
      </c>
      <c r="IOK66" s="956">
        <f t="shared" ref="IOK66" si="10782">IF(IOK62&gt;0,0,(IOK60-IOI62)*$C$65)</f>
        <v>0</v>
      </c>
      <c r="IOM66" s="956">
        <f t="shared" ref="IOM66" si="10783">IF(IOM62&gt;0,0,(IOM60-IOK62)*$C$65)</f>
        <v>0</v>
      </c>
      <c r="IOP66" s="956">
        <f t="shared" ref="IOP66" si="10784">IF(IOP62&gt;0,0,(IOP60-ION62)*$C$65)</f>
        <v>0</v>
      </c>
      <c r="IOR66" s="956">
        <f t="shared" ref="IOR66" si="10785">IF(IOR62&gt;0,0,(IOR60-IOP62)*$C$65)</f>
        <v>0</v>
      </c>
      <c r="IOU66" s="956">
        <f t="shared" ref="IOU66" si="10786">IF(IOU62&gt;0,0,(IOU60-IOS62)*$C$65)</f>
        <v>0</v>
      </c>
      <c r="IOW66" s="956">
        <f t="shared" ref="IOW66" si="10787">IF(IOW62&gt;0,0,(IOW60-IOU62)*$C$65)</f>
        <v>0</v>
      </c>
      <c r="IOZ66" s="956">
        <f t="shared" ref="IOZ66" si="10788">IF(IOZ62&gt;0,0,(IOZ60-IOX62)*$C$65)</f>
        <v>0</v>
      </c>
      <c r="IPB66" s="956">
        <f t="shared" ref="IPB66" si="10789">IF(IPB62&gt;0,0,(IPB60-IOZ62)*$C$65)</f>
        <v>0</v>
      </c>
      <c r="IPE66" s="956">
        <f t="shared" ref="IPE66" si="10790">IF(IPE62&gt;0,0,(IPE60-IPC62)*$C$65)</f>
        <v>0</v>
      </c>
      <c r="IPG66" s="956">
        <f t="shared" ref="IPG66" si="10791">IF(IPG62&gt;0,0,(IPG60-IPE62)*$C$65)</f>
        <v>0</v>
      </c>
      <c r="IPJ66" s="956">
        <f t="shared" ref="IPJ66" si="10792">IF(IPJ62&gt;0,0,(IPJ60-IPH62)*$C$65)</f>
        <v>0</v>
      </c>
      <c r="IPL66" s="956">
        <f t="shared" ref="IPL66" si="10793">IF(IPL62&gt;0,0,(IPL60-IPJ62)*$C$65)</f>
        <v>0</v>
      </c>
      <c r="IPO66" s="956">
        <f t="shared" ref="IPO66" si="10794">IF(IPO62&gt;0,0,(IPO60-IPM62)*$C$65)</f>
        <v>0</v>
      </c>
      <c r="IPQ66" s="956">
        <f t="shared" ref="IPQ66" si="10795">IF(IPQ62&gt;0,0,(IPQ60-IPO62)*$C$65)</f>
        <v>0</v>
      </c>
      <c r="IPT66" s="956">
        <f t="shared" ref="IPT66" si="10796">IF(IPT62&gt;0,0,(IPT60-IPR62)*$C$65)</f>
        <v>0</v>
      </c>
      <c r="IPV66" s="956">
        <f t="shared" ref="IPV66" si="10797">IF(IPV62&gt;0,0,(IPV60-IPT62)*$C$65)</f>
        <v>0</v>
      </c>
      <c r="IPY66" s="956">
        <f t="shared" ref="IPY66" si="10798">IF(IPY62&gt;0,0,(IPY60-IPW62)*$C$65)</f>
        <v>0</v>
      </c>
      <c r="IQA66" s="956">
        <f t="shared" ref="IQA66" si="10799">IF(IQA62&gt;0,0,(IQA60-IPY62)*$C$65)</f>
        <v>0</v>
      </c>
      <c r="IQD66" s="956">
        <f t="shared" ref="IQD66" si="10800">IF(IQD62&gt;0,0,(IQD60-IQB62)*$C$65)</f>
        <v>0</v>
      </c>
      <c r="IQF66" s="956">
        <f t="shared" ref="IQF66" si="10801">IF(IQF62&gt;0,0,(IQF60-IQD62)*$C$65)</f>
        <v>0</v>
      </c>
      <c r="IQI66" s="956">
        <f t="shared" ref="IQI66" si="10802">IF(IQI62&gt;0,0,(IQI60-IQG62)*$C$65)</f>
        <v>0</v>
      </c>
      <c r="IQK66" s="956">
        <f t="shared" ref="IQK66" si="10803">IF(IQK62&gt;0,0,(IQK60-IQI62)*$C$65)</f>
        <v>0</v>
      </c>
      <c r="IQN66" s="956">
        <f t="shared" ref="IQN66" si="10804">IF(IQN62&gt;0,0,(IQN60-IQL62)*$C$65)</f>
        <v>0</v>
      </c>
      <c r="IQP66" s="956">
        <f t="shared" ref="IQP66" si="10805">IF(IQP62&gt;0,0,(IQP60-IQN62)*$C$65)</f>
        <v>0</v>
      </c>
      <c r="IQS66" s="956">
        <f t="shared" ref="IQS66" si="10806">IF(IQS62&gt;0,0,(IQS60-IQQ62)*$C$65)</f>
        <v>0</v>
      </c>
      <c r="IQU66" s="956">
        <f t="shared" ref="IQU66" si="10807">IF(IQU62&gt;0,0,(IQU60-IQS62)*$C$65)</f>
        <v>0</v>
      </c>
      <c r="IQX66" s="956">
        <f t="shared" ref="IQX66" si="10808">IF(IQX62&gt;0,0,(IQX60-IQV62)*$C$65)</f>
        <v>0</v>
      </c>
      <c r="IQZ66" s="956">
        <f t="shared" ref="IQZ66" si="10809">IF(IQZ62&gt;0,0,(IQZ60-IQX62)*$C$65)</f>
        <v>0</v>
      </c>
      <c r="IRC66" s="956">
        <f t="shared" ref="IRC66" si="10810">IF(IRC62&gt;0,0,(IRC60-IRA62)*$C$65)</f>
        <v>0</v>
      </c>
      <c r="IRE66" s="956">
        <f t="shared" ref="IRE66" si="10811">IF(IRE62&gt;0,0,(IRE60-IRC62)*$C$65)</f>
        <v>0</v>
      </c>
      <c r="IRH66" s="956">
        <f t="shared" ref="IRH66" si="10812">IF(IRH62&gt;0,0,(IRH60-IRF62)*$C$65)</f>
        <v>0</v>
      </c>
      <c r="IRJ66" s="956">
        <f t="shared" ref="IRJ66" si="10813">IF(IRJ62&gt;0,0,(IRJ60-IRH62)*$C$65)</f>
        <v>0</v>
      </c>
      <c r="IRM66" s="956">
        <f t="shared" ref="IRM66" si="10814">IF(IRM62&gt;0,0,(IRM60-IRK62)*$C$65)</f>
        <v>0</v>
      </c>
      <c r="IRO66" s="956">
        <f t="shared" ref="IRO66" si="10815">IF(IRO62&gt;0,0,(IRO60-IRM62)*$C$65)</f>
        <v>0</v>
      </c>
      <c r="IRR66" s="956">
        <f t="shared" ref="IRR66" si="10816">IF(IRR62&gt;0,0,(IRR60-IRP62)*$C$65)</f>
        <v>0</v>
      </c>
      <c r="IRT66" s="956">
        <f t="shared" ref="IRT66" si="10817">IF(IRT62&gt;0,0,(IRT60-IRR62)*$C$65)</f>
        <v>0</v>
      </c>
      <c r="IRW66" s="956">
        <f t="shared" ref="IRW66" si="10818">IF(IRW62&gt;0,0,(IRW60-IRU62)*$C$65)</f>
        <v>0</v>
      </c>
      <c r="IRY66" s="956">
        <f t="shared" ref="IRY66" si="10819">IF(IRY62&gt;0,0,(IRY60-IRW62)*$C$65)</f>
        <v>0</v>
      </c>
      <c r="ISB66" s="956">
        <f t="shared" ref="ISB66" si="10820">IF(ISB62&gt;0,0,(ISB60-IRZ62)*$C$65)</f>
        <v>0</v>
      </c>
      <c r="ISD66" s="956">
        <f t="shared" ref="ISD66" si="10821">IF(ISD62&gt;0,0,(ISD60-ISB62)*$C$65)</f>
        <v>0</v>
      </c>
      <c r="ISG66" s="956">
        <f t="shared" ref="ISG66" si="10822">IF(ISG62&gt;0,0,(ISG60-ISE62)*$C$65)</f>
        <v>0</v>
      </c>
      <c r="ISI66" s="956">
        <f t="shared" ref="ISI66" si="10823">IF(ISI62&gt;0,0,(ISI60-ISG62)*$C$65)</f>
        <v>0</v>
      </c>
      <c r="ISL66" s="956">
        <f t="shared" ref="ISL66" si="10824">IF(ISL62&gt;0,0,(ISL60-ISJ62)*$C$65)</f>
        <v>0</v>
      </c>
      <c r="ISN66" s="956">
        <f t="shared" ref="ISN66" si="10825">IF(ISN62&gt;0,0,(ISN60-ISL62)*$C$65)</f>
        <v>0</v>
      </c>
      <c r="ISQ66" s="956">
        <f t="shared" ref="ISQ66" si="10826">IF(ISQ62&gt;0,0,(ISQ60-ISO62)*$C$65)</f>
        <v>0</v>
      </c>
      <c r="ISS66" s="956">
        <f t="shared" ref="ISS66" si="10827">IF(ISS62&gt;0,0,(ISS60-ISQ62)*$C$65)</f>
        <v>0</v>
      </c>
      <c r="ISV66" s="956">
        <f t="shared" ref="ISV66" si="10828">IF(ISV62&gt;0,0,(ISV60-IST62)*$C$65)</f>
        <v>0</v>
      </c>
      <c r="ISX66" s="956">
        <f t="shared" ref="ISX66" si="10829">IF(ISX62&gt;0,0,(ISX60-ISV62)*$C$65)</f>
        <v>0</v>
      </c>
      <c r="ITA66" s="956">
        <f t="shared" ref="ITA66" si="10830">IF(ITA62&gt;0,0,(ITA60-ISY62)*$C$65)</f>
        <v>0</v>
      </c>
      <c r="ITC66" s="956">
        <f t="shared" ref="ITC66" si="10831">IF(ITC62&gt;0,0,(ITC60-ITA62)*$C$65)</f>
        <v>0</v>
      </c>
      <c r="ITF66" s="956">
        <f t="shared" ref="ITF66" si="10832">IF(ITF62&gt;0,0,(ITF60-ITD62)*$C$65)</f>
        <v>0</v>
      </c>
      <c r="ITH66" s="956">
        <f t="shared" ref="ITH66" si="10833">IF(ITH62&gt;0,0,(ITH60-ITF62)*$C$65)</f>
        <v>0</v>
      </c>
      <c r="ITK66" s="956">
        <f t="shared" ref="ITK66" si="10834">IF(ITK62&gt;0,0,(ITK60-ITI62)*$C$65)</f>
        <v>0</v>
      </c>
      <c r="ITM66" s="956">
        <f t="shared" ref="ITM66" si="10835">IF(ITM62&gt;0,0,(ITM60-ITK62)*$C$65)</f>
        <v>0</v>
      </c>
      <c r="ITP66" s="956">
        <f t="shared" ref="ITP66" si="10836">IF(ITP62&gt;0,0,(ITP60-ITN62)*$C$65)</f>
        <v>0</v>
      </c>
      <c r="ITR66" s="956">
        <f t="shared" ref="ITR66" si="10837">IF(ITR62&gt;0,0,(ITR60-ITP62)*$C$65)</f>
        <v>0</v>
      </c>
      <c r="ITU66" s="956">
        <f t="shared" ref="ITU66" si="10838">IF(ITU62&gt;0,0,(ITU60-ITS62)*$C$65)</f>
        <v>0</v>
      </c>
      <c r="ITW66" s="956">
        <f t="shared" ref="ITW66" si="10839">IF(ITW62&gt;0,0,(ITW60-ITU62)*$C$65)</f>
        <v>0</v>
      </c>
      <c r="ITZ66" s="956">
        <f t="shared" ref="ITZ66" si="10840">IF(ITZ62&gt;0,0,(ITZ60-ITX62)*$C$65)</f>
        <v>0</v>
      </c>
      <c r="IUB66" s="956">
        <f t="shared" ref="IUB66" si="10841">IF(IUB62&gt;0,0,(IUB60-ITZ62)*$C$65)</f>
        <v>0</v>
      </c>
      <c r="IUE66" s="956">
        <f t="shared" ref="IUE66" si="10842">IF(IUE62&gt;0,0,(IUE60-IUC62)*$C$65)</f>
        <v>0</v>
      </c>
      <c r="IUG66" s="956">
        <f t="shared" ref="IUG66" si="10843">IF(IUG62&gt;0,0,(IUG60-IUE62)*$C$65)</f>
        <v>0</v>
      </c>
      <c r="IUJ66" s="956">
        <f t="shared" ref="IUJ66" si="10844">IF(IUJ62&gt;0,0,(IUJ60-IUH62)*$C$65)</f>
        <v>0</v>
      </c>
      <c r="IUL66" s="956">
        <f t="shared" ref="IUL66" si="10845">IF(IUL62&gt;0,0,(IUL60-IUJ62)*$C$65)</f>
        <v>0</v>
      </c>
      <c r="IUO66" s="956">
        <f t="shared" ref="IUO66" si="10846">IF(IUO62&gt;0,0,(IUO60-IUM62)*$C$65)</f>
        <v>0</v>
      </c>
      <c r="IUQ66" s="956">
        <f t="shared" ref="IUQ66" si="10847">IF(IUQ62&gt;0,0,(IUQ60-IUO62)*$C$65)</f>
        <v>0</v>
      </c>
      <c r="IUT66" s="956">
        <f t="shared" ref="IUT66" si="10848">IF(IUT62&gt;0,0,(IUT60-IUR62)*$C$65)</f>
        <v>0</v>
      </c>
      <c r="IUV66" s="956">
        <f t="shared" ref="IUV66" si="10849">IF(IUV62&gt;0,0,(IUV60-IUT62)*$C$65)</f>
        <v>0</v>
      </c>
      <c r="IUY66" s="956">
        <f t="shared" ref="IUY66" si="10850">IF(IUY62&gt;0,0,(IUY60-IUW62)*$C$65)</f>
        <v>0</v>
      </c>
      <c r="IVA66" s="956">
        <f t="shared" ref="IVA66" si="10851">IF(IVA62&gt;0,0,(IVA60-IUY62)*$C$65)</f>
        <v>0</v>
      </c>
      <c r="IVD66" s="956">
        <f t="shared" ref="IVD66" si="10852">IF(IVD62&gt;0,0,(IVD60-IVB62)*$C$65)</f>
        <v>0</v>
      </c>
      <c r="IVF66" s="956">
        <f t="shared" ref="IVF66" si="10853">IF(IVF62&gt;0,0,(IVF60-IVD62)*$C$65)</f>
        <v>0</v>
      </c>
      <c r="IVI66" s="956">
        <f t="shared" ref="IVI66" si="10854">IF(IVI62&gt;0,0,(IVI60-IVG62)*$C$65)</f>
        <v>0</v>
      </c>
      <c r="IVK66" s="956">
        <f t="shared" ref="IVK66" si="10855">IF(IVK62&gt;0,0,(IVK60-IVI62)*$C$65)</f>
        <v>0</v>
      </c>
      <c r="IVN66" s="956">
        <f t="shared" ref="IVN66" si="10856">IF(IVN62&gt;0,0,(IVN60-IVL62)*$C$65)</f>
        <v>0</v>
      </c>
      <c r="IVP66" s="956">
        <f t="shared" ref="IVP66" si="10857">IF(IVP62&gt;0,0,(IVP60-IVN62)*$C$65)</f>
        <v>0</v>
      </c>
      <c r="IVS66" s="956">
        <f t="shared" ref="IVS66" si="10858">IF(IVS62&gt;0,0,(IVS60-IVQ62)*$C$65)</f>
        <v>0</v>
      </c>
      <c r="IVU66" s="956">
        <f t="shared" ref="IVU66" si="10859">IF(IVU62&gt;0,0,(IVU60-IVS62)*$C$65)</f>
        <v>0</v>
      </c>
      <c r="IVX66" s="956">
        <f t="shared" ref="IVX66" si="10860">IF(IVX62&gt;0,0,(IVX60-IVV62)*$C$65)</f>
        <v>0</v>
      </c>
      <c r="IVZ66" s="956">
        <f t="shared" ref="IVZ66" si="10861">IF(IVZ62&gt;0,0,(IVZ60-IVX62)*$C$65)</f>
        <v>0</v>
      </c>
      <c r="IWC66" s="956">
        <f t="shared" ref="IWC66" si="10862">IF(IWC62&gt;0,0,(IWC60-IWA62)*$C$65)</f>
        <v>0</v>
      </c>
      <c r="IWE66" s="956">
        <f t="shared" ref="IWE66" si="10863">IF(IWE62&gt;0,0,(IWE60-IWC62)*$C$65)</f>
        <v>0</v>
      </c>
      <c r="IWH66" s="956">
        <f t="shared" ref="IWH66" si="10864">IF(IWH62&gt;0,0,(IWH60-IWF62)*$C$65)</f>
        <v>0</v>
      </c>
      <c r="IWJ66" s="956">
        <f t="shared" ref="IWJ66" si="10865">IF(IWJ62&gt;0,0,(IWJ60-IWH62)*$C$65)</f>
        <v>0</v>
      </c>
      <c r="IWM66" s="956">
        <f t="shared" ref="IWM66" si="10866">IF(IWM62&gt;0,0,(IWM60-IWK62)*$C$65)</f>
        <v>0</v>
      </c>
      <c r="IWO66" s="956">
        <f t="shared" ref="IWO66" si="10867">IF(IWO62&gt;0,0,(IWO60-IWM62)*$C$65)</f>
        <v>0</v>
      </c>
      <c r="IWR66" s="956">
        <f t="shared" ref="IWR66" si="10868">IF(IWR62&gt;0,0,(IWR60-IWP62)*$C$65)</f>
        <v>0</v>
      </c>
      <c r="IWT66" s="956">
        <f t="shared" ref="IWT66" si="10869">IF(IWT62&gt;0,0,(IWT60-IWR62)*$C$65)</f>
        <v>0</v>
      </c>
      <c r="IWW66" s="956">
        <f t="shared" ref="IWW66" si="10870">IF(IWW62&gt;0,0,(IWW60-IWU62)*$C$65)</f>
        <v>0</v>
      </c>
      <c r="IWY66" s="956">
        <f t="shared" ref="IWY66" si="10871">IF(IWY62&gt;0,0,(IWY60-IWW62)*$C$65)</f>
        <v>0</v>
      </c>
      <c r="IXB66" s="956">
        <f t="shared" ref="IXB66" si="10872">IF(IXB62&gt;0,0,(IXB60-IWZ62)*$C$65)</f>
        <v>0</v>
      </c>
      <c r="IXD66" s="956">
        <f t="shared" ref="IXD66" si="10873">IF(IXD62&gt;0,0,(IXD60-IXB62)*$C$65)</f>
        <v>0</v>
      </c>
      <c r="IXG66" s="956">
        <f t="shared" ref="IXG66" si="10874">IF(IXG62&gt;0,0,(IXG60-IXE62)*$C$65)</f>
        <v>0</v>
      </c>
      <c r="IXI66" s="956">
        <f t="shared" ref="IXI66" si="10875">IF(IXI62&gt;0,0,(IXI60-IXG62)*$C$65)</f>
        <v>0</v>
      </c>
      <c r="IXL66" s="956">
        <f t="shared" ref="IXL66" si="10876">IF(IXL62&gt;0,0,(IXL60-IXJ62)*$C$65)</f>
        <v>0</v>
      </c>
      <c r="IXN66" s="956">
        <f t="shared" ref="IXN66" si="10877">IF(IXN62&gt;0,0,(IXN60-IXL62)*$C$65)</f>
        <v>0</v>
      </c>
      <c r="IXQ66" s="956">
        <f t="shared" ref="IXQ66" si="10878">IF(IXQ62&gt;0,0,(IXQ60-IXO62)*$C$65)</f>
        <v>0</v>
      </c>
      <c r="IXS66" s="956">
        <f t="shared" ref="IXS66" si="10879">IF(IXS62&gt;0,0,(IXS60-IXQ62)*$C$65)</f>
        <v>0</v>
      </c>
      <c r="IXV66" s="956">
        <f t="shared" ref="IXV66" si="10880">IF(IXV62&gt;0,0,(IXV60-IXT62)*$C$65)</f>
        <v>0</v>
      </c>
      <c r="IXX66" s="956">
        <f t="shared" ref="IXX66" si="10881">IF(IXX62&gt;0,0,(IXX60-IXV62)*$C$65)</f>
        <v>0</v>
      </c>
      <c r="IYA66" s="956">
        <f t="shared" ref="IYA66" si="10882">IF(IYA62&gt;0,0,(IYA60-IXY62)*$C$65)</f>
        <v>0</v>
      </c>
      <c r="IYC66" s="956">
        <f t="shared" ref="IYC66" si="10883">IF(IYC62&gt;0,0,(IYC60-IYA62)*$C$65)</f>
        <v>0</v>
      </c>
      <c r="IYF66" s="956">
        <f t="shared" ref="IYF66" si="10884">IF(IYF62&gt;0,0,(IYF60-IYD62)*$C$65)</f>
        <v>0</v>
      </c>
      <c r="IYH66" s="956">
        <f t="shared" ref="IYH66" si="10885">IF(IYH62&gt;0,0,(IYH60-IYF62)*$C$65)</f>
        <v>0</v>
      </c>
      <c r="IYK66" s="956">
        <f t="shared" ref="IYK66" si="10886">IF(IYK62&gt;0,0,(IYK60-IYI62)*$C$65)</f>
        <v>0</v>
      </c>
      <c r="IYM66" s="956">
        <f t="shared" ref="IYM66" si="10887">IF(IYM62&gt;0,0,(IYM60-IYK62)*$C$65)</f>
        <v>0</v>
      </c>
      <c r="IYP66" s="956">
        <f t="shared" ref="IYP66" si="10888">IF(IYP62&gt;0,0,(IYP60-IYN62)*$C$65)</f>
        <v>0</v>
      </c>
      <c r="IYR66" s="956">
        <f t="shared" ref="IYR66" si="10889">IF(IYR62&gt;0,0,(IYR60-IYP62)*$C$65)</f>
        <v>0</v>
      </c>
      <c r="IYU66" s="956">
        <f t="shared" ref="IYU66" si="10890">IF(IYU62&gt;0,0,(IYU60-IYS62)*$C$65)</f>
        <v>0</v>
      </c>
      <c r="IYW66" s="956">
        <f t="shared" ref="IYW66" si="10891">IF(IYW62&gt;0,0,(IYW60-IYU62)*$C$65)</f>
        <v>0</v>
      </c>
      <c r="IYZ66" s="956">
        <f t="shared" ref="IYZ66" si="10892">IF(IYZ62&gt;0,0,(IYZ60-IYX62)*$C$65)</f>
        <v>0</v>
      </c>
      <c r="IZB66" s="956">
        <f t="shared" ref="IZB66" si="10893">IF(IZB62&gt;0,0,(IZB60-IYZ62)*$C$65)</f>
        <v>0</v>
      </c>
      <c r="IZE66" s="956">
        <f t="shared" ref="IZE66" si="10894">IF(IZE62&gt;0,0,(IZE60-IZC62)*$C$65)</f>
        <v>0</v>
      </c>
      <c r="IZG66" s="956">
        <f t="shared" ref="IZG66" si="10895">IF(IZG62&gt;0,0,(IZG60-IZE62)*$C$65)</f>
        <v>0</v>
      </c>
      <c r="IZJ66" s="956">
        <f t="shared" ref="IZJ66" si="10896">IF(IZJ62&gt;0,0,(IZJ60-IZH62)*$C$65)</f>
        <v>0</v>
      </c>
      <c r="IZL66" s="956">
        <f t="shared" ref="IZL66" si="10897">IF(IZL62&gt;0,0,(IZL60-IZJ62)*$C$65)</f>
        <v>0</v>
      </c>
      <c r="IZO66" s="956">
        <f t="shared" ref="IZO66" si="10898">IF(IZO62&gt;0,0,(IZO60-IZM62)*$C$65)</f>
        <v>0</v>
      </c>
      <c r="IZQ66" s="956">
        <f t="shared" ref="IZQ66" si="10899">IF(IZQ62&gt;0,0,(IZQ60-IZO62)*$C$65)</f>
        <v>0</v>
      </c>
      <c r="IZT66" s="956">
        <f t="shared" ref="IZT66" si="10900">IF(IZT62&gt;0,0,(IZT60-IZR62)*$C$65)</f>
        <v>0</v>
      </c>
      <c r="IZV66" s="956">
        <f t="shared" ref="IZV66" si="10901">IF(IZV62&gt;0,0,(IZV60-IZT62)*$C$65)</f>
        <v>0</v>
      </c>
      <c r="IZY66" s="956">
        <f t="shared" ref="IZY66" si="10902">IF(IZY62&gt;0,0,(IZY60-IZW62)*$C$65)</f>
        <v>0</v>
      </c>
      <c r="JAA66" s="956">
        <f t="shared" ref="JAA66" si="10903">IF(JAA62&gt;0,0,(JAA60-IZY62)*$C$65)</f>
        <v>0</v>
      </c>
      <c r="JAD66" s="956">
        <f t="shared" ref="JAD66" si="10904">IF(JAD62&gt;0,0,(JAD60-JAB62)*$C$65)</f>
        <v>0</v>
      </c>
      <c r="JAF66" s="956">
        <f t="shared" ref="JAF66" si="10905">IF(JAF62&gt;0,0,(JAF60-JAD62)*$C$65)</f>
        <v>0</v>
      </c>
      <c r="JAI66" s="956">
        <f t="shared" ref="JAI66" si="10906">IF(JAI62&gt;0,0,(JAI60-JAG62)*$C$65)</f>
        <v>0</v>
      </c>
      <c r="JAK66" s="956">
        <f t="shared" ref="JAK66" si="10907">IF(JAK62&gt;0,0,(JAK60-JAI62)*$C$65)</f>
        <v>0</v>
      </c>
      <c r="JAN66" s="956">
        <f t="shared" ref="JAN66" si="10908">IF(JAN62&gt;0,0,(JAN60-JAL62)*$C$65)</f>
        <v>0</v>
      </c>
      <c r="JAP66" s="956">
        <f t="shared" ref="JAP66" si="10909">IF(JAP62&gt;0,0,(JAP60-JAN62)*$C$65)</f>
        <v>0</v>
      </c>
      <c r="JAS66" s="956">
        <f t="shared" ref="JAS66" si="10910">IF(JAS62&gt;0,0,(JAS60-JAQ62)*$C$65)</f>
        <v>0</v>
      </c>
      <c r="JAU66" s="956">
        <f t="shared" ref="JAU66" si="10911">IF(JAU62&gt;0,0,(JAU60-JAS62)*$C$65)</f>
        <v>0</v>
      </c>
      <c r="JAX66" s="956">
        <f t="shared" ref="JAX66" si="10912">IF(JAX62&gt;0,0,(JAX60-JAV62)*$C$65)</f>
        <v>0</v>
      </c>
      <c r="JAZ66" s="956">
        <f t="shared" ref="JAZ66" si="10913">IF(JAZ62&gt;0,0,(JAZ60-JAX62)*$C$65)</f>
        <v>0</v>
      </c>
      <c r="JBC66" s="956">
        <f t="shared" ref="JBC66" si="10914">IF(JBC62&gt;0,0,(JBC60-JBA62)*$C$65)</f>
        <v>0</v>
      </c>
      <c r="JBE66" s="956">
        <f t="shared" ref="JBE66" si="10915">IF(JBE62&gt;0,0,(JBE60-JBC62)*$C$65)</f>
        <v>0</v>
      </c>
      <c r="JBH66" s="956">
        <f t="shared" ref="JBH66" si="10916">IF(JBH62&gt;0,0,(JBH60-JBF62)*$C$65)</f>
        <v>0</v>
      </c>
      <c r="JBJ66" s="956">
        <f t="shared" ref="JBJ66" si="10917">IF(JBJ62&gt;0,0,(JBJ60-JBH62)*$C$65)</f>
        <v>0</v>
      </c>
      <c r="JBM66" s="956">
        <f t="shared" ref="JBM66" si="10918">IF(JBM62&gt;0,0,(JBM60-JBK62)*$C$65)</f>
        <v>0</v>
      </c>
      <c r="JBO66" s="956">
        <f t="shared" ref="JBO66" si="10919">IF(JBO62&gt;0,0,(JBO60-JBM62)*$C$65)</f>
        <v>0</v>
      </c>
      <c r="JBR66" s="956">
        <f t="shared" ref="JBR66" si="10920">IF(JBR62&gt;0,0,(JBR60-JBP62)*$C$65)</f>
        <v>0</v>
      </c>
      <c r="JBT66" s="956">
        <f t="shared" ref="JBT66" si="10921">IF(JBT62&gt;0,0,(JBT60-JBR62)*$C$65)</f>
        <v>0</v>
      </c>
      <c r="JBW66" s="956">
        <f t="shared" ref="JBW66" si="10922">IF(JBW62&gt;0,0,(JBW60-JBU62)*$C$65)</f>
        <v>0</v>
      </c>
      <c r="JBY66" s="956">
        <f t="shared" ref="JBY66" si="10923">IF(JBY62&gt;0,0,(JBY60-JBW62)*$C$65)</f>
        <v>0</v>
      </c>
      <c r="JCB66" s="956">
        <f t="shared" ref="JCB66" si="10924">IF(JCB62&gt;0,0,(JCB60-JBZ62)*$C$65)</f>
        <v>0</v>
      </c>
      <c r="JCD66" s="956">
        <f t="shared" ref="JCD66" si="10925">IF(JCD62&gt;0,0,(JCD60-JCB62)*$C$65)</f>
        <v>0</v>
      </c>
      <c r="JCG66" s="956">
        <f t="shared" ref="JCG66" si="10926">IF(JCG62&gt;0,0,(JCG60-JCE62)*$C$65)</f>
        <v>0</v>
      </c>
      <c r="JCI66" s="956">
        <f t="shared" ref="JCI66" si="10927">IF(JCI62&gt;0,0,(JCI60-JCG62)*$C$65)</f>
        <v>0</v>
      </c>
      <c r="JCL66" s="956">
        <f t="shared" ref="JCL66" si="10928">IF(JCL62&gt;0,0,(JCL60-JCJ62)*$C$65)</f>
        <v>0</v>
      </c>
      <c r="JCN66" s="956">
        <f t="shared" ref="JCN66" si="10929">IF(JCN62&gt;0,0,(JCN60-JCL62)*$C$65)</f>
        <v>0</v>
      </c>
      <c r="JCQ66" s="956">
        <f t="shared" ref="JCQ66" si="10930">IF(JCQ62&gt;0,0,(JCQ60-JCO62)*$C$65)</f>
        <v>0</v>
      </c>
      <c r="JCS66" s="956">
        <f t="shared" ref="JCS66" si="10931">IF(JCS62&gt;0,0,(JCS60-JCQ62)*$C$65)</f>
        <v>0</v>
      </c>
      <c r="JCV66" s="956">
        <f t="shared" ref="JCV66" si="10932">IF(JCV62&gt;0,0,(JCV60-JCT62)*$C$65)</f>
        <v>0</v>
      </c>
      <c r="JCX66" s="956">
        <f t="shared" ref="JCX66" si="10933">IF(JCX62&gt;0,0,(JCX60-JCV62)*$C$65)</f>
        <v>0</v>
      </c>
      <c r="JDA66" s="956">
        <f t="shared" ref="JDA66" si="10934">IF(JDA62&gt;0,0,(JDA60-JCY62)*$C$65)</f>
        <v>0</v>
      </c>
      <c r="JDC66" s="956">
        <f t="shared" ref="JDC66" si="10935">IF(JDC62&gt;0,0,(JDC60-JDA62)*$C$65)</f>
        <v>0</v>
      </c>
      <c r="JDF66" s="956">
        <f t="shared" ref="JDF66" si="10936">IF(JDF62&gt;0,0,(JDF60-JDD62)*$C$65)</f>
        <v>0</v>
      </c>
      <c r="JDH66" s="956">
        <f t="shared" ref="JDH66" si="10937">IF(JDH62&gt;0,0,(JDH60-JDF62)*$C$65)</f>
        <v>0</v>
      </c>
      <c r="JDK66" s="956">
        <f t="shared" ref="JDK66" si="10938">IF(JDK62&gt;0,0,(JDK60-JDI62)*$C$65)</f>
        <v>0</v>
      </c>
      <c r="JDM66" s="956">
        <f t="shared" ref="JDM66" si="10939">IF(JDM62&gt;0,0,(JDM60-JDK62)*$C$65)</f>
        <v>0</v>
      </c>
      <c r="JDP66" s="956">
        <f t="shared" ref="JDP66" si="10940">IF(JDP62&gt;0,0,(JDP60-JDN62)*$C$65)</f>
        <v>0</v>
      </c>
      <c r="JDR66" s="956">
        <f t="shared" ref="JDR66" si="10941">IF(JDR62&gt;0,0,(JDR60-JDP62)*$C$65)</f>
        <v>0</v>
      </c>
      <c r="JDU66" s="956">
        <f t="shared" ref="JDU66" si="10942">IF(JDU62&gt;0,0,(JDU60-JDS62)*$C$65)</f>
        <v>0</v>
      </c>
      <c r="JDW66" s="956">
        <f t="shared" ref="JDW66" si="10943">IF(JDW62&gt;0,0,(JDW60-JDU62)*$C$65)</f>
        <v>0</v>
      </c>
      <c r="JDZ66" s="956">
        <f t="shared" ref="JDZ66" si="10944">IF(JDZ62&gt;0,0,(JDZ60-JDX62)*$C$65)</f>
        <v>0</v>
      </c>
      <c r="JEB66" s="956">
        <f t="shared" ref="JEB66" si="10945">IF(JEB62&gt;0,0,(JEB60-JDZ62)*$C$65)</f>
        <v>0</v>
      </c>
      <c r="JEE66" s="956">
        <f t="shared" ref="JEE66" si="10946">IF(JEE62&gt;0,0,(JEE60-JEC62)*$C$65)</f>
        <v>0</v>
      </c>
      <c r="JEG66" s="956">
        <f t="shared" ref="JEG66" si="10947">IF(JEG62&gt;0,0,(JEG60-JEE62)*$C$65)</f>
        <v>0</v>
      </c>
      <c r="JEJ66" s="956">
        <f t="shared" ref="JEJ66" si="10948">IF(JEJ62&gt;0,0,(JEJ60-JEH62)*$C$65)</f>
        <v>0</v>
      </c>
      <c r="JEL66" s="956">
        <f t="shared" ref="JEL66" si="10949">IF(JEL62&gt;0,0,(JEL60-JEJ62)*$C$65)</f>
        <v>0</v>
      </c>
      <c r="JEO66" s="956">
        <f t="shared" ref="JEO66" si="10950">IF(JEO62&gt;0,0,(JEO60-JEM62)*$C$65)</f>
        <v>0</v>
      </c>
      <c r="JEQ66" s="956">
        <f t="shared" ref="JEQ66" si="10951">IF(JEQ62&gt;0,0,(JEQ60-JEO62)*$C$65)</f>
        <v>0</v>
      </c>
      <c r="JET66" s="956">
        <f t="shared" ref="JET66" si="10952">IF(JET62&gt;0,0,(JET60-JER62)*$C$65)</f>
        <v>0</v>
      </c>
      <c r="JEV66" s="956">
        <f t="shared" ref="JEV66" si="10953">IF(JEV62&gt;0,0,(JEV60-JET62)*$C$65)</f>
        <v>0</v>
      </c>
      <c r="JEY66" s="956">
        <f t="shared" ref="JEY66" si="10954">IF(JEY62&gt;0,0,(JEY60-JEW62)*$C$65)</f>
        <v>0</v>
      </c>
      <c r="JFA66" s="956">
        <f t="shared" ref="JFA66" si="10955">IF(JFA62&gt;0,0,(JFA60-JEY62)*$C$65)</f>
        <v>0</v>
      </c>
      <c r="JFD66" s="956">
        <f t="shared" ref="JFD66" si="10956">IF(JFD62&gt;0,0,(JFD60-JFB62)*$C$65)</f>
        <v>0</v>
      </c>
      <c r="JFF66" s="956">
        <f t="shared" ref="JFF66" si="10957">IF(JFF62&gt;0,0,(JFF60-JFD62)*$C$65)</f>
        <v>0</v>
      </c>
      <c r="JFI66" s="956">
        <f t="shared" ref="JFI66" si="10958">IF(JFI62&gt;0,0,(JFI60-JFG62)*$C$65)</f>
        <v>0</v>
      </c>
      <c r="JFK66" s="956">
        <f t="shared" ref="JFK66" si="10959">IF(JFK62&gt;0,0,(JFK60-JFI62)*$C$65)</f>
        <v>0</v>
      </c>
      <c r="JFN66" s="956">
        <f t="shared" ref="JFN66" si="10960">IF(JFN62&gt;0,0,(JFN60-JFL62)*$C$65)</f>
        <v>0</v>
      </c>
      <c r="JFP66" s="956">
        <f t="shared" ref="JFP66" si="10961">IF(JFP62&gt;0,0,(JFP60-JFN62)*$C$65)</f>
        <v>0</v>
      </c>
      <c r="JFS66" s="956">
        <f t="shared" ref="JFS66" si="10962">IF(JFS62&gt;0,0,(JFS60-JFQ62)*$C$65)</f>
        <v>0</v>
      </c>
      <c r="JFU66" s="956">
        <f t="shared" ref="JFU66" si="10963">IF(JFU62&gt;0,0,(JFU60-JFS62)*$C$65)</f>
        <v>0</v>
      </c>
      <c r="JFX66" s="956">
        <f t="shared" ref="JFX66" si="10964">IF(JFX62&gt;0,0,(JFX60-JFV62)*$C$65)</f>
        <v>0</v>
      </c>
      <c r="JFZ66" s="956">
        <f t="shared" ref="JFZ66" si="10965">IF(JFZ62&gt;0,0,(JFZ60-JFX62)*$C$65)</f>
        <v>0</v>
      </c>
      <c r="JGC66" s="956">
        <f t="shared" ref="JGC66" si="10966">IF(JGC62&gt;0,0,(JGC60-JGA62)*$C$65)</f>
        <v>0</v>
      </c>
      <c r="JGE66" s="956">
        <f t="shared" ref="JGE66" si="10967">IF(JGE62&gt;0,0,(JGE60-JGC62)*$C$65)</f>
        <v>0</v>
      </c>
      <c r="JGH66" s="956">
        <f t="shared" ref="JGH66" si="10968">IF(JGH62&gt;0,0,(JGH60-JGF62)*$C$65)</f>
        <v>0</v>
      </c>
      <c r="JGJ66" s="956">
        <f t="shared" ref="JGJ66" si="10969">IF(JGJ62&gt;0,0,(JGJ60-JGH62)*$C$65)</f>
        <v>0</v>
      </c>
      <c r="JGM66" s="956">
        <f t="shared" ref="JGM66" si="10970">IF(JGM62&gt;0,0,(JGM60-JGK62)*$C$65)</f>
        <v>0</v>
      </c>
      <c r="JGO66" s="956">
        <f t="shared" ref="JGO66" si="10971">IF(JGO62&gt;0,0,(JGO60-JGM62)*$C$65)</f>
        <v>0</v>
      </c>
      <c r="JGR66" s="956">
        <f t="shared" ref="JGR66" si="10972">IF(JGR62&gt;0,0,(JGR60-JGP62)*$C$65)</f>
        <v>0</v>
      </c>
      <c r="JGT66" s="956">
        <f t="shared" ref="JGT66" si="10973">IF(JGT62&gt;0,0,(JGT60-JGR62)*$C$65)</f>
        <v>0</v>
      </c>
      <c r="JGW66" s="956">
        <f t="shared" ref="JGW66" si="10974">IF(JGW62&gt;0,0,(JGW60-JGU62)*$C$65)</f>
        <v>0</v>
      </c>
      <c r="JGY66" s="956">
        <f t="shared" ref="JGY66" si="10975">IF(JGY62&gt;0,0,(JGY60-JGW62)*$C$65)</f>
        <v>0</v>
      </c>
      <c r="JHB66" s="956">
        <f t="shared" ref="JHB66" si="10976">IF(JHB62&gt;0,0,(JHB60-JGZ62)*$C$65)</f>
        <v>0</v>
      </c>
      <c r="JHD66" s="956">
        <f t="shared" ref="JHD66" si="10977">IF(JHD62&gt;0,0,(JHD60-JHB62)*$C$65)</f>
        <v>0</v>
      </c>
      <c r="JHG66" s="956">
        <f t="shared" ref="JHG66" si="10978">IF(JHG62&gt;0,0,(JHG60-JHE62)*$C$65)</f>
        <v>0</v>
      </c>
      <c r="JHI66" s="956">
        <f t="shared" ref="JHI66" si="10979">IF(JHI62&gt;0,0,(JHI60-JHG62)*$C$65)</f>
        <v>0</v>
      </c>
      <c r="JHL66" s="956">
        <f t="shared" ref="JHL66" si="10980">IF(JHL62&gt;0,0,(JHL60-JHJ62)*$C$65)</f>
        <v>0</v>
      </c>
      <c r="JHN66" s="956">
        <f t="shared" ref="JHN66" si="10981">IF(JHN62&gt;0,0,(JHN60-JHL62)*$C$65)</f>
        <v>0</v>
      </c>
      <c r="JHQ66" s="956">
        <f t="shared" ref="JHQ66" si="10982">IF(JHQ62&gt;0,0,(JHQ60-JHO62)*$C$65)</f>
        <v>0</v>
      </c>
      <c r="JHS66" s="956">
        <f t="shared" ref="JHS66" si="10983">IF(JHS62&gt;0,0,(JHS60-JHQ62)*$C$65)</f>
        <v>0</v>
      </c>
      <c r="JHV66" s="956">
        <f t="shared" ref="JHV66" si="10984">IF(JHV62&gt;0,0,(JHV60-JHT62)*$C$65)</f>
        <v>0</v>
      </c>
      <c r="JHX66" s="956">
        <f t="shared" ref="JHX66" si="10985">IF(JHX62&gt;0,0,(JHX60-JHV62)*$C$65)</f>
        <v>0</v>
      </c>
      <c r="JIA66" s="956">
        <f t="shared" ref="JIA66" si="10986">IF(JIA62&gt;0,0,(JIA60-JHY62)*$C$65)</f>
        <v>0</v>
      </c>
      <c r="JIC66" s="956">
        <f t="shared" ref="JIC66" si="10987">IF(JIC62&gt;0,0,(JIC60-JIA62)*$C$65)</f>
        <v>0</v>
      </c>
      <c r="JIF66" s="956">
        <f t="shared" ref="JIF66" si="10988">IF(JIF62&gt;0,0,(JIF60-JID62)*$C$65)</f>
        <v>0</v>
      </c>
      <c r="JIH66" s="956">
        <f t="shared" ref="JIH66" si="10989">IF(JIH62&gt;0,0,(JIH60-JIF62)*$C$65)</f>
        <v>0</v>
      </c>
      <c r="JIK66" s="956">
        <f t="shared" ref="JIK66" si="10990">IF(JIK62&gt;0,0,(JIK60-JII62)*$C$65)</f>
        <v>0</v>
      </c>
      <c r="JIM66" s="956">
        <f t="shared" ref="JIM66" si="10991">IF(JIM62&gt;0,0,(JIM60-JIK62)*$C$65)</f>
        <v>0</v>
      </c>
      <c r="JIP66" s="956">
        <f t="shared" ref="JIP66" si="10992">IF(JIP62&gt;0,0,(JIP60-JIN62)*$C$65)</f>
        <v>0</v>
      </c>
      <c r="JIR66" s="956">
        <f t="shared" ref="JIR66" si="10993">IF(JIR62&gt;0,0,(JIR60-JIP62)*$C$65)</f>
        <v>0</v>
      </c>
      <c r="JIU66" s="956">
        <f t="shared" ref="JIU66" si="10994">IF(JIU62&gt;0,0,(JIU60-JIS62)*$C$65)</f>
        <v>0</v>
      </c>
      <c r="JIW66" s="956">
        <f t="shared" ref="JIW66" si="10995">IF(JIW62&gt;0,0,(JIW60-JIU62)*$C$65)</f>
        <v>0</v>
      </c>
      <c r="JIZ66" s="956">
        <f t="shared" ref="JIZ66" si="10996">IF(JIZ62&gt;0,0,(JIZ60-JIX62)*$C$65)</f>
        <v>0</v>
      </c>
      <c r="JJB66" s="956">
        <f t="shared" ref="JJB66" si="10997">IF(JJB62&gt;0,0,(JJB60-JIZ62)*$C$65)</f>
        <v>0</v>
      </c>
      <c r="JJE66" s="956">
        <f t="shared" ref="JJE66" si="10998">IF(JJE62&gt;0,0,(JJE60-JJC62)*$C$65)</f>
        <v>0</v>
      </c>
      <c r="JJG66" s="956">
        <f t="shared" ref="JJG66" si="10999">IF(JJG62&gt;0,0,(JJG60-JJE62)*$C$65)</f>
        <v>0</v>
      </c>
      <c r="JJJ66" s="956">
        <f t="shared" ref="JJJ66" si="11000">IF(JJJ62&gt;0,0,(JJJ60-JJH62)*$C$65)</f>
        <v>0</v>
      </c>
      <c r="JJL66" s="956">
        <f t="shared" ref="JJL66" si="11001">IF(JJL62&gt;0,0,(JJL60-JJJ62)*$C$65)</f>
        <v>0</v>
      </c>
      <c r="JJO66" s="956">
        <f t="shared" ref="JJO66" si="11002">IF(JJO62&gt;0,0,(JJO60-JJM62)*$C$65)</f>
        <v>0</v>
      </c>
      <c r="JJQ66" s="956">
        <f t="shared" ref="JJQ66" si="11003">IF(JJQ62&gt;0,0,(JJQ60-JJO62)*$C$65)</f>
        <v>0</v>
      </c>
      <c r="JJT66" s="956">
        <f t="shared" ref="JJT66" si="11004">IF(JJT62&gt;0,0,(JJT60-JJR62)*$C$65)</f>
        <v>0</v>
      </c>
      <c r="JJV66" s="956">
        <f t="shared" ref="JJV66" si="11005">IF(JJV62&gt;0,0,(JJV60-JJT62)*$C$65)</f>
        <v>0</v>
      </c>
      <c r="JJY66" s="956">
        <f t="shared" ref="JJY66" si="11006">IF(JJY62&gt;0,0,(JJY60-JJW62)*$C$65)</f>
        <v>0</v>
      </c>
      <c r="JKA66" s="956">
        <f t="shared" ref="JKA66" si="11007">IF(JKA62&gt;0,0,(JKA60-JJY62)*$C$65)</f>
        <v>0</v>
      </c>
      <c r="JKD66" s="956">
        <f t="shared" ref="JKD66" si="11008">IF(JKD62&gt;0,0,(JKD60-JKB62)*$C$65)</f>
        <v>0</v>
      </c>
      <c r="JKF66" s="956">
        <f t="shared" ref="JKF66" si="11009">IF(JKF62&gt;0,0,(JKF60-JKD62)*$C$65)</f>
        <v>0</v>
      </c>
      <c r="JKI66" s="956">
        <f t="shared" ref="JKI66" si="11010">IF(JKI62&gt;0,0,(JKI60-JKG62)*$C$65)</f>
        <v>0</v>
      </c>
      <c r="JKK66" s="956">
        <f t="shared" ref="JKK66" si="11011">IF(JKK62&gt;0,0,(JKK60-JKI62)*$C$65)</f>
        <v>0</v>
      </c>
      <c r="JKN66" s="956">
        <f t="shared" ref="JKN66" si="11012">IF(JKN62&gt;0,0,(JKN60-JKL62)*$C$65)</f>
        <v>0</v>
      </c>
      <c r="JKP66" s="956">
        <f t="shared" ref="JKP66" si="11013">IF(JKP62&gt;0,0,(JKP60-JKN62)*$C$65)</f>
        <v>0</v>
      </c>
      <c r="JKS66" s="956">
        <f t="shared" ref="JKS66" si="11014">IF(JKS62&gt;0,0,(JKS60-JKQ62)*$C$65)</f>
        <v>0</v>
      </c>
      <c r="JKU66" s="956">
        <f t="shared" ref="JKU66" si="11015">IF(JKU62&gt;0,0,(JKU60-JKS62)*$C$65)</f>
        <v>0</v>
      </c>
      <c r="JKX66" s="956">
        <f t="shared" ref="JKX66" si="11016">IF(JKX62&gt;0,0,(JKX60-JKV62)*$C$65)</f>
        <v>0</v>
      </c>
      <c r="JKZ66" s="956">
        <f t="shared" ref="JKZ66" si="11017">IF(JKZ62&gt;0,0,(JKZ60-JKX62)*$C$65)</f>
        <v>0</v>
      </c>
      <c r="JLC66" s="956">
        <f t="shared" ref="JLC66" si="11018">IF(JLC62&gt;0,0,(JLC60-JLA62)*$C$65)</f>
        <v>0</v>
      </c>
      <c r="JLE66" s="956">
        <f t="shared" ref="JLE66" si="11019">IF(JLE62&gt;0,0,(JLE60-JLC62)*$C$65)</f>
        <v>0</v>
      </c>
      <c r="JLH66" s="956">
        <f t="shared" ref="JLH66" si="11020">IF(JLH62&gt;0,0,(JLH60-JLF62)*$C$65)</f>
        <v>0</v>
      </c>
      <c r="JLJ66" s="956">
        <f t="shared" ref="JLJ66" si="11021">IF(JLJ62&gt;0,0,(JLJ60-JLH62)*$C$65)</f>
        <v>0</v>
      </c>
      <c r="JLM66" s="956">
        <f t="shared" ref="JLM66" si="11022">IF(JLM62&gt;0,0,(JLM60-JLK62)*$C$65)</f>
        <v>0</v>
      </c>
      <c r="JLO66" s="956">
        <f t="shared" ref="JLO66" si="11023">IF(JLO62&gt;0,0,(JLO60-JLM62)*$C$65)</f>
        <v>0</v>
      </c>
      <c r="JLR66" s="956">
        <f t="shared" ref="JLR66" si="11024">IF(JLR62&gt;0,0,(JLR60-JLP62)*$C$65)</f>
        <v>0</v>
      </c>
      <c r="JLT66" s="956">
        <f t="shared" ref="JLT66" si="11025">IF(JLT62&gt;0,0,(JLT60-JLR62)*$C$65)</f>
        <v>0</v>
      </c>
      <c r="JLW66" s="956">
        <f t="shared" ref="JLW66" si="11026">IF(JLW62&gt;0,0,(JLW60-JLU62)*$C$65)</f>
        <v>0</v>
      </c>
      <c r="JLY66" s="956">
        <f t="shared" ref="JLY66" si="11027">IF(JLY62&gt;0,0,(JLY60-JLW62)*$C$65)</f>
        <v>0</v>
      </c>
      <c r="JMB66" s="956">
        <f t="shared" ref="JMB66" si="11028">IF(JMB62&gt;0,0,(JMB60-JLZ62)*$C$65)</f>
        <v>0</v>
      </c>
      <c r="JMD66" s="956">
        <f t="shared" ref="JMD66" si="11029">IF(JMD62&gt;0,0,(JMD60-JMB62)*$C$65)</f>
        <v>0</v>
      </c>
      <c r="JMG66" s="956">
        <f t="shared" ref="JMG66" si="11030">IF(JMG62&gt;0,0,(JMG60-JME62)*$C$65)</f>
        <v>0</v>
      </c>
      <c r="JMI66" s="956">
        <f t="shared" ref="JMI66" si="11031">IF(JMI62&gt;0,0,(JMI60-JMG62)*$C$65)</f>
        <v>0</v>
      </c>
      <c r="JML66" s="956">
        <f t="shared" ref="JML66" si="11032">IF(JML62&gt;0,0,(JML60-JMJ62)*$C$65)</f>
        <v>0</v>
      </c>
      <c r="JMN66" s="956">
        <f t="shared" ref="JMN66" si="11033">IF(JMN62&gt;0,0,(JMN60-JML62)*$C$65)</f>
        <v>0</v>
      </c>
      <c r="JMQ66" s="956">
        <f t="shared" ref="JMQ66" si="11034">IF(JMQ62&gt;0,0,(JMQ60-JMO62)*$C$65)</f>
        <v>0</v>
      </c>
      <c r="JMS66" s="956">
        <f t="shared" ref="JMS66" si="11035">IF(JMS62&gt;0,0,(JMS60-JMQ62)*$C$65)</f>
        <v>0</v>
      </c>
      <c r="JMV66" s="956">
        <f t="shared" ref="JMV66" si="11036">IF(JMV62&gt;0,0,(JMV60-JMT62)*$C$65)</f>
        <v>0</v>
      </c>
      <c r="JMX66" s="956">
        <f t="shared" ref="JMX66" si="11037">IF(JMX62&gt;0,0,(JMX60-JMV62)*$C$65)</f>
        <v>0</v>
      </c>
      <c r="JNA66" s="956">
        <f t="shared" ref="JNA66" si="11038">IF(JNA62&gt;0,0,(JNA60-JMY62)*$C$65)</f>
        <v>0</v>
      </c>
      <c r="JNC66" s="956">
        <f t="shared" ref="JNC66" si="11039">IF(JNC62&gt;0,0,(JNC60-JNA62)*$C$65)</f>
        <v>0</v>
      </c>
      <c r="JNF66" s="956">
        <f t="shared" ref="JNF66" si="11040">IF(JNF62&gt;0,0,(JNF60-JND62)*$C$65)</f>
        <v>0</v>
      </c>
      <c r="JNH66" s="956">
        <f t="shared" ref="JNH66" si="11041">IF(JNH62&gt;0,0,(JNH60-JNF62)*$C$65)</f>
        <v>0</v>
      </c>
      <c r="JNK66" s="956">
        <f t="shared" ref="JNK66" si="11042">IF(JNK62&gt;0,0,(JNK60-JNI62)*$C$65)</f>
        <v>0</v>
      </c>
      <c r="JNM66" s="956">
        <f t="shared" ref="JNM66" si="11043">IF(JNM62&gt;0,0,(JNM60-JNK62)*$C$65)</f>
        <v>0</v>
      </c>
      <c r="JNP66" s="956">
        <f t="shared" ref="JNP66" si="11044">IF(JNP62&gt;0,0,(JNP60-JNN62)*$C$65)</f>
        <v>0</v>
      </c>
      <c r="JNR66" s="956">
        <f t="shared" ref="JNR66" si="11045">IF(JNR62&gt;0,0,(JNR60-JNP62)*$C$65)</f>
        <v>0</v>
      </c>
      <c r="JNU66" s="956">
        <f t="shared" ref="JNU66" si="11046">IF(JNU62&gt;0,0,(JNU60-JNS62)*$C$65)</f>
        <v>0</v>
      </c>
      <c r="JNW66" s="956">
        <f t="shared" ref="JNW66" si="11047">IF(JNW62&gt;0,0,(JNW60-JNU62)*$C$65)</f>
        <v>0</v>
      </c>
      <c r="JNZ66" s="956">
        <f t="shared" ref="JNZ66" si="11048">IF(JNZ62&gt;0,0,(JNZ60-JNX62)*$C$65)</f>
        <v>0</v>
      </c>
      <c r="JOB66" s="956">
        <f t="shared" ref="JOB66" si="11049">IF(JOB62&gt;0,0,(JOB60-JNZ62)*$C$65)</f>
        <v>0</v>
      </c>
      <c r="JOE66" s="956">
        <f t="shared" ref="JOE66" si="11050">IF(JOE62&gt;0,0,(JOE60-JOC62)*$C$65)</f>
        <v>0</v>
      </c>
      <c r="JOG66" s="956">
        <f t="shared" ref="JOG66" si="11051">IF(JOG62&gt;0,0,(JOG60-JOE62)*$C$65)</f>
        <v>0</v>
      </c>
      <c r="JOJ66" s="956">
        <f t="shared" ref="JOJ66" si="11052">IF(JOJ62&gt;0,0,(JOJ60-JOH62)*$C$65)</f>
        <v>0</v>
      </c>
      <c r="JOL66" s="956">
        <f t="shared" ref="JOL66" si="11053">IF(JOL62&gt;0,0,(JOL60-JOJ62)*$C$65)</f>
        <v>0</v>
      </c>
      <c r="JOO66" s="956">
        <f t="shared" ref="JOO66" si="11054">IF(JOO62&gt;0,0,(JOO60-JOM62)*$C$65)</f>
        <v>0</v>
      </c>
      <c r="JOQ66" s="956">
        <f t="shared" ref="JOQ66" si="11055">IF(JOQ62&gt;0,0,(JOQ60-JOO62)*$C$65)</f>
        <v>0</v>
      </c>
      <c r="JOT66" s="956">
        <f t="shared" ref="JOT66" si="11056">IF(JOT62&gt;0,0,(JOT60-JOR62)*$C$65)</f>
        <v>0</v>
      </c>
      <c r="JOV66" s="956">
        <f t="shared" ref="JOV66" si="11057">IF(JOV62&gt;0,0,(JOV60-JOT62)*$C$65)</f>
        <v>0</v>
      </c>
      <c r="JOY66" s="956">
        <f t="shared" ref="JOY66" si="11058">IF(JOY62&gt;0,0,(JOY60-JOW62)*$C$65)</f>
        <v>0</v>
      </c>
      <c r="JPA66" s="956">
        <f t="shared" ref="JPA66" si="11059">IF(JPA62&gt;0,0,(JPA60-JOY62)*$C$65)</f>
        <v>0</v>
      </c>
      <c r="JPD66" s="956">
        <f t="shared" ref="JPD66" si="11060">IF(JPD62&gt;0,0,(JPD60-JPB62)*$C$65)</f>
        <v>0</v>
      </c>
      <c r="JPF66" s="956">
        <f t="shared" ref="JPF66" si="11061">IF(JPF62&gt;0,0,(JPF60-JPD62)*$C$65)</f>
        <v>0</v>
      </c>
      <c r="JPI66" s="956">
        <f t="shared" ref="JPI66" si="11062">IF(JPI62&gt;0,0,(JPI60-JPG62)*$C$65)</f>
        <v>0</v>
      </c>
      <c r="JPK66" s="956">
        <f t="shared" ref="JPK66" si="11063">IF(JPK62&gt;0,0,(JPK60-JPI62)*$C$65)</f>
        <v>0</v>
      </c>
      <c r="JPN66" s="956">
        <f t="shared" ref="JPN66" si="11064">IF(JPN62&gt;0,0,(JPN60-JPL62)*$C$65)</f>
        <v>0</v>
      </c>
      <c r="JPP66" s="956">
        <f t="shared" ref="JPP66" si="11065">IF(JPP62&gt;0,0,(JPP60-JPN62)*$C$65)</f>
        <v>0</v>
      </c>
      <c r="JPS66" s="956">
        <f t="shared" ref="JPS66" si="11066">IF(JPS62&gt;0,0,(JPS60-JPQ62)*$C$65)</f>
        <v>0</v>
      </c>
      <c r="JPU66" s="956">
        <f t="shared" ref="JPU66" si="11067">IF(JPU62&gt;0,0,(JPU60-JPS62)*$C$65)</f>
        <v>0</v>
      </c>
      <c r="JPX66" s="956">
        <f t="shared" ref="JPX66" si="11068">IF(JPX62&gt;0,0,(JPX60-JPV62)*$C$65)</f>
        <v>0</v>
      </c>
      <c r="JPZ66" s="956">
        <f t="shared" ref="JPZ66" si="11069">IF(JPZ62&gt;0,0,(JPZ60-JPX62)*$C$65)</f>
        <v>0</v>
      </c>
      <c r="JQC66" s="956">
        <f t="shared" ref="JQC66" si="11070">IF(JQC62&gt;0,0,(JQC60-JQA62)*$C$65)</f>
        <v>0</v>
      </c>
      <c r="JQE66" s="956">
        <f t="shared" ref="JQE66" si="11071">IF(JQE62&gt;0,0,(JQE60-JQC62)*$C$65)</f>
        <v>0</v>
      </c>
      <c r="JQH66" s="956">
        <f t="shared" ref="JQH66" si="11072">IF(JQH62&gt;0,0,(JQH60-JQF62)*$C$65)</f>
        <v>0</v>
      </c>
      <c r="JQJ66" s="956">
        <f t="shared" ref="JQJ66" si="11073">IF(JQJ62&gt;0,0,(JQJ60-JQH62)*$C$65)</f>
        <v>0</v>
      </c>
      <c r="JQM66" s="956">
        <f t="shared" ref="JQM66" si="11074">IF(JQM62&gt;0,0,(JQM60-JQK62)*$C$65)</f>
        <v>0</v>
      </c>
      <c r="JQO66" s="956">
        <f t="shared" ref="JQO66" si="11075">IF(JQO62&gt;0,0,(JQO60-JQM62)*$C$65)</f>
        <v>0</v>
      </c>
      <c r="JQR66" s="956">
        <f t="shared" ref="JQR66" si="11076">IF(JQR62&gt;0,0,(JQR60-JQP62)*$C$65)</f>
        <v>0</v>
      </c>
      <c r="JQT66" s="956">
        <f t="shared" ref="JQT66" si="11077">IF(JQT62&gt;0,0,(JQT60-JQR62)*$C$65)</f>
        <v>0</v>
      </c>
      <c r="JQW66" s="956">
        <f t="shared" ref="JQW66" si="11078">IF(JQW62&gt;0,0,(JQW60-JQU62)*$C$65)</f>
        <v>0</v>
      </c>
      <c r="JQY66" s="956">
        <f t="shared" ref="JQY66" si="11079">IF(JQY62&gt;0,0,(JQY60-JQW62)*$C$65)</f>
        <v>0</v>
      </c>
      <c r="JRB66" s="956">
        <f t="shared" ref="JRB66" si="11080">IF(JRB62&gt;0,0,(JRB60-JQZ62)*$C$65)</f>
        <v>0</v>
      </c>
      <c r="JRD66" s="956">
        <f t="shared" ref="JRD66" si="11081">IF(JRD62&gt;0,0,(JRD60-JRB62)*$C$65)</f>
        <v>0</v>
      </c>
      <c r="JRG66" s="956">
        <f t="shared" ref="JRG66" si="11082">IF(JRG62&gt;0,0,(JRG60-JRE62)*$C$65)</f>
        <v>0</v>
      </c>
      <c r="JRI66" s="956">
        <f t="shared" ref="JRI66" si="11083">IF(JRI62&gt;0,0,(JRI60-JRG62)*$C$65)</f>
        <v>0</v>
      </c>
      <c r="JRL66" s="956">
        <f t="shared" ref="JRL66" si="11084">IF(JRL62&gt;0,0,(JRL60-JRJ62)*$C$65)</f>
        <v>0</v>
      </c>
      <c r="JRN66" s="956">
        <f t="shared" ref="JRN66" si="11085">IF(JRN62&gt;0,0,(JRN60-JRL62)*$C$65)</f>
        <v>0</v>
      </c>
      <c r="JRQ66" s="956">
        <f t="shared" ref="JRQ66" si="11086">IF(JRQ62&gt;0,0,(JRQ60-JRO62)*$C$65)</f>
        <v>0</v>
      </c>
      <c r="JRS66" s="956">
        <f t="shared" ref="JRS66" si="11087">IF(JRS62&gt;0,0,(JRS60-JRQ62)*$C$65)</f>
        <v>0</v>
      </c>
      <c r="JRV66" s="956">
        <f t="shared" ref="JRV66" si="11088">IF(JRV62&gt;0,0,(JRV60-JRT62)*$C$65)</f>
        <v>0</v>
      </c>
      <c r="JRX66" s="956">
        <f t="shared" ref="JRX66" si="11089">IF(JRX62&gt;0,0,(JRX60-JRV62)*$C$65)</f>
        <v>0</v>
      </c>
      <c r="JSA66" s="956">
        <f t="shared" ref="JSA66" si="11090">IF(JSA62&gt;0,0,(JSA60-JRY62)*$C$65)</f>
        <v>0</v>
      </c>
      <c r="JSC66" s="956">
        <f t="shared" ref="JSC66" si="11091">IF(JSC62&gt;0,0,(JSC60-JSA62)*$C$65)</f>
        <v>0</v>
      </c>
      <c r="JSF66" s="956">
        <f t="shared" ref="JSF66" si="11092">IF(JSF62&gt;0,0,(JSF60-JSD62)*$C$65)</f>
        <v>0</v>
      </c>
      <c r="JSH66" s="956">
        <f t="shared" ref="JSH66" si="11093">IF(JSH62&gt;0,0,(JSH60-JSF62)*$C$65)</f>
        <v>0</v>
      </c>
      <c r="JSK66" s="956">
        <f t="shared" ref="JSK66" si="11094">IF(JSK62&gt;0,0,(JSK60-JSI62)*$C$65)</f>
        <v>0</v>
      </c>
      <c r="JSM66" s="956">
        <f t="shared" ref="JSM66" si="11095">IF(JSM62&gt;0,0,(JSM60-JSK62)*$C$65)</f>
        <v>0</v>
      </c>
      <c r="JSP66" s="956">
        <f t="shared" ref="JSP66" si="11096">IF(JSP62&gt;0,0,(JSP60-JSN62)*$C$65)</f>
        <v>0</v>
      </c>
      <c r="JSR66" s="956">
        <f t="shared" ref="JSR66" si="11097">IF(JSR62&gt;0,0,(JSR60-JSP62)*$C$65)</f>
        <v>0</v>
      </c>
      <c r="JSU66" s="956">
        <f t="shared" ref="JSU66" si="11098">IF(JSU62&gt;0,0,(JSU60-JSS62)*$C$65)</f>
        <v>0</v>
      </c>
      <c r="JSW66" s="956">
        <f t="shared" ref="JSW66" si="11099">IF(JSW62&gt;0,0,(JSW60-JSU62)*$C$65)</f>
        <v>0</v>
      </c>
      <c r="JSZ66" s="956">
        <f t="shared" ref="JSZ66" si="11100">IF(JSZ62&gt;0,0,(JSZ60-JSX62)*$C$65)</f>
        <v>0</v>
      </c>
      <c r="JTB66" s="956">
        <f t="shared" ref="JTB66" si="11101">IF(JTB62&gt;0,0,(JTB60-JSZ62)*$C$65)</f>
        <v>0</v>
      </c>
      <c r="JTE66" s="956">
        <f t="shared" ref="JTE66" si="11102">IF(JTE62&gt;0,0,(JTE60-JTC62)*$C$65)</f>
        <v>0</v>
      </c>
      <c r="JTG66" s="956">
        <f t="shared" ref="JTG66" si="11103">IF(JTG62&gt;0,0,(JTG60-JTE62)*$C$65)</f>
        <v>0</v>
      </c>
      <c r="JTJ66" s="956">
        <f t="shared" ref="JTJ66" si="11104">IF(JTJ62&gt;0,0,(JTJ60-JTH62)*$C$65)</f>
        <v>0</v>
      </c>
      <c r="JTL66" s="956">
        <f t="shared" ref="JTL66" si="11105">IF(JTL62&gt;0,0,(JTL60-JTJ62)*$C$65)</f>
        <v>0</v>
      </c>
      <c r="JTO66" s="956">
        <f t="shared" ref="JTO66" si="11106">IF(JTO62&gt;0,0,(JTO60-JTM62)*$C$65)</f>
        <v>0</v>
      </c>
      <c r="JTQ66" s="956">
        <f t="shared" ref="JTQ66" si="11107">IF(JTQ62&gt;0,0,(JTQ60-JTO62)*$C$65)</f>
        <v>0</v>
      </c>
      <c r="JTT66" s="956">
        <f t="shared" ref="JTT66" si="11108">IF(JTT62&gt;0,0,(JTT60-JTR62)*$C$65)</f>
        <v>0</v>
      </c>
      <c r="JTV66" s="956">
        <f t="shared" ref="JTV66" si="11109">IF(JTV62&gt;0,0,(JTV60-JTT62)*$C$65)</f>
        <v>0</v>
      </c>
      <c r="JTY66" s="956">
        <f t="shared" ref="JTY66" si="11110">IF(JTY62&gt;0,0,(JTY60-JTW62)*$C$65)</f>
        <v>0</v>
      </c>
      <c r="JUA66" s="956">
        <f t="shared" ref="JUA66" si="11111">IF(JUA62&gt;0,0,(JUA60-JTY62)*$C$65)</f>
        <v>0</v>
      </c>
      <c r="JUD66" s="956">
        <f t="shared" ref="JUD66" si="11112">IF(JUD62&gt;0,0,(JUD60-JUB62)*$C$65)</f>
        <v>0</v>
      </c>
      <c r="JUF66" s="956">
        <f t="shared" ref="JUF66" si="11113">IF(JUF62&gt;0,0,(JUF60-JUD62)*$C$65)</f>
        <v>0</v>
      </c>
      <c r="JUI66" s="956">
        <f t="shared" ref="JUI66" si="11114">IF(JUI62&gt;0,0,(JUI60-JUG62)*$C$65)</f>
        <v>0</v>
      </c>
      <c r="JUK66" s="956">
        <f t="shared" ref="JUK66" si="11115">IF(JUK62&gt;0,0,(JUK60-JUI62)*$C$65)</f>
        <v>0</v>
      </c>
      <c r="JUN66" s="956">
        <f t="shared" ref="JUN66" si="11116">IF(JUN62&gt;0,0,(JUN60-JUL62)*$C$65)</f>
        <v>0</v>
      </c>
      <c r="JUP66" s="956">
        <f t="shared" ref="JUP66" si="11117">IF(JUP62&gt;0,0,(JUP60-JUN62)*$C$65)</f>
        <v>0</v>
      </c>
      <c r="JUS66" s="956">
        <f t="shared" ref="JUS66" si="11118">IF(JUS62&gt;0,0,(JUS60-JUQ62)*$C$65)</f>
        <v>0</v>
      </c>
      <c r="JUU66" s="956">
        <f t="shared" ref="JUU66" si="11119">IF(JUU62&gt;0,0,(JUU60-JUS62)*$C$65)</f>
        <v>0</v>
      </c>
      <c r="JUX66" s="956">
        <f t="shared" ref="JUX66" si="11120">IF(JUX62&gt;0,0,(JUX60-JUV62)*$C$65)</f>
        <v>0</v>
      </c>
      <c r="JUZ66" s="956">
        <f t="shared" ref="JUZ66" si="11121">IF(JUZ62&gt;0,0,(JUZ60-JUX62)*$C$65)</f>
        <v>0</v>
      </c>
      <c r="JVC66" s="956">
        <f t="shared" ref="JVC66" si="11122">IF(JVC62&gt;0,0,(JVC60-JVA62)*$C$65)</f>
        <v>0</v>
      </c>
      <c r="JVE66" s="956">
        <f t="shared" ref="JVE66" si="11123">IF(JVE62&gt;0,0,(JVE60-JVC62)*$C$65)</f>
        <v>0</v>
      </c>
      <c r="JVH66" s="956">
        <f t="shared" ref="JVH66" si="11124">IF(JVH62&gt;0,0,(JVH60-JVF62)*$C$65)</f>
        <v>0</v>
      </c>
      <c r="JVJ66" s="956">
        <f t="shared" ref="JVJ66" si="11125">IF(JVJ62&gt;0,0,(JVJ60-JVH62)*$C$65)</f>
        <v>0</v>
      </c>
      <c r="JVM66" s="956">
        <f t="shared" ref="JVM66" si="11126">IF(JVM62&gt;0,0,(JVM60-JVK62)*$C$65)</f>
        <v>0</v>
      </c>
      <c r="JVO66" s="956">
        <f t="shared" ref="JVO66" si="11127">IF(JVO62&gt;0,0,(JVO60-JVM62)*$C$65)</f>
        <v>0</v>
      </c>
      <c r="JVR66" s="956">
        <f t="shared" ref="JVR66" si="11128">IF(JVR62&gt;0,0,(JVR60-JVP62)*$C$65)</f>
        <v>0</v>
      </c>
      <c r="JVT66" s="956">
        <f t="shared" ref="JVT66" si="11129">IF(JVT62&gt;0,0,(JVT60-JVR62)*$C$65)</f>
        <v>0</v>
      </c>
      <c r="JVW66" s="956">
        <f t="shared" ref="JVW66" si="11130">IF(JVW62&gt;0,0,(JVW60-JVU62)*$C$65)</f>
        <v>0</v>
      </c>
      <c r="JVY66" s="956">
        <f t="shared" ref="JVY66" si="11131">IF(JVY62&gt;0,0,(JVY60-JVW62)*$C$65)</f>
        <v>0</v>
      </c>
      <c r="JWB66" s="956">
        <f t="shared" ref="JWB66" si="11132">IF(JWB62&gt;0,0,(JWB60-JVZ62)*$C$65)</f>
        <v>0</v>
      </c>
      <c r="JWD66" s="956">
        <f t="shared" ref="JWD66" si="11133">IF(JWD62&gt;0,0,(JWD60-JWB62)*$C$65)</f>
        <v>0</v>
      </c>
      <c r="JWG66" s="956">
        <f t="shared" ref="JWG66" si="11134">IF(JWG62&gt;0,0,(JWG60-JWE62)*$C$65)</f>
        <v>0</v>
      </c>
      <c r="JWI66" s="956">
        <f t="shared" ref="JWI66" si="11135">IF(JWI62&gt;0,0,(JWI60-JWG62)*$C$65)</f>
        <v>0</v>
      </c>
      <c r="JWL66" s="956">
        <f t="shared" ref="JWL66" si="11136">IF(JWL62&gt;0,0,(JWL60-JWJ62)*$C$65)</f>
        <v>0</v>
      </c>
      <c r="JWN66" s="956">
        <f t="shared" ref="JWN66" si="11137">IF(JWN62&gt;0,0,(JWN60-JWL62)*$C$65)</f>
        <v>0</v>
      </c>
      <c r="JWQ66" s="956">
        <f t="shared" ref="JWQ66" si="11138">IF(JWQ62&gt;0,0,(JWQ60-JWO62)*$C$65)</f>
        <v>0</v>
      </c>
      <c r="JWS66" s="956">
        <f t="shared" ref="JWS66" si="11139">IF(JWS62&gt;0,0,(JWS60-JWQ62)*$C$65)</f>
        <v>0</v>
      </c>
      <c r="JWV66" s="956">
        <f t="shared" ref="JWV66" si="11140">IF(JWV62&gt;0,0,(JWV60-JWT62)*$C$65)</f>
        <v>0</v>
      </c>
      <c r="JWX66" s="956">
        <f t="shared" ref="JWX66" si="11141">IF(JWX62&gt;0,0,(JWX60-JWV62)*$C$65)</f>
        <v>0</v>
      </c>
      <c r="JXA66" s="956">
        <f t="shared" ref="JXA66" si="11142">IF(JXA62&gt;0,0,(JXA60-JWY62)*$C$65)</f>
        <v>0</v>
      </c>
      <c r="JXC66" s="956">
        <f t="shared" ref="JXC66" si="11143">IF(JXC62&gt;0,0,(JXC60-JXA62)*$C$65)</f>
        <v>0</v>
      </c>
      <c r="JXF66" s="956">
        <f t="shared" ref="JXF66" si="11144">IF(JXF62&gt;0,0,(JXF60-JXD62)*$C$65)</f>
        <v>0</v>
      </c>
      <c r="JXH66" s="956">
        <f t="shared" ref="JXH66" si="11145">IF(JXH62&gt;0,0,(JXH60-JXF62)*$C$65)</f>
        <v>0</v>
      </c>
      <c r="JXK66" s="956">
        <f t="shared" ref="JXK66" si="11146">IF(JXK62&gt;0,0,(JXK60-JXI62)*$C$65)</f>
        <v>0</v>
      </c>
      <c r="JXM66" s="956">
        <f t="shared" ref="JXM66" si="11147">IF(JXM62&gt;0,0,(JXM60-JXK62)*$C$65)</f>
        <v>0</v>
      </c>
      <c r="JXP66" s="956">
        <f t="shared" ref="JXP66" si="11148">IF(JXP62&gt;0,0,(JXP60-JXN62)*$C$65)</f>
        <v>0</v>
      </c>
      <c r="JXR66" s="956">
        <f t="shared" ref="JXR66" si="11149">IF(JXR62&gt;0,0,(JXR60-JXP62)*$C$65)</f>
        <v>0</v>
      </c>
      <c r="JXU66" s="956">
        <f t="shared" ref="JXU66" si="11150">IF(JXU62&gt;0,0,(JXU60-JXS62)*$C$65)</f>
        <v>0</v>
      </c>
      <c r="JXW66" s="956">
        <f t="shared" ref="JXW66" si="11151">IF(JXW62&gt;0,0,(JXW60-JXU62)*$C$65)</f>
        <v>0</v>
      </c>
      <c r="JXZ66" s="956">
        <f t="shared" ref="JXZ66" si="11152">IF(JXZ62&gt;0,0,(JXZ60-JXX62)*$C$65)</f>
        <v>0</v>
      </c>
      <c r="JYB66" s="956">
        <f t="shared" ref="JYB66" si="11153">IF(JYB62&gt;0,0,(JYB60-JXZ62)*$C$65)</f>
        <v>0</v>
      </c>
      <c r="JYE66" s="956">
        <f t="shared" ref="JYE66" si="11154">IF(JYE62&gt;0,0,(JYE60-JYC62)*$C$65)</f>
        <v>0</v>
      </c>
      <c r="JYG66" s="956">
        <f t="shared" ref="JYG66" si="11155">IF(JYG62&gt;0,0,(JYG60-JYE62)*$C$65)</f>
        <v>0</v>
      </c>
      <c r="JYJ66" s="956">
        <f t="shared" ref="JYJ66" si="11156">IF(JYJ62&gt;0,0,(JYJ60-JYH62)*$C$65)</f>
        <v>0</v>
      </c>
      <c r="JYL66" s="956">
        <f t="shared" ref="JYL66" si="11157">IF(JYL62&gt;0,0,(JYL60-JYJ62)*$C$65)</f>
        <v>0</v>
      </c>
      <c r="JYO66" s="956">
        <f t="shared" ref="JYO66" si="11158">IF(JYO62&gt;0,0,(JYO60-JYM62)*$C$65)</f>
        <v>0</v>
      </c>
      <c r="JYQ66" s="956">
        <f t="shared" ref="JYQ66" si="11159">IF(JYQ62&gt;0,0,(JYQ60-JYO62)*$C$65)</f>
        <v>0</v>
      </c>
      <c r="JYT66" s="956">
        <f t="shared" ref="JYT66" si="11160">IF(JYT62&gt;0,0,(JYT60-JYR62)*$C$65)</f>
        <v>0</v>
      </c>
      <c r="JYV66" s="956">
        <f t="shared" ref="JYV66" si="11161">IF(JYV62&gt;0,0,(JYV60-JYT62)*$C$65)</f>
        <v>0</v>
      </c>
      <c r="JYY66" s="956">
        <f t="shared" ref="JYY66" si="11162">IF(JYY62&gt;0,0,(JYY60-JYW62)*$C$65)</f>
        <v>0</v>
      </c>
      <c r="JZA66" s="956">
        <f t="shared" ref="JZA66" si="11163">IF(JZA62&gt;0,0,(JZA60-JYY62)*$C$65)</f>
        <v>0</v>
      </c>
      <c r="JZD66" s="956">
        <f t="shared" ref="JZD66" si="11164">IF(JZD62&gt;0,0,(JZD60-JZB62)*$C$65)</f>
        <v>0</v>
      </c>
      <c r="JZF66" s="956">
        <f t="shared" ref="JZF66" si="11165">IF(JZF62&gt;0,0,(JZF60-JZD62)*$C$65)</f>
        <v>0</v>
      </c>
      <c r="JZI66" s="956">
        <f t="shared" ref="JZI66" si="11166">IF(JZI62&gt;0,0,(JZI60-JZG62)*$C$65)</f>
        <v>0</v>
      </c>
      <c r="JZK66" s="956">
        <f t="shared" ref="JZK66" si="11167">IF(JZK62&gt;0,0,(JZK60-JZI62)*$C$65)</f>
        <v>0</v>
      </c>
      <c r="JZN66" s="956">
        <f t="shared" ref="JZN66" si="11168">IF(JZN62&gt;0,0,(JZN60-JZL62)*$C$65)</f>
        <v>0</v>
      </c>
      <c r="JZP66" s="956">
        <f t="shared" ref="JZP66" si="11169">IF(JZP62&gt;0,0,(JZP60-JZN62)*$C$65)</f>
        <v>0</v>
      </c>
      <c r="JZS66" s="956">
        <f t="shared" ref="JZS66" si="11170">IF(JZS62&gt;0,0,(JZS60-JZQ62)*$C$65)</f>
        <v>0</v>
      </c>
      <c r="JZU66" s="956">
        <f t="shared" ref="JZU66" si="11171">IF(JZU62&gt;0,0,(JZU60-JZS62)*$C$65)</f>
        <v>0</v>
      </c>
      <c r="JZX66" s="956">
        <f t="shared" ref="JZX66" si="11172">IF(JZX62&gt;0,0,(JZX60-JZV62)*$C$65)</f>
        <v>0</v>
      </c>
      <c r="JZZ66" s="956">
        <f t="shared" ref="JZZ66" si="11173">IF(JZZ62&gt;0,0,(JZZ60-JZX62)*$C$65)</f>
        <v>0</v>
      </c>
      <c r="KAC66" s="956">
        <f t="shared" ref="KAC66" si="11174">IF(KAC62&gt;0,0,(KAC60-KAA62)*$C$65)</f>
        <v>0</v>
      </c>
      <c r="KAE66" s="956">
        <f t="shared" ref="KAE66" si="11175">IF(KAE62&gt;0,0,(KAE60-KAC62)*$C$65)</f>
        <v>0</v>
      </c>
      <c r="KAH66" s="956">
        <f t="shared" ref="KAH66" si="11176">IF(KAH62&gt;0,0,(KAH60-KAF62)*$C$65)</f>
        <v>0</v>
      </c>
      <c r="KAJ66" s="956">
        <f t="shared" ref="KAJ66" si="11177">IF(KAJ62&gt;0,0,(KAJ60-KAH62)*$C$65)</f>
        <v>0</v>
      </c>
      <c r="KAM66" s="956">
        <f t="shared" ref="KAM66" si="11178">IF(KAM62&gt;0,0,(KAM60-KAK62)*$C$65)</f>
        <v>0</v>
      </c>
      <c r="KAO66" s="956">
        <f t="shared" ref="KAO66" si="11179">IF(KAO62&gt;0,0,(KAO60-KAM62)*$C$65)</f>
        <v>0</v>
      </c>
      <c r="KAR66" s="956">
        <f t="shared" ref="KAR66" si="11180">IF(KAR62&gt;0,0,(KAR60-KAP62)*$C$65)</f>
        <v>0</v>
      </c>
      <c r="KAT66" s="956">
        <f t="shared" ref="KAT66" si="11181">IF(KAT62&gt;0,0,(KAT60-KAR62)*$C$65)</f>
        <v>0</v>
      </c>
      <c r="KAW66" s="956">
        <f t="shared" ref="KAW66" si="11182">IF(KAW62&gt;0,0,(KAW60-KAU62)*$C$65)</f>
        <v>0</v>
      </c>
      <c r="KAY66" s="956">
        <f t="shared" ref="KAY66" si="11183">IF(KAY62&gt;0,0,(KAY60-KAW62)*$C$65)</f>
        <v>0</v>
      </c>
      <c r="KBB66" s="956">
        <f t="shared" ref="KBB66" si="11184">IF(KBB62&gt;0,0,(KBB60-KAZ62)*$C$65)</f>
        <v>0</v>
      </c>
      <c r="KBD66" s="956">
        <f t="shared" ref="KBD66" si="11185">IF(KBD62&gt;0,0,(KBD60-KBB62)*$C$65)</f>
        <v>0</v>
      </c>
      <c r="KBG66" s="956">
        <f t="shared" ref="KBG66" si="11186">IF(KBG62&gt;0,0,(KBG60-KBE62)*$C$65)</f>
        <v>0</v>
      </c>
      <c r="KBI66" s="956">
        <f t="shared" ref="KBI66" si="11187">IF(KBI62&gt;0,0,(KBI60-KBG62)*$C$65)</f>
        <v>0</v>
      </c>
      <c r="KBL66" s="956">
        <f t="shared" ref="KBL66" si="11188">IF(KBL62&gt;0,0,(KBL60-KBJ62)*$C$65)</f>
        <v>0</v>
      </c>
      <c r="KBN66" s="956">
        <f t="shared" ref="KBN66" si="11189">IF(KBN62&gt;0,0,(KBN60-KBL62)*$C$65)</f>
        <v>0</v>
      </c>
      <c r="KBQ66" s="956">
        <f t="shared" ref="KBQ66" si="11190">IF(KBQ62&gt;0,0,(KBQ60-KBO62)*$C$65)</f>
        <v>0</v>
      </c>
      <c r="KBS66" s="956">
        <f t="shared" ref="KBS66" si="11191">IF(KBS62&gt;0,0,(KBS60-KBQ62)*$C$65)</f>
        <v>0</v>
      </c>
      <c r="KBV66" s="956">
        <f t="shared" ref="KBV66" si="11192">IF(KBV62&gt;0,0,(KBV60-KBT62)*$C$65)</f>
        <v>0</v>
      </c>
      <c r="KBX66" s="956">
        <f t="shared" ref="KBX66" si="11193">IF(KBX62&gt;0,0,(KBX60-KBV62)*$C$65)</f>
        <v>0</v>
      </c>
      <c r="KCA66" s="956">
        <f t="shared" ref="KCA66" si="11194">IF(KCA62&gt;0,0,(KCA60-KBY62)*$C$65)</f>
        <v>0</v>
      </c>
      <c r="KCC66" s="956">
        <f t="shared" ref="KCC66" si="11195">IF(KCC62&gt;0,0,(KCC60-KCA62)*$C$65)</f>
        <v>0</v>
      </c>
      <c r="KCF66" s="956">
        <f t="shared" ref="KCF66" si="11196">IF(KCF62&gt;0,0,(KCF60-KCD62)*$C$65)</f>
        <v>0</v>
      </c>
      <c r="KCH66" s="956">
        <f t="shared" ref="KCH66" si="11197">IF(KCH62&gt;0,0,(KCH60-KCF62)*$C$65)</f>
        <v>0</v>
      </c>
      <c r="KCK66" s="956">
        <f t="shared" ref="KCK66" si="11198">IF(KCK62&gt;0,0,(KCK60-KCI62)*$C$65)</f>
        <v>0</v>
      </c>
      <c r="KCM66" s="956">
        <f t="shared" ref="KCM66" si="11199">IF(KCM62&gt;0,0,(KCM60-KCK62)*$C$65)</f>
        <v>0</v>
      </c>
      <c r="KCP66" s="956">
        <f t="shared" ref="KCP66" si="11200">IF(KCP62&gt;0,0,(KCP60-KCN62)*$C$65)</f>
        <v>0</v>
      </c>
      <c r="KCR66" s="956">
        <f t="shared" ref="KCR66" si="11201">IF(KCR62&gt;0,0,(KCR60-KCP62)*$C$65)</f>
        <v>0</v>
      </c>
      <c r="KCU66" s="956">
        <f t="shared" ref="KCU66" si="11202">IF(KCU62&gt;0,0,(KCU60-KCS62)*$C$65)</f>
        <v>0</v>
      </c>
      <c r="KCW66" s="956">
        <f t="shared" ref="KCW66" si="11203">IF(KCW62&gt;0,0,(KCW60-KCU62)*$C$65)</f>
        <v>0</v>
      </c>
      <c r="KCZ66" s="956">
        <f t="shared" ref="KCZ66" si="11204">IF(KCZ62&gt;0,0,(KCZ60-KCX62)*$C$65)</f>
        <v>0</v>
      </c>
      <c r="KDB66" s="956">
        <f t="shared" ref="KDB66" si="11205">IF(KDB62&gt;0,0,(KDB60-KCZ62)*$C$65)</f>
        <v>0</v>
      </c>
      <c r="KDE66" s="956">
        <f t="shared" ref="KDE66" si="11206">IF(KDE62&gt;0,0,(KDE60-KDC62)*$C$65)</f>
        <v>0</v>
      </c>
      <c r="KDG66" s="956">
        <f t="shared" ref="KDG66" si="11207">IF(KDG62&gt;0,0,(KDG60-KDE62)*$C$65)</f>
        <v>0</v>
      </c>
      <c r="KDJ66" s="956">
        <f t="shared" ref="KDJ66" si="11208">IF(KDJ62&gt;0,0,(KDJ60-KDH62)*$C$65)</f>
        <v>0</v>
      </c>
      <c r="KDL66" s="956">
        <f t="shared" ref="KDL66" si="11209">IF(KDL62&gt;0,0,(KDL60-KDJ62)*$C$65)</f>
        <v>0</v>
      </c>
      <c r="KDO66" s="956">
        <f t="shared" ref="KDO66" si="11210">IF(KDO62&gt;0,0,(KDO60-KDM62)*$C$65)</f>
        <v>0</v>
      </c>
      <c r="KDQ66" s="956">
        <f t="shared" ref="KDQ66" si="11211">IF(KDQ62&gt;0,0,(KDQ60-KDO62)*$C$65)</f>
        <v>0</v>
      </c>
      <c r="KDT66" s="956">
        <f t="shared" ref="KDT66" si="11212">IF(KDT62&gt;0,0,(KDT60-KDR62)*$C$65)</f>
        <v>0</v>
      </c>
      <c r="KDV66" s="956">
        <f t="shared" ref="KDV66" si="11213">IF(KDV62&gt;0,0,(KDV60-KDT62)*$C$65)</f>
        <v>0</v>
      </c>
      <c r="KDY66" s="956">
        <f t="shared" ref="KDY66" si="11214">IF(KDY62&gt;0,0,(KDY60-KDW62)*$C$65)</f>
        <v>0</v>
      </c>
      <c r="KEA66" s="956">
        <f t="shared" ref="KEA66" si="11215">IF(KEA62&gt;0,0,(KEA60-KDY62)*$C$65)</f>
        <v>0</v>
      </c>
      <c r="KED66" s="956">
        <f t="shared" ref="KED66" si="11216">IF(KED62&gt;0,0,(KED60-KEB62)*$C$65)</f>
        <v>0</v>
      </c>
      <c r="KEF66" s="956">
        <f t="shared" ref="KEF66" si="11217">IF(KEF62&gt;0,0,(KEF60-KED62)*$C$65)</f>
        <v>0</v>
      </c>
      <c r="KEI66" s="956">
        <f t="shared" ref="KEI66" si="11218">IF(KEI62&gt;0,0,(KEI60-KEG62)*$C$65)</f>
        <v>0</v>
      </c>
      <c r="KEK66" s="956">
        <f t="shared" ref="KEK66" si="11219">IF(KEK62&gt;0,0,(KEK60-KEI62)*$C$65)</f>
        <v>0</v>
      </c>
      <c r="KEN66" s="956">
        <f t="shared" ref="KEN66" si="11220">IF(KEN62&gt;0,0,(KEN60-KEL62)*$C$65)</f>
        <v>0</v>
      </c>
      <c r="KEP66" s="956">
        <f t="shared" ref="KEP66" si="11221">IF(KEP62&gt;0,0,(KEP60-KEN62)*$C$65)</f>
        <v>0</v>
      </c>
      <c r="KES66" s="956">
        <f t="shared" ref="KES66" si="11222">IF(KES62&gt;0,0,(KES60-KEQ62)*$C$65)</f>
        <v>0</v>
      </c>
      <c r="KEU66" s="956">
        <f t="shared" ref="KEU66" si="11223">IF(KEU62&gt;0,0,(KEU60-KES62)*$C$65)</f>
        <v>0</v>
      </c>
      <c r="KEX66" s="956">
        <f t="shared" ref="KEX66" si="11224">IF(KEX62&gt;0,0,(KEX60-KEV62)*$C$65)</f>
        <v>0</v>
      </c>
      <c r="KEZ66" s="956">
        <f t="shared" ref="KEZ66" si="11225">IF(KEZ62&gt;0,0,(KEZ60-KEX62)*$C$65)</f>
        <v>0</v>
      </c>
      <c r="KFC66" s="956">
        <f t="shared" ref="KFC66" si="11226">IF(KFC62&gt;0,0,(KFC60-KFA62)*$C$65)</f>
        <v>0</v>
      </c>
      <c r="KFE66" s="956">
        <f t="shared" ref="KFE66" si="11227">IF(KFE62&gt;0,0,(KFE60-KFC62)*$C$65)</f>
        <v>0</v>
      </c>
      <c r="KFH66" s="956">
        <f t="shared" ref="KFH66" si="11228">IF(KFH62&gt;0,0,(KFH60-KFF62)*$C$65)</f>
        <v>0</v>
      </c>
      <c r="KFJ66" s="956">
        <f t="shared" ref="KFJ66" si="11229">IF(KFJ62&gt;0,0,(KFJ60-KFH62)*$C$65)</f>
        <v>0</v>
      </c>
      <c r="KFM66" s="956">
        <f t="shared" ref="KFM66" si="11230">IF(KFM62&gt;0,0,(KFM60-KFK62)*$C$65)</f>
        <v>0</v>
      </c>
      <c r="KFO66" s="956">
        <f t="shared" ref="KFO66" si="11231">IF(KFO62&gt;0,0,(KFO60-KFM62)*$C$65)</f>
        <v>0</v>
      </c>
      <c r="KFR66" s="956">
        <f t="shared" ref="KFR66" si="11232">IF(KFR62&gt;0,0,(KFR60-KFP62)*$C$65)</f>
        <v>0</v>
      </c>
      <c r="KFT66" s="956">
        <f t="shared" ref="KFT66" si="11233">IF(KFT62&gt;0,0,(KFT60-KFR62)*$C$65)</f>
        <v>0</v>
      </c>
      <c r="KFW66" s="956">
        <f t="shared" ref="KFW66" si="11234">IF(KFW62&gt;0,0,(KFW60-KFU62)*$C$65)</f>
        <v>0</v>
      </c>
      <c r="KFY66" s="956">
        <f t="shared" ref="KFY66" si="11235">IF(KFY62&gt;0,0,(KFY60-KFW62)*$C$65)</f>
        <v>0</v>
      </c>
      <c r="KGB66" s="956">
        <f t="shared" ref="KGB66" si="11236">IF(KGB62&gt;0,0,(KGB60-KFZ62)*$C$65)</f>
        <v>0</v>
      </c>
      <c r="KGD66" s="956">
        <f t="shared" ref="KGD66" si="11237">IF(KGD62&gt;0,0,(KGD60-KGB62)*$C$65)</f>
        <v>0</v>
      </c>
      <c r="KGG66" s="956">
        <f t="shared" ref="KGG66" si="11238">IF(KGG62&gt;0,0,(KGG60-KGE62)*$C$65)</f>
        <v>0</v>
      </c>
      <c r="KGI66" s="956">
        <f t="shared" ref="KGI66" si="11239">IF(KGI62&gt;0,0,(KGI60-KGG62)*$C$65)</f>
        <v>0</v>
      </c>
      <c r="KGL66" s="956">
        <f t="shared" ref="KGL66" si="11240">IF(KGL62&gt;0,0,(KGL60-KGJ62)*$C$65)</f>
        <v>0</v>
      </c>
      <c r="KGN66" s="956">
        <f t="shared" ref="KGN66" si="11241">IF(KGN62&gt;0,0,(KGN60-KGL62)*$C$65)</f>
        <v>0</v>
      </c>
      <c r="KGQ66" s="956">
        <f t="shared" ref="KGQ66" si="11242">IF(KGQ62&gt;0,0,(KGQ60-KGO62)*$C$65)</f>
        <v>0</v>
      </c>
      <c r="KGS66" s="956">
        <f t="shared" ref="KGS66" si="11243">IF(KGS62&gt;0,0,(KGS60-KGQ62)*$C$65)</f>
        <v>0</v>
      </c>
      <c r="KGV66" s="956">
        <f t="shared" ref="KGV66" si="11244">IF(KGV62&gt;0,0,(KGV60-KGT62)*$C$65)</f>
        <v>0</v>
      </c>
      <c r="KGX66" s="956">
        <f t="shared" ref="KGX66" si="11245">IF(KGX62&gt;0,0,(KGX60-KGV62)*$C$65)</f>
        <v>0</v>
      </c>
      <c r="KHA66" s="956">
        <f t="shared" ref="KHA66" si="11246">IF(KHA62&gt;0,0,(KHA60-KGY62)*$C$65)</f>
        <v>0</v>
      </c>
      <c r="KHC66" s="956">
        <f t="shared" ref="KHC66" si="11247">IF(KHC62&gt;0,0,(KHC60-KHA62)*$C$65)</f>
        <v>0</v>
      </c>
      <c r="KHF66" s="956">
        <f t="shared" ref="KHF66" si="11248">IF(KHF62&gt;0,0,(KHF60-KHD62)*$C$65)</f>
        <v>0</v>
      </c>
      <c r="KHH66" s="956">
        <f t="shared" ref="KHH66" si="11249">IF(KHH62&gt;0,0,(KHH60-KHF62)*$C$65)</f>
        <v>0</v>
      </c>
      <c r="KHK66" s="956">
        <f t="shared" ref="KHK66" si="11250">IF(KHK62&gt;0,0,(KHK60-KHI62)*$C$65)</f>
        <v>0</v>
      </c>
      <c r="KHM66" s="956">
        <f t="shared" ref="KHM66" si="11251">IF(KHM62&gt;0,0,(KHM60-KHK62)*$C$65)</f>
        <v>0</v>
      </c>
      <c r="KHP66" s="956">
        <f t="shared" ref="KHP66" si="11252">IF(KHP62&gt;0,0,(KHP60-KHN62)*$C$65)</f>
        <v>0</v>
      </c>
      <c r="KHR66" s="956">
        <f t="shared" ref="KHR66" si="11253">IF(KHR62&gt;0,0,(KHR60-KHP62)*$C$65)</f>
        <v>0</v>
      </c>
      <c r="KHU66" s="956">
        <f t="shared" ref="KHU66" si="11254">IF(KHU62&gt;0,0,(KHU60-KHS62)*$C$65)</f>
        <v>0</v>
      </c>
      <c r="KHW66" s="956">
        <f t="shared" ref="KHW66" si="11255">IF(KHW62&gt;0,0,(KHW60-KHU62)*$C$65)</f>
        <v>0</v>
      </c>
      <c r="KHZ66" s="956">
        <f t="shared" ref="KHZ66" si="11256">IF(KHZ62&gt;0,0,(KHZ60-KHX62)*$C$65)</f>
        <v>0</v>
      </c>
      <c r="KIB66" s="956">
        <f t="shared" ref="KIB66" si="11257">IF(KIB62&gt;0,0,(KIB60-KHZ62)*$C$65)</f>
        <v>0</v>
      </c>
      <c r="KIE66" s="956">
        <f t="shared" ref="KIE66" si="11258">IF(KIE62&gt;0,0,(KIE60-KIC62)*$C$65)</f>
        <v>0</v>
      </c>
      <c r="KIG66" s="956">
        <f t="shared" ref="KIG66" si="11259">IF(KIG62&gt;0,0,(KIG60-KIE62)*$C$65)</f>
        <v>0</v>
      </c>
      <c r="KIJ66" s="956">
        <f t="shared" ref="KIJ66" si="11260">IF(KIJ62&gt;0,0,(KIJ60-KIH62)*$C$65)</f>
        <v>0</v>
      </c>
      <c r="KIL66" s="956">
        <f t="shared" ref="KIL66" si="11261">IF(KIL62&gt;0,0,(KIL60-KIJ62)*$C$65)</f>
        <v>0</v>
      </c>
      <c r="KIO66" s="956">
        <f t="shared" ref="KIO66" si="11262">IF(KIO62&gt;0,0,(KIO60-KIM62)*$C$65)</f>
        <v>0</v>
      </c>
      <c r="KIQ66" s="956">
        <f t="shared" ref="KIQ66" si="11263">IF(KIQ62&gt;0,0,(KIQ60-KIO62)*$C$65)</f>
        <v>0</v>
      </c>
      <c r="KIT66" s="956">
        <f t="shared" ref="KIT66" si="11264">IF(KIT62&gt;0,0,(KIT60-KIR62)*$C$65)</f>
        <v>0</v>
      </c>
      <c r="KIV66" s="956">
        <f t="shared" ref="KIV66" si="11265">IF(KIV62&gt;0,0,(KIV60-KIT62)*$C$65)</f>
        <v>0</v>
      </c>
      <c r="KIY66" s="956">
        <f t="shared" ref="KIY66" si="11266">IF(KIY62&gt;0,0,(KIY60-KIW62)*$C$65)</f>
        <v>0</v>
      </c>
      <c r="KJA66" s="956">
        <f t="shared" ref="KJA66" si="11267">IF(KJA62&gt;0,0,(KJA60-KIY62)*$C$65)</f>
        <v>0</v>
      </c>
      <c r="KJD66" s="956">
        <f t="shared" ref="KJD66" si="11268">IF(KJD62&gt;0,0,(KJD60-KJB62)*$C$65)</f>
        <v>0</v>
      </c>
      <c r="KJF66" s="956">
        <f t="shared" ref="KJF66" si="11269">IF(KJF62&gt;0,0,(KJF60-KJD62)*$C$65)</f>
        <v>0</v>
      </c>
      <c r="KJI66" s="956">
        <f t="shared" ref="KJI66" si="11270">IF(KJI62&gt;0,0,(KJI60-KJG62)*$C$65)</f>
        <v>0</v>
      </c>
      <c r="KJK66" s="956">
        <f t="shared" ref="KJK66" si="11271">IF(KJK62&gt;0,0,(KJK60-KJI62)*$C$65)</f>
        <v>0</v>
      </c>
      <c r="KJN66" s="956">
        <f t="shared" ref="KJN66" si="11272">IF(KJN62&gt;0,0,(KJN60-KJL62)*$C$65)</f>
        <v>0</v>
      </c>
      <c r="KJP66" s="956">
        <f t="shared" ref="KJP66" si="11273">IF(KJP62&gt;0,0,(KJP60-KJN62)*$C$65)</f>
        <v>0</v>
      </c>
      <c r="KJS66" s="956">
        <f t="shared" ref="KJS66" si="11274">IF(KJS62&gt;0,0,(KJS60-KJQ62)*$C$65)</f>
        <v>0</v>
      </c>
      <c r="KJU66" s="956">
        <f t="shared" ref="KJU66" si="11275">IF(KJU62&gt;0,0,(KJU60-KJS62)*$C$65)</f>
        <v>0</v>
      </c>
      <c r="KJX66" s="956">
        <f t="shared" ref="KJX66" si="11276">IF(KJX62&gt;0,0,(KJX60-KJV62)*$C$65)</f>
        <v>0</v>
      </c>
      <c r="KJZ66" s="956">
        <f t="shared" ref="KJZ66" si="11277">IF(KJZ62&gt;0,0,(KJZ60-KJX62)*$C$65)</f>
        <v>0</v>
      </c>
      <c r="KKC66" s="956">
        <f t="shared" ref="KKC66" si="11278">IF(KKC62&gt;0,0,(KKC60-KKA62)*$C$65)</f>
        <v>0</v>
      </c>
      <c r="KKE66" s="956">
        <f t="shared" ref="KKE66" si="11279">IF(KKE62&gt;0,0,(KKE60-KKC62)*$C$65)</f>
        <v>0</v>
      </c>
      <c r="KKH66" s="956">
        <f t="shared" ref="KKH66" si="11280">IF(KKH62&gt;0,0,(KKH60-KKF62)*$C$65)</f>
        <v>0</v>
      </c>
      <c r="KKJ66" s="956">
        <f t="shared" ref="KKJ66" si="11281">IF(KKJ62&gt;0,0,(KKJ60-KKH62)*$C$65)</f>
        <v>0</v>
      </c>
      <c r="KKM66" s="956">
        <f t="shared" ref="KKM66" si="11282">IF(KKM62&gt;0,0,(KKM60-KKK62)*$C$65)</f>
        <v>0</v>
      </c>
      <c r="KKO66" s="956">
        <f t="shared" ref="KKO66" si="11283">IF(KKO62&gt;0,0,(KKO60-KKM62)*$C$65)</f>
        <v>0</v>
      </c>
      <c r="KKR66" s="956">
        <f t="shared" ref="KKR66" si="11284">IF(KKR62&gt;0,0,(KKR60-KKP62)*$C$65)</f>
        <v>0</v>
      </c>
      <c r="KKT66" s="956">
        <f t="shared" ref="KKT66" si="11285">IF(KKT62&gt;0,0,(KKT60-KKR62)*$C$65)</f>
        <v>0</v>
      </c>
      <c r="KKW66" s="956">
        <f t="shared" ref="KKW66" si="11286">IF(KKW62&gt;0,0,(KKW60-KKU62)*$C$65)</f>
        <v>0</v>
      </c>
      <c r="KKY66" s="956">
        <f t="shared" ref="KKY66" si="11287">IF(KKY62&gt;0,0,(KKY60-KKW62)*$C$65)</f>
        <v>0</v>
      </c>
      <c r="KLB66" s="956">
        <f t="shared" ref="KLB66" si="11288">IF(KLB62&gt;0,0,(KLB60-KKZ62)*$C$65)</f>
        <v>0</v>
      </c>
      <c r="KLD66" s="956">
        <f t="shared" ref="KLD66" si="11289">IF(KLD62&gt;0,0,(KLD60-KLB62)*$C$65)</f>
        <v>0</v>
      </c>
      <c r="KLG66" s="956">
        <f t="shared" ref="KLG66" si="11290">IF(KLG62&gt;0,0,(KLG60-KLE62)*$C$65)</f>
        <v>0</v>
      </c>
      <c r="KLI66" s="956">
        <f t="shared" ref="KLI66" si="11291">IF(KLI62&gt;0,0,(KLI60-KLG62)*$C$65)</f>
        <v>0</v>
      </c>
      <c r="KLL66" s="956">
        <f t="shared" ref="KLL66" si="11292">IF(KLL62&gt;0,0,(KLL60-KLJ62)*$C$65)</f>
        <v>0</v>
      </c>
      <c r="KLN66" s="956">
        <f t="shared" ref="KLN66" si="11293">IF(KLN62&gt;0,0,(KLN60-KLL62)*$C$65)</f>
        <v>0</v>
      </c>
      <c r="KLQ66" s="956">
        <f t="shared" ref="KLQ66" si="11294">IF(KLQ62&gt;0,0,(KLQ60-KLO62)*$C$65)</f>
        <v>0</v>
      </c>
      <c r="KLS66" s="956">
        <f t="shared" ref="KLS66" si="11295">IF(KLS62&gt;0,0,(KLS60-KLQ62)*$C$65)</f>
        <v>0</v>
      </c>
      <c r="KLV66" s="956">
        <f t="shared" ref="KLV66" si="11296">IF(KLV62&gt;0,0,(KLV60-KLT62)*$C$65)</f>
        <v>0</v>
      </c>
      <c r="KLX66" s="956">
        <f t="shared" ref="KLX66" si="11297">IF(KLX62&gt;0,0,(KLX60-KLV62)*$C$65)</f>
        <v>0</v>
      </c>
      <c r="KMA66" s="956">
        <f t="shared" ref="KMA66" si="11298">IF(KMA62&gt;0,0,(KMA60-KLY62)*$C$65)</f>
        <v>0</v>
      </c>
      <c r="KMC66" s="956">
        <f t="shared" ref="KMC66" si="11299">IF(KMC62&gt;0,0,(KMC60-KMA62)*$C$65)</f>
        <v>0</v>
      </c>
      <c r="KMF66" s="956">
        <f t="shared" ref="KMF66" si="11300">IF(KMF62&gt;0,0,(KMF60-KMD62)*$C$65)</f>
        <v>0</v>
      </c>
      <c r="KMH66" s="956">
        <f t="shared" ref="KMH66" si="11301">IF(KMH62&gt;0,0,(KMH60-KMF62)*$C$65)</f>
        <v>0</v>
      </c>
      <c r="KMK66" s="956">
        <f t="shared" ref="KMK66" si="11302">IF(KMK62&gt;0,0,(KMK60-KMI62)*$C$65)</f>
        <v>0</v>
      </c>
      <c r="KMM66" s="956">
        <f t="shared" ref="KMM66" si="11303">IF(KMM62&gt;0,0,(KMM60-KMK62)*$C$65)</f>
        <v>0</v>
      </c>
      <c r="KMP66" s="956">
        <f t="shared" ref="KMP66" si="11304">IF(KMP62&gt;0,0,(KMP60-KMN62)*$C$65)</f>
        <v>0</v>
      </c>
      <c r="KMR66" s="956">
        <f t="shared" ref="KMR66" si="11305">IF(KMR62&gt;0,0,(KMR60-KMP62)*$C$65)</f>
        <v>0</v>
      </c>
      <c r="KMU66" s="956">
        <f t="shared" ref="KMU66" si="11306">IF(KMU62&gt;0,0,(KMU60-KMS62)*$C$65)</f>
        <v>0</v>
      </c>
      <c r="KMW66" s="956">
        <f t="shared" ref="KMW66" si="11307">IF(KMW62&gt;0,0,(KMW60-KMU62)*$C$65)</f>
        <v>0</v>
      </c>
      <c r="KMZ66" s="956">
        <f t="shared" ref="KMZ66" si="11308">IF(KMZ62&gt;0,0,(KMZ60-KMX62)*$C$65)</f>
        <v>0</v>
      </c>
      <c r="KNB66" s="956">
        <f t="shared" ref="KNB66" si="11309">IF(KNB62&gt;0,0,(KNB60-KMZ62)*$C$65)</f>
        <v>0</v>
      </c>
      <c r="KNE66" s="956">
        <f t="shared" ref="KNE66" si="11310">IF(KNE62&gt;0,0,(KNE60-KNC62)*$C$65)</f>
        <v>0</v>
      </c>
      <c r="KNG66" s="956">
        <f t="shared" ref="KNG66" si="11311">IF(KNG62&gt;0,0,(KNG60-KNE62)*$C$65)</f>
        <v>0</v>
      </c>
      <c r="KNJ66" s="956">
        <f t="shared" ref="KNJ66" si="11312">IF(KNJ62&gt;0,0,(KNJ60-KNH62)*$C$65)</f>
        <v>0</v>
      </c>
      <c r="KNL66" s="956">
        <f t="shared" ref="KNL66" si="11313">IF(KNL62&gt;0,0,(KNL60-KNJ62)*$C$65)</f>
        <v>0</v>
      </c>
      <c r="KNO66" s="956">
        <f t="shared" ref="KNO66" si="11314">IF(KNO62&gt;0,0,(KNO60-KNM62)*$C$65)</f>
        <v>0</v>
      </c>
      <c r="KNQ66" s="956">
        <f t="shared" ref="KNQ66" si="11315">IF(KNQ62&gt;0,0,(KNQ60-KNO62)*$C$65)</f>
        <v>0</v>
      </c>
      <c r="KNT66" s="956">
        <f t="shared" ref="KNT66" si="11316">IF(KNT62&gt;0,0,(KNT60-KNR62)*$C$65)</f>
        <v>0</v>
      </c>
      <c r="KNV66" s="956">
        <f t="shared" ref="KNV66" si="11317">IF(KNV62&gt;0,0,(KNV60-KNT62)*$C$65)</f>
        <v>0</v>
      </c>
      <c r="KNY66" s="956">
        <f t="shared" ref="KNY66" si="11318">IF(KNY62&gt;0,0,(KNY60-KNW62)*$C$65)</f>
        <v>0</v>
      </c>
      <c r="KOA66" s="956">
        <f t="shared" ref="KOA66" si="11319">IF(KOA62&gt;0,0,(KOA60-KNY62)*$C$65)</f>
        <v>0</v>
      </c>
      <c r="KOD66" s="956">
        <f t="shared" ref="KOD66" si="11320">IF(KOD62&gt;0,0,(KOD60-KOB62)*$C$65)</f>
        <v>0</v>
      </c>
      <c r="KOF66" s="956">
        <f t="shared" ref="KOF66" si="11321">IF(KOF62&gt;0,0,(KOF60-KOD62)*$C$65)</f>
        <v>0</v>
      </c>
      <c r="KOI66" s="956">
        <f t="shared" ref="KOI66" si="11322">IF(KOI62&gt;0,0,(KOI60-KOG62)*$C$65)</f>
        <v>0</v>
      </c>
      <c r="KOK66" s="956">
        <f t="shared" ref="KOK66" si="11323">IF(KOK62&gt;0,0,(KOK60-KOI62)*$C$65)</f>
        <v>0</v>
      </c>
      <c r="KON66" s="956">
        <f t="shared" ref="KON66" si="11324">IF(KON62&gt;0,0,(KON60-KOL62)*$C$65)</f>
        <v>0</v>
      </c>
      <c r="KOP66" s="956">
        <f t="shared" ref="KOP66" si="11325">IF(KOP62&gt;0,0,(KOP60-KON62)*$C$65)</f>
        <v>0</v>
      </c>
      <c r="KOS66" s="956">
        <f t="shared" ref="KOS66" si="11326">IF(KOS62&gt;0,0,(KOS60-KOQ62)*$C$65)</f>
        <v>0</v>
      </c>
      <c r="KOU66" s="956">
        <f t="shared" ref="KOU66" si="11327">IF(KOU62&gt;0,0,(KOU60-KOS62)*$C$65)</f>
        <v>0</v>
      </c>
      <c r="KOX66" s="956">
        <f t="shared" ref="KOX66" si="11328">IF(KOX62&gt;0,0,(KOX60-KOV62)*$C$65)</f>
        <v>0</v>
      </c>
      <c r="KOZ66" s="956">
        <f t="shared" ref="KOZ66" si="11329">IF(KOZ62&gt;0,0,(KOZ60-KOX62)*$C$65)</f>
        <v>0</v>
      </c>
      <c r="KPC66" s="956">
        <f t="shared" ref="KPC66" si="11330">IF(KPC62&gt;0,0,(KPC60-KPA62)*$C$65)</f>
        <v>0</v>
      </c>
      <c r="KPE66" s="956">
        <f t="shared" ref="KPE66" si="11331">IF(KPE62&gt;0,0,(KPE60-KPC62)*$C$65)</f>
        <v>0</v>
      </c>
      <c r="KPH66" s="956">
        <f t="shared" ref="KPH66" si="11332">IF(KPH62&gt;0,0,(KPH60-KPF62)*$C$65)</f>
        <v>0</v>
      </c>
      <c r="KPJ66" s="956">
        <f t="shared" ref="KPJ66" si="11333">IF(KPJ62&gt;0,0,(KPJ60-KPH62)*$C$65)</f>
        <v>0</v>
      </c>
      <c r="KPM66" s="956">
        <f t="shared" ref="KPM66" si="11334">IF(KPM62&gt;0,0,(KPM60-KPK62)*$C$65)</f>
        <v>0</v>
      </c>
      <c r="KPO66" s="956">
        <f t="shared" ref="KPO66" si="11335">IF(KPO62&gt;0,0,(KPO60-KPM62)*$C$65)</f>
        <v>0</v>
      </c>
      <c r="KPR66" s="956">
        <f t="shared" ref="KPR66" si="11336">IF(KPR62&gt;0,0,(KPR60-KPP62)*$C$65)</f>
        <v>0</v>
      </c>
      <c r="KPT66" s="956">
        <f t="shared" ref="KPT66" si="11337">IF(KPT62&gt;0,0,(KPT60-KPR62)*$C$65)</f>
        <v>0</v>
      </c>
      <c r="KPW66" s="956">
        <f t="shared" ref="KPW66" si="11338">IF(KPW62&gt;0,0,(KPW60-KPU62)*$C$65)</f>
        <v>0</v>
      </c>
      <c r="KPY66" s="956">
        <f t="shared" ref="KPY66" si="11339">IF(KPY62&gt;0,0,(KPY60-KPW62)*$C$65)</f>
        <v>0</v>
      </c>
      <c r="KQB66" s="956">
        <f t="shared" ref="KQB66" si="11340">IF(KQB62&gt;0,0,(KQB60-KPZ62)*$C$65)</f>
        <v>0</v>
      </c>
      <c r="KQD66" s="956">
        <f t="shared" ref="KQD66" si="11341">IF(KQD62&gt;0,0,(KQD60-KQB62)*$C$65)</f>
        <v>0</v>
      </c>
      <c r="KQG66" s="956">
        <f t="shared" ref="KQG66" si="11342">IF(KQG62&gt;0,0,(KQG60-KQE62)*$C$65)</f>
        <v>0</v>
      </c>
      <c r="KQI66" s="956">
        <f t="shared" ref="KQI66" si="11343">IF(KQI62&gt;0,0,(KQI60-KQG62)*$C$65)</f>
        <v>0</v>
      </c>
      <c r="KQL66" s="956">
        <f t="shared" ref="KQL66" si="11344">IF(KQL62&gt;0,0,(KQL60-KQJ62)*$C$65)</f>
        <v>0</v>
      </c>
      <c r="KQN66" s="956">
        <f t="shared" ref="KQN66" si="11345">IF(KQN62&gt;0,0,(KQN60-KQL62)*$C$65)</f>
        <v>0</v>
      </c>
      <c r="KQQ66" s="956">
        <f t="shared" ref="KQQ66" si="11346">IF(KQQ62&gt;0,0,(KQQ60-KQO62)*$C$65)</f>
        <v>0</v>
      </c>
      <c r="KQS66" s="956">
        <f t="shared" ref="KQS66" si="11347">IF(KQS62&gt;0,0,(KQS60-KQQ62)*$C$65)</f>
        <v>0</v>
      </c>
      <c r="KQV66" s="956">
        <f t="shared" ref="KQV66" si="11348">IF(KQV62&gt;0,0,(KQV60-KQT62)*$C$65)</f>
        <v>0</v>
      </c>
      <c r="KQX66" s="956">
        <f t="shared" ref="KQX66" si="11349">IF(KQX62&gt;0,0,(KQX60-KQV62)*$C$65)</f>
        <v>0</v>
      </c>
      <c r="KRA66" s="956">
        <f t="shared" ref="KRA66" si="11350">IF(KRA62&gt;0,0,(KRA60-KQY62)*$C$65)</f>
        <v>0</v>
      </c>
      <c r="KRC66" s="956">
        <f t="shared" ref="KRC66" si="11351">IF(KRC62&gt;0,0,(KRC60-KRA62)*$C$65)</f>
        <v>0</v>
      </c>
      <c r="KRF66" s="956">
        <f t="shared" ref="KRF66" si="11352">IF(KRF62&gt;0,0,(KRF60-KRD62)*$C$65)</f>
        <v>0</v>
      </c>
      <c r="KRH66" s="956">
        <f t="shared" ref="KRH66" si="11353">IF(KRH62&gt;0,0,(KRH60-KRF62)*$C$65)</f>
        <v>0</v>
      </c>
      <c r="KRK66" s="956">
        <f t="shared" ref="KRK66" si="11354">IF(KRK62&gt;0,0,(KRK60-KRI62)*$C$65)</f>
        <v>0</v>
      </c>
      <c r="KRM66" s="956">
        <f t="shared" ref="KRM66" si="11355">IF(KRM62&gt;0,0,(KRM60-KRK62)*$C$65)</f>
        <v>0</v>
      </c>
      <c r="KRP66" s="956">
        <f t="shared" ref="KRP66" si="11356">IF(KRP62&gt;0,0,(KRP60-KRN62)*$C$65)</f>
        <v>0</v>
      </c>
      <c r="KRR66" s="956">
        <f t="shared" ref="KRR66" si="11357">IF(KRR62&gt;0,0,(KRR60-KRP62)*$C$65)</f>
        <v>0</v>
      </c>
      <c r="KRU66" s="956">
        <f t="shared" ref="KRU66" si="11358">IF(KRU62&gt;0,0,(KRU60-KRS62)*$C$65)</f>
        <v>0</v>
      </c>
      <c r="KRW66" s="956">
        <f t="shared" ref="KRW66" si="11359">IF(KRW62&gt;0,0,(KRW60-KRU62)*$C$65)</f>
        <v>0</v>
      </c>
      <c r="KRZ66" s="956">
        <f t="shared" ref="KRZ66" si="11360">IF(KRZ62&gt;0,0,(KRZ60-KRX62)*$C$65)</f>
        <v>0</v>
      </c>
      <c r="KSB66" s="956">
        <f t="shared" ref="KSB66" si="11361">IF(KSB62&gt;0,0,(KSB60-KRZ62)*$C$65)</f>
        <v>0</v>
      </c>
      <c r="KSE66" s="956">
        <f t="shared" ref="KSE66" si="11362">IF(KSE62&gt;0,0,(KSE60-KSC62)*$C$65)</f>
        <v>0</v>
      </c>
      <c r="KSG66" s="956">
        <f t="shared" ref="KSG66" si="11363">IF(KSG62&gt;0,0,(KSG60-KSE62)*$C$65)</f>
        <v>0</v>
      </c>
      <c r="KSJ66" s="956">
        <f t="shared" ref="KSJ66" si="11364">IF(KSJ62&gt;0,0,(KSJ60-KSH62)*$C$65)</f>
        <v>0</v>
      </c>
      <c r="KSL66" s="956">
        <f t="shared" ref="KSL66" si="11365">IF(KSL62&gt;0,0,(KSL60-KSJ62)*$C$65)</f>
        <v>0</v>
      </c>
      <c r="KSO66" s="956">
        <f t="shared" ref="KSO66" si="11366">IF(KSO62&gt;0,0,(KSO60-KSM62)*$C$65)</f>
        <v>0</v>
      </c>
      <c r="KSQ66" s="956">
        <f t="shared" ref="KSQ66" si="11367">IF(KSQ62&gt;0,0,(KSQ60-KSO62)*$C$65)</f>
        <v>0</v>
      </c>
      <c r="KST66" s="956">
        <f t="shared" ref="KST66" si="11368">IF(KST62&gt;0,0,(KST60-KSR62)*$C$65)</f>
        <v>0</v>
      </c>
      <c r="KSV66" s="956">
        <f t="shared" ref="KSV66" si="11369">IF(KSV62&gt;0,0,(KSV60-KST62)*$C$65)</f>
        <v>0</v>
      </c>
      <c r="KSY66" s="956">
        <f t="shared" ref="KSY66" si="11370">IF(KSY62&gt;0,0,(KSY60-KSW62)*$C$65)</f>
        <v>0</v>
      </c>
      <c r="KTA66" s="956">
        <f t="shared" ref="KTA66" si="11371">IF(KTA62&gt;0,0,(KTA60-KSY62)*$C$65)</f>
        <v>0</v>
      </c>
      <c r="KTD66" s="956">
        <f t="shared" ref="KTD66" si="11372">IF(KTD62&gt;0,0,(KTD60-KTB62)*$C$65)</f>
        <v>0</v>
      </c>
      <c r="KTF66" s="956">
        <f t="shared" ref="KTF66" si="11373">IF(KTF62&gt;0,0,(KTF60-KTD62)*$C$65)</f>
        <v>0</v>
      </c>
      <c r="KTI66" s="956">
        <f t="shared" ref="KTI66" si="11374">IF(KTI62&gt;0,0,(KTI60-KTG62)*$C$65)</f>
        <v>0</v>
      </c>
      <c r="KTK66" s="956">
        <f t="shared" ref="KTK66" si="11375">IF(KTK62&gt;0,0,(KTK60-KTI62)*$C$65)</f>
        <v>0</v>
      </c>
      <c r="KTN66" s="956">
        <f t="shared" ref="KTN66" si="11376">IF(KTN62&gt;0,0,(KTN60-KTL62)*$C$65)</f>
        <v>0</v>
      </c>
      <c r="KTP66" s="956">
        <f t="shared" ref="KTP66" si="11377">IF(KTP62&gt;0,0,(KTP60-KTN62)*$C$65)</f>
        <v>0</v>
      </c>
      <c r="KTS66" s="956">
        <f t="shared" ref="KTS66" si="11378">IF(KTS62&gt;0,0,(KTS60-KTQ62)*$C$65)</f>
        <v>0</v>
      </c>
      <c r="KTU66" s="956">
        <f t="shared" ref="KTU66" si="11379">IF(KTU62&gt;0,0,(KTU60-KTS62)*$C$65)</f>
        <v>0</v>
      </c>
      <c r="KTX66" s="956">
        <f t="shared" ref="KTX66" si="11380">IF(KTX62&gt;0,0,(KTX60-KTV62)*$C$65)</f>
        <v>0</v>
      </c>
      <c r="KTZ66" s="956">
        <f t="shared" ref="KTZ66" si="11381">IF(KTZ62&gt;0,0,(KTZ60-KTX62)*$C$65)</f>
        <v>0</v>
      </c>
      <c r="KUC66" s="956">
        <f t="shared" ref="KUC66" si="11382">IF(KUC62&gt;0,0,(KUC60-KUA62)*$C$65)</f>
        <v>0</v>
      </c>
      <c r="KUE66" s="956">
        <f t="shared" ref="KUE66" si="11383">IF(KUE62&gt;0,0,(KUE60-KUC62)*$C$65)</f>
        <v>0</v>
      </c>
      <c r="KUH66" s="956">
        <f t="shared" ref="KUH66" si="11384">IF(KUH62&gt;0,0,(KUH60-KUF62)*$C$65)</f>
        <v>0</v>
      </c>
      <c r="KUJ66" s="956">
        <f t="shared" ref="KUJ66" si="11385">IF(KUJ62&gt;0,0,(KUJ60-KUH62)*$C$65)</f>
        <v>0</v>
      </c>
      <c r="KUM66" s="956">
        <f t="shared" ref="KUM66" si="11386">IF(KUM62&gt;0,0,(KUM60-KUK62)*$C$65)</f>
        <v>0</v>
      </c>
      <c r="KUO66" s="956">
        <f t="shared" ref="KUO66" si="11387">IF(KUO62&gt;0,0,(KUO60-KUM62)*$C$65)</f>
        <v>0</v>
      </c>
      <c r="KUR66" s="956">
        <f t="shared" ref="KUR66" si="11388">IF(KUR62&gt;0,0,(KUR60-KUP62)*$C$65)</f>
        <v>0</v>
      </c>
      <c r="KUT66" s="956">
        <f t="shared" ref="KUT66" si="11389">IF(KUT62&gt;0,0,(KUT60-KUR62)*$C$65)</f>
        <v>0</v>
      </c>
      <c r="KUW66" s="956">
        <f t="shared" ref="KUW66" si="11390">IF(KUW62&gt;0,0,(KUW60-KUU62)*$C$65)</f>
        <v>0</v>
      </c>
      <c r="KUY66" s="956">
        <f t="shared" ref="KUY66" si="11391">IF(KUY62&gt;0,0,(KUY60-KUW62)*$C$65)</f>
        <v>0</v>
      </c>
      <c r="KVB66" s="956">
        <f t="shared" ref="KVB66" si="11392">IF(KVB62&gt;0,0,(KVB60-KUZ62)*$C$65)</f>
        <v>0</v>
      </c>
      <c r="KVD66" s="956">
        <f t="shared" ref="KVD66" si="11393">IF(KVD62&gt;0,0,(KVD60-KVB62)*$C$65)</f>
        <v>0</v>
      </c>
      <c r="KVG66" s="956">
        <f t="shared" ref="KVG66" si="11394">IF(KVG62&gt;0,0,(KVG60-KVE62)*$C$65)</f>
        <v>0</v>
      </c>
      <c r="KVI66" s="956">
        <f t="shared" ref="KVI66" si="11395">IF(KVI62&gt;0,0,(KVI60-KVG62)*$C$65)</f>
        <v>0</v>
      </c>
      <c r="KVL66" s="956">
        <f t="shared" ref="KVL66" si="11396">IF(KVL62&gt;0,0,(KVL60-KVJ62)*$C$65)</f>
        <v>0</v>
      </c>
      <c r="KVN66" s="956">
        <f t="shared" ref="KVN66" si="11397">IF(KVN62&gt;0,0,(KVN60-KVL62)*$C$65)</f>
        <v>0</v>
      </c>
      <c r="KVQ66" s="956">
        <f t="shared" ref="KVQ66" si="11398">IF(KVQ62&gt;0,0,(KVQ60-KVO62)*$C$65)</f>
        <v>0</v>
      </c>
      <c r="KVS66" s="956">
        <f t="shared" ref="KVS66" si="11399">IF(KVS62&gt;0,0,(KVS60-KVQ62)*$C$65)</f>
        <v>0</v>
      </c>
      <c r="KVV66" s="956">
        <f t="shared" ref="KVV66" si="11400">IF(KVV62&gt;0,0,(KVV60-KVT62)*$C$65)</f>
        <v>0</v>
      </c>
      <c r="KVX66" s="956">
        <f t="shared" ref="KVX66" si="11401">IF(KVX62&gt;0,0,(KVX60-KVV62)*$C$65)</f>
        <v>0</v>
      </c>
      <c r="KWA66" s="956">
        <f t="shared" ref="KWA66" si="11402">IF(KWA62&gt;0,0,(KWA60-KVY62)*$C$65)</f>
        <v>0</v>
      </c>
      <c r="KWC66" s="956">
        <f t="shared" ref="KWC66" si="11403">IF(KWC62&gt;0,0,(KWC60-KWA62)*$C$65)</f>
        <v>0</v>
      </c>
      <c r="KWF66" s="956">
        <f t="shared" ref="KWF66" si="11404">IF(KWF62&gt;0,0,(KWF60-KWD62)*$C$65)</f>
        <v>0</v>
      </c>
      <c r="KWH66" s="956">
        <f t="shared" ref="KWH66" si="11405">IF(KWH62&gt;0,0,(KWH60-KWF62)*$C$65)</f>
        <v>0</v>
      </c>
      <c r="KWK66" s="956">
        <f t="shared" ref="KWK66" si="11406">IF(KWK62&gt;0,0,(KWK60-KWI62)*$C$65)</f>
        <v>0</v>
      </c>
      <c r="KWM66" s="956">
        <f t="shared" ref="KWM66" si="11407">IF(KWM62&gt;0,0,(KWM60-KWK62)*$C$65)</f>
        <v>0</v>
      </c>
      <c r="KWP66" s="956">
        <f t="shared" ref="KWP66" si="11408">IF(KWP62&gt;0,0,(KWP60-KWN62)*$C$65)</f>
        <v>0</v>
      </c>
      <c r="KWR66" s="956">
        <f t="shared" ref="KWR66" si="11409">IF(KWR62&gt;0,0,(KWR60-KWP62)*$C$65)</f>
        <v>0</v>
      </c>
      <c r="KWU66" s="956">
        <f t="shared" ref="KWU66" si="11410">IF(KWU62&gt;0,0,(KWU60-KWS62)*$C$65)</f>
        <v>0</v>
      </c>
      <c r="KWW66" s="956">
        <f t="shared" ref="KWW66" si="11411">IF(KWW62&gt;0,0,(KWW60-KWU62)*$C$65)</f>
        <v>0</v>
      </c>
      <c r="KWZ66" s="956">
        <f t="shared" ref="KWZ66" si="11412">IF(KWZ62&gt;0,0,(KWZ60-KWX62)*$C$65)</f>
        <v>0</v>
      </c>
      <c r="KXB66" s="956">
        <f t="shared" ref="KXB66" si="11413">IF(KXB62&gt;0,0,(KXB60-KWZ62)*$C$65)</f>
        <v>0</v>
      </c>
      <c r="KXE66" s="956">
        <f t="shared" ref="KXE66" si="11414">IF(KXE62&gt;0,0,(KXE60-KXC62)*$C$65)</f>
        <v>0</v>
      </c>
      <c r="KXG66" s="956">
        <f t="shared" ref="KXG66" si="11415">IF(KXG62&gt;0,0,(KXG60-KXE62)*$C$65)</f>
        <v>0</v>
      </c>
      <c r="KXJ66" s="956">
        <f t="shared" ref="KXJ66" si="11416">IF(KXJ62&gt;0,0,(KXJ60-KXH62)*$C$65)</f>
        <v>0</v>
      </c>
      <c r="KXL66" s="956">
        <f t="shared" ref="KXL66" si="11417">IF(KXL62&gt;0,0,(KXL60-KXJ62)*$C$65)</f>
        <v>0</v>
      </c>
      <c r="KXO66" s="956">
        <f t="shared" ref="KXO66" si="11418">IF(KXO62&gt;0,0,(KXO60-KXM62)*$C$65)</f>
        <v>0</v>
      </c>
      <c r="KXQ66" s="956">
        <f t="shared" ref="KXQ66" si="11419">IF(KXQ62&gt;0,0,(KXQ60-KXO62)*$C$65)</f>
        <v>0</v>
      </c>
      <c r="KXT66" s="956">
        <f t="shared" ref="KXT66" si="11420">IF(KXT62&gt;0,0,(KXT60-KXR62)*$C$65)</f>
        <v>0</v>
      </c>
      <c r="KXV66" s="956">
        <f t="shared" ref="KXV66" si="11421">IF(KXV62&gt;0,0,(KXV60-KXT62)*$C$65)</f>
        <v>0</v>
      </c>
      <c r="KXY66" s="956">
        <f t="shared" ref="KXY66" si="11422">IF(KXY62&gt;0,0,(KXY60-KXW62)*$C$65)</f>
        <v>0</v>
      </c>
      <c r="KYA66" s="956">
        <f t="shared" ref="KYA66" si="11423">IF(KYA62&gt;0,0,(KYA60-KXY62)*$C$65)</f>
        <v>0</v>
      </c>
      <c r="KYD66" s="956">
        <f t="shared" ref="KYD66" si="11424">IF(KYD62&gt;0,0,(KYD60-KYB62)*$C$65)</f>
        <v>0</v>
      </c>
      <c r="KYF66" s="956">
        <f t="shared" ref="KYF66" si="11425">IF(KYF62&gt;0,0,(KYF60-KYD62)*$C$65)</f>
        <v>0</v>
      </c>
      <c r="KYI66" s="956">
        <f t="shared" ref="KYI66" si="11426">IF(KYI62&gt;0,0,(KYI60-KYG62)*$C$65)</f>
        <v>0</v>
      </c>
      <c r="KYK66" s="956">
        <f t="shared" ref="KYK66" si="11427">IF(KYK62&gt;0,0,(KYK60-KYI62)*$C$65)</f>
        <v>0</v>
      </c>
      <c r="KYN66" s="956">
        <f t="shared" ref="KYN66" si="11428">IF(KYN62&gt;0,0,(KYN60-KYL62)*$C$65)</f>
        <v>0</v>
      </c>
      <c r="KYP66" s="956">
        <f t="shared" ref="KYP66" si="11429">IF(KYP62&gt;0,0,(KYP60-KYN62)*$C$65)</f>
        <v>0</v>
      </c>
      <c r="KYS66" s="956">
        <f t="shared" ref="KYS66" si="11430">IF(KYS62&gt;0,0,(KYS60-KYQ62)*$C$65)</f>
        <v>0</v>
      </c>
      <c r="KYU66" s="956">
        <f t="shared" ref="KYU66" si="11431">IF(KYU62&gt;0,0,(KYU60-KYS62)*$C$65)</f>
        <v>0</v>
      </c>
      <c r="KYX66" s="956">
        <f t="shared" ref="KYX66" si="11432">IF(KYX62&gt;0,0,(KYX60-KYV62)*$C$65)</f>
        <v>0</v>
      </c>
      <c r="KYZ66" s="956">
        <f t="shared" ref="KYZ66" si="11433">IF(KYZ62&gt;0,0,(KYZ60-KYX62)*$C$65)</f>
        <v>0</v>
      </c>
      <c r="KZC66" s="956">
        <f t="shared" ref="KZC66" si="11434">IF(KZC62&gt;0,0,(KZC60-KZA62)*$C$65)</f>
        <v>0</v>
      </c>
      <c r="KZE66" s="956">
        <f t="shared" ref="KZE66" si="11435">IF(KZE62&gt;0,0,(KZE60-KZC62)*$C$65)</f>
        <v>0</v>
      </c>
      <c r="KZH66" s="956">
        <f t="shared" ref="KZH66" si="11436">IF(KZH62&gt;0,0,(KZH60-KZF62)*$C$65)</f>
        <v>0</v>
      </c>
      <c r="KZJ66" s="956">
        <f t="shared" ref="KZJ66" si="11437">IF(KZJ62&gt;0,0,(KZJ60-KZH62)*$C$65)</f>
        <v>0</v>
      </c>
      <c r="KZM66" s="956">
        <f t="shared" ref="KZM66" si="11438">IF(KZM62&gt;0,0,(KZM60-KZK62)*$C$65)</f>
        <v>0</v>
      </c>
      <c r="KZO66" s="956">
        <f t="shared" ref="KZO66" si="11439">IF(KZO62&gt;0,0,(KZO60-KZM62)*$C$65)</f>
        <v>0</v>
      </c>
      <c r="KZR66" s="956">
        <f t="shared" ref="KZR66" si="11440">IF(KZR62&gt;0,0,(KZR60-KZP62)*$C$65)</f>
        <v>0</v>
      </c>
      <c r="KZT66" s="956">
        <f t="shared" ref="KZT66" si="11441">IF(KZT62&gt;0,0,(KZT60-KZR62)*$C$65)</f>
        <v>0</v>
      </c>
      <c r="KZW66" s="956">
        <f t="shared" ref="KZW66" si="11442">IF(KZW62&gt;0,0,(KZW60-KZU62)*$C$65)</f>
        <v>0</v>
      </c>
      <c r="KZY66" s="956">
        <f t="shared" ref="KZY66" si="11443">IF(KZY62&gt;0,0,(KZY60-KZW62)*$C$65)</f>
        <v>0</v>
      </c>
      <c r="LAB66" s="956">
        <f t="shared" ref="LAB66" si="11444">IF(LAB62&gt;0,0,(LAB60-KZZ62)*$C$65)</f>
        <v>0</v>
      </c>
      <c r="LAD66" s="956">
        <f t="shared" ref="LAD66" si="11445">IF(LAD62&gt;0,0,(LAD60-LAB62)*$C$65)</f>
        <v>0</v>
      </c>
      <c r="LAG66" s="956">
        <f t="shared" ref="LAG66" si="11446">IF(LAG62&gt;0,0,(LAG60-LAE62)*$C$65)</f>
        <v>0</v>
      </c>
      <c r="LAI66" s="956">
        <f t="shared" ref="LAI66" si="11447">IF(LAI62&gt;0,0,(LAI60-LAG62)*$C$65)</f>
        <v>0</v>
      </c>
      <c r="LAL66" s="956">
        <f t="shared" ref="LAL66" si="11448">IF(LAL62&gt;0,0,(LAL60-LAJ62)*$C$65)</f>
        <v>0</v>
      </c>
      <c r="LAN66" s="956">
        <f t="shared" ref="LAN66" si="11449">IF(LAN62&gt;0,0,(LAN60-LAL62)*$C$65)</f>
        <v>0</v>
      </c>
      <c r="LAQ66" s="956">
        <f t="shared" ref="LAQ66" si="11450">IF(LAQ62&gt;0,0,(LAQ60-LAO62)*$C$65)</f>
        <v>0</v>
      </c>
      <c r="LAS66" s="956">
        <f t="shared" ref="LAS66" si="11451">IF(LAS62&gt;0,0,(LAS60-LAQ62)*$C$65)</f>
        <v>0</v>
      </c>
      <c r="LAV66" s="956">
        <f t="shared" ref="LAV66" si="11452">IF(LAV62&gt;0,0,(LAV60-LAT62)*$C$65)</f>
        <v>0</v>
      </c>
      <c r="LAX66" s="956">
        <f t="shared" ref="LAX66" si="11453">IF(LAX62&gt;0,0,(LAX60-LAV62)*$C$65)</f>
        <v>0</v>
      </c>
      <c r="LBA66" s="956">
        <f t="shared" ref="LBA66" si="11454">IF(LBA62&gt;0,0,(LBA60-LAY62)*$C$65)</f>
        <v>0</v>
      </c>
      <c r="LBC66" s="956">
        <f t="shared" ref="LBC66" si="11455">IF(LBC62&gt;0,0,(LBC60-LBA62)*$C$65)</f>
        <v>0</v>
      </c>
      <c r="LBF66" s="956">
        <f t="shared" ref="LBF66" si="11456">IF(LBF62&gt;0,0,(LBF60-LBD62)*$C$65)</f>
        <v>0</v>
      </c>
      <c r="LBH66" s="956">
        <f t="shared" ref="LBH66" si="11457">IF(LBH62&gt;0,0,(LBH60-LBF62)*$C$65)</f>
        <v>0</v>
      </c>
      <c r="LBK66" s="956">
        <f t="shared" ref="LBK66" si="11458">IF(LBK62&gt;0,0,(LBK60-LBI62)*$C$65)</f>
        <v>0</v>
      </c>
      <c r="LBM66" s="956">
        <f t="shared" ref="LBM66" si="11459">IF(LBM62&gt;0,0,(LBM60-LBK62)*$C$65)</f>
        <v>0</v>
      </c>
      <c r="LBP66" s="956">
        <f t="shared" ref="LBP66" si="11460">IF(LBP62&gt;0,0,(LBP60-LBN62)*$C$65)</f>
        <v>0</v>
      </c>
      <c r="LBR66" s="956">
        <f t="shared" ref="LBR66" si="11461">IF(LBR62&gt;0,0,(LBR60-LBP62)*$C$65)</f>
        <v>0</v>
      </c>
      <c r="LBU66" s="956">
        <f t="shared" ref="LBU66" si="11462">IF(LBU62&gt;0,0,(LBU60-LBS62)*$C$65)</f>
        <v>0</v>
      </c>
      <c r="LBW66" s="956">
        <f t="shared" ref="LBW66" si="11463">IF(LBW62&gt;0,0,(LBW60-LBU62)*$C$65)</f>
        <v>0</v>
      </c>
      <c r="LBZ66" s="956">
        <f t="shared" ref="LBZ66" si="11464">IF(LBZ62&gt;0,0,(LBZ60-LBX62)*$C$65)</f>
        <v>0</v>
      </c>
      <c r="LCB66" s="956">
        <f t="shared" ref="LCB66" si="11465">IF(LCB62&gt;0,0,(LCB60-LBZ62)*$C$65)</f>
        <v>0</v>
      </c>
      <c r="LCE66" s="956">
        <f t="shared" ref="LCE66" si="11466">IF(LCE62&gt;0,0,(LCE60-LCC62)*$C$65)</f>
        <v>0</v>
      </c>
      <c r="LCG66" s="956">
        <f t="shared" ref="LCG66" si="11467">IF(LCG62&gt;0,0,(LCG60-LCE62)*$C$65)</f>
        <v>0</v>
      </c>
      <c r="LCJ66" s="956">
        <f t="shared" ref="LCJ66" si="11468">IF(LCJ62&gt;0,0,(LCJ60-LCH62)*$C$65)</f>
        <v>0</v>
      </c>
      <c r="LCL66" s="956">
        <f t="shared" ref="LCL66" si="11469">IF(LCL62&gt;0,0,(LCL60-LCJ62)*$C$65)</f>
        <v>0</v>
      </c>
      <c r="LCO66" s="956">
        <f t="shared" ref="LCO66" si="11470">IF(LCO62&gt;0,0,(LCO60-LCM62)*$C$65)</f>
        <v>0</v>
      </c>
      <c r="LCQ66" s="956">
        <f t="shared" ref="LCQ66" si="11471">IF(LCQ62&gt;0,0,(LCQ60-LCO62)*$C$65)</f>
        <v>0</v>
      </c>
      <c r="LCT66" s="956">
        <f t="shared" ref="LCT66" si="11472">IF(LCT62&gt;0,0,(LCT60-LCR62)*$C$65)</f>
        <v>0</v>
      </c>
      <c r="LCV66" s="956">
        <f t="shared" ref="LCV66" si="11473">IF(LCV62&gt;0,0,(LCV60-LCT62)*$C$65)</f>
        <v>0</v>
      </c>
      <c r="LCY66" s="956">
        <f t="shared" ref="LCY66" si="11474">IF(LCY62&gt;0,0,(LCY60-LCW62)*$C$65)</f>
        <v>0</v>
      </c>
      <c r="LDA66" s="956">
        <f t="shared" ref="LDA66" si="11475">IF(LDA62&gt;0,0,(LDA60-LCY62)*$C$65)</f>
        <v>0</v>
      </c>
      <c r="LDD66" s="956">
        <f t="shared" ref="LDD66" si="11476">IF(LDD62&gt;0,0,(LDD60-LDB62)*$C$65)</f>
        <v>0</v>
      </c>
      <c r="LDF66" s="956">
        <f t="shared" ref="LDF66" si="11477">IF(LDF62&gt;0,0,(LDF60-LDD62)*$C$65)</f>
        <v>0</v>
      </c>
      <c r="LDI66" s="956">
        <f t="shared" ref="LDI66" si="11478">IF(LDI62&gt;0,0,(LDI60-LDG62)*$C$65)</f>
        <v>0</v>
      </c>
      <c r="LDK66" s="956">
        <f t="shared" ref="LDK66" si="11479">IF(LDK62&gt;0,0,(LDK60-LDI62)*$C$65)</f>
        <v>0</v>
      </c>
      <c r="LDN66" s="956">
        <f t="shared" ref="LDN66" si="11480">IF(LDN62&gt;0,0,(LDN60-LDL62)*$C$65)</f>
        <v>0</v>
      </c>
      <c r="LDP66" s="956">
        <f t="shared" ref="LDP66" si="11481">IF(LDP62&gt;0,0,(LDP60-LDN62)*$C$65)</f>
        <v>0</v>
      </c>
      <c r="LDS66" s="956">
        <f t="shared" ref="LDS66" si="11482">IF(LDS62&gt;0,0,(LDS60-LDQ62)*$C$65)</f>
        <v>0</v>
      </c>
      <c r="LDU66" s="956">
        <f t="shared" ref="LDU66" si="11483">IF(LDU62&gt;0,0,(LDU60-LDS62)*$C$65)</f>
        <v>0</v>
      </c>
      <c r="LDX66" s="956">
        <f t="shared" ref="LDX66" si="11484">IF(LDX62&gt;0,0,(LDX60-LDV62)*$C$65)</f>
        <v>0</v>
      </c>
      <c r="LDZ66" s="956">
        <f t="shared" ref="LDZ66" si="11485">IF(LDZ62&gt;0,0,(LDZ60-LDX62)*$C$65)</f>
        <v>0</v>
      </c>
      <c r="LEC66" s="956">
        <f t="shared" ref="LEC66" si="11486">IF(LEC62&gt;0,0,(LEC60-LEA62)*$C$65)</f>
        <v>0</v>
      </c>
      <c r="LEE66" s="956">
        <f t="shared" ref="LEE66" si="11487">IF(LEE62&gt;0,0,(LEE60-LEC62)*$C$65)</f>
        <v>0</v>
      </c>
      <c r="LEH66" s="956">
        <f t="shared" ref="LEH66" si="11488">IF(LEH62&gt;0,0,(LEH60-LEF62)*$C$65)</f>
        <v>0</v>
      </c>
      <c r="LEJ66" s="956">
        <f t="shared" ref="LEJ66" si="11489">IF(LEJ62&gt;0,0,(LEJ60-LEH62)*$C$65)</f>
        <v>0</v>
      </c>
      <c r="LEM66" s="956">
        <f t="shared" ref="LEM66" si="11490">IF(LEM62&gt;0,0,(LEM60-LEK62)*$C$65)</f>
        <v>0</v>
      </c>
      <c r="LEO66" s="956">
        <f t="shared" ref="LEO66" si="11491">IF(LEO62&gt;0,0,(LEO60-LEM62)*$C$65)</f>
        <v>0</v>
      </c>
      <c r="LER66" s="956">
        <f t="shared" ref="LER66" si="11492">IF(LER62&gt;0,0,(LER60-LEP62)*$C$65)</f>
        <v>0</v>
      </c>
      <c r="LET66" s="956">
        <f t="shared" ref="LET66" si="11493">IF(LET62&gt;0,0,(LET60-LER62)*$C$65)</f>
        <v>0</v>
      </c>
      <c r="LEW66" s="956">
        <f t="shared" ref="LEW66" si="11494">IF(LEW62&gt;0,0,(LEW60-LEU62)*$C$65)</f>
        <v>0</v>
      </c>
      <c r="LEY66" s="956">
        <f t="shared" ref="LEY66" si="11495">IF(LEY62&gt;0,0,(LEY60-LEW62)*$C$65)</f>
        <v>0</v>
      </c>
      <c r="LFB66" s="956">
        <f t="shared" ref="LFB66" si="11496">IF(LFB62&gt;0,0,(LFB60-LEZ62)*$C$65)</f>
        <v>0</v>
      </c>
      <c r="LFD66" s="956">
        <f t="shared" ref="LFD66" si="11497">IF(LFD62&gt;0,0,(LFD60-LFB62)*$C$65)</f>
        <v>0</v>
      </c>
      <c r="LFG66" s="956">
        <f t="shared" ref="LFG66" si="11498">IF(LFG62&gt;0,0,(LFG60-LFE62)*$C$65)</f>
        <v>0</v>
      </c>
      <c r="LFI66" s="956">
        <f t="shared" ref="LFI66" si="11499">IF(LFI62&gt;0,0,(LFI60-LFG62)*$C$65)</f>
        <v>0</v>
      </c>
      <c r="LFL66" s="956">
        <f t="shared" ref="LFL66" si="11500">IF(LFL62&gt;0,0,(LFL60-LFJ62)*$C$65)</f>
        <v>0</v>
      </c>
      <c r="LFN66" s="956">
        <f t="shared" ref="LFN66" si="11501">IF(LFN62&gt;0,0,(LFN60-LFL62)*$C$65)</f>
        <v>0</v>
      </c>
      <c r="LFQ66" s="956">
        <f t="shared" ref="LFQ66" si="11502">IF(LFQ62&gt;0,0,(LFQ60-LFO62)*$C$65)</f>
        <v>0</v>
      </c>
      <c r="LFS66" s="956">
        <f t="shared" ref="LFS66" si="11503">IF(LFS62&gt;0,0,(LFS60-LFQ62)*$C$65)</f>
        <v>0</v>
      </c>
      <c r="LFV66" s="956">
        <f t="shared" ref="LFV66" si="11504">IF(LFV62&gt;0,0,(LFV60-LFT62)*$C$65)</f>
        <v>0</v>
      </c>
      <c r="LFX66" s="956">
        <f t="shared" ref="LFX66" si="11505">IF(LFX62&gt;0,0,(LFX60-LFV62)*$C$65)</f>
        <v>0</v>
      </c>
      <c r="LGA66" s="956">
        <f t="shared" ref="LGA66" si="11506">IF(LGA62&gt;0,0,(LGA60-LFY62)*$C$65)</f>
        <v>0</v>
      </c>
      <c r="LGC66" s="956">
        <f t="shared" ref="LGC66" si="11507">IF(LGC62&gt;0,0,(LGC60-LGA62)*$C$65)</f>
        <v>0</v>
      </c>
      <c r="LGF66" s="956">
        <f t="shared" ref="LGF66" si="11508">IF(LGF62&gt;0,0,(LGF60-LGD62)*$C$65)</f>
        <v>0</v>
      </c>
      <c r="LGH66" s="956">
        <f t="shared" ref="LGH66" si="11509">IF(LGH62&gt;0,0,(LGH60-LGF62)*$C$65)</f>
        <v>0</v>
      </c>
      <c r="LGK66" s="956">
        <f t="shared" ref="LGK66" si="11510">IF(LGK62&gt;0,0,(LGK60-LGI62)*$C$65)</f>
        <v>0</v>
      </c>
      <c r="LGM66" s="956">
        <f t="shared" ref="LGM66" si="11511">IF(LGM62&gt;0,0,(LGM60-LGK62)*$C$65)</f>
        <v>0</v>
      </c>
      <c r="LGP66" s="956">
        <f t="shared" ref="LGP66" si="11512">IF(LGP62&gt;0,0,(LGP60-LGN62)*$C$65)</f>
        <v>0</v>
      </c>
      <c r="LGR66" s="956">
        <f t="shared" ref="LGR66" si="11513">IF(LGR62&gt;0,0,(LGR60-LGP62)*$C$65)</f>
        <v>0</v>
      </c>
      <c r="LGU66" s="956">
        <f t="shared" ref="LGU66" si="11514">IF(LGU62&gt;0,0,(LGU60-LGS62)*$C$65)</f>
        <v>0</v>
      </c>
      <c r="LGW66" s="956">
        <f t="shared" ref="LGW66" si="11515">IF(LGW62&gt;0,0,(LGW60-LGU62)*$C$65)</f>
        <v>0</v>
      </c>
      <c r="LGZ66" s="956">
        <f t="shared" ref="LGZ66" si="11516">IF(LGZ62&gt;0,0,(LGZ60-LGX62)*$C$65)</f>
        <v>0</v>
      </c>
      <c r="LHB66" s="956">
        <f t="shared" ref="LHB66" si="11517">IF(LHB62&gt;0,0,(LHB60-LGZ62)*$C$65)</f>
        <v>0</v>
      </c>
      <c r="LHE66" s="956">
        <f t="shared" ref="LHE66" si="11518">IF(LHE62&gt;0,0,(LHE60-LHC62)*$C$65)</f>
        <v>0</v>
      </c>
      <c r="LHG66" s="956">
        <f t="shared" ref="LHG66" si="11519">IF(LHG62&gt;0,0,(LHG60-LHE62)*$C$65)</f>
        <v>0</v>
      </c>
      <c r="LHJ66" s="956">
        <f t="shared" ref="LHJ66" si="11520">IF(LHJ62&gt;0,0,(LHJ60-LHH62)*$C$65)</f>
        <v>0</v>
      </c>
      <c r="LHL66" s="956">
        <f t="shared" ref="LHL66" si="11521">IF(LHL62&gt;0,0,(LHL60-LHJ62)*$C$65)</f>
        <v>0</v>
      </c>
      <c r="LHO66" s="956">
        <f t="shared" ref="LHO66" si="11522">IF(LHO62&gt;0,0,(LHO60-LHM62)*$C$65)</f>
        <v>0</v>
      </c>
      <c r="LHQ66" s="956">
        <f t="shared" ref="LHQ66" si="11523">IF(LHQ62&gt;0,0,(LHQ60-LHO62)*$C$65)</f>
        <v>0</v>
      </c>
      <c r="LHT66" s="956">
        <f t="shared" ref="LHT66" si="11524">IF(LHT62&gt;0,0,(LHT60-LHR62)*$C$65)</f>
        <v>0</v>
      </c>
      <c r="LHV66" s="956">
        <f t="shared" ref="LHV66" si="11525">IF(LHV62&gt;0,0,(LHV60-LHT62)*$C$65)</f>
        <v>0</v>
      </c>
      <c r="LHY66" s="956">
        <f t="shared" ref="LHY66" si="11526">IF(LHY62&gt;0,0,(LHY60-LHW62)*$C$65)</f>
        <v>0</v>
      </c>
      <c r="LIA66" s="956">
        <f t="shared" ref="LIA66" si="11527">IF(LIA62&gt;0,0,(LIA60-LHY62)*$C$65)</f>
        <v>0</v>
      </c>
      <c r="LID66" s="956">
        <f t="shared" ref="LID66" si="11528">IF(LID62&gt;0,0,(LID60-LIB62)*$C$65)</f>
        <v>0</v>
      </c>
      <c r="LIF66" s="956">
        <f t="shared" ref="LIF66" si="11529">IF(LIF62&gt;0,0,(LIF60-LID62)*$C$65)</f>
        <v>0</v>
      </c>
      <c r="LII66" s="956">
        <f t="shared" ref="LII66" si="11530">IF(LII62&gt;0,0,(LII60-LIG62)*$C$65)</f>
        <v>0</v>
      </c>
      <c r="LIK66" s="956">
        <f t="shared" ref="LIK66" si="11531">IF(LIK62&gt;0,0,(LIK60-LII62)*$C$65)</f>
        <v>0</v>
      </c>
      <c r="LIN66" s="956">
        <f t="shared" ref="LIN66" si="11532">IF(LIN62&gt;0,0,(LIN60-LIL62)*$C$65)</f>
        <v>0</v>
      </c>
      <c r="LIP66" s="956">
        <f t="shared" ref="LIP66" si="11533">IF(LIP62&gt;0,0,(LIP60-LIN62)*$C$65)</f>
        <v>0</v>
      </c>
      <c r="LIS66" s="956">
        <f t="shared" ref="LIS66" si="11534">IF(LIS62&gt;0,0,(LIS60-LIQ62)*$C$65)</f>
        <v>0</v>
      </c>
      <c r="LIU66" s="956">
        <f t="shared" ref="LIU66" si="11535">IF(LIU62&gt;0,0,(LIU60-LIS62)*$C$65)</f>
        <v>0</v>
      </c>
      <c r="LIX66" s="956">
        <f t="shared" ref="LIX66" si="11536">IF(LIX62&gt;0,0,(LIX60-LIV62)*$C$65)</f>
        <v>0</v>
      </c>
      <c r="LIZ66" s="956">
        <f t="shared" ref="LIZ66" si="11537">IF(LIZ62&gt;0,0,(LIZ60-LIX62)*$C$65)</f>
        <v>0</v>
      </c>
      <c r="LJC66" s="956">
        <f t="shared" ref="LJC66" si="11538">IF(LJC62&gt;0,0,(LJC60-LJA62)*$C$65)</f>
        <v>0</v>
      </c>
      <c r="LJE66" s="956">
        <f t="shared" ref="LJE66" si="11539">IF(LJE62&gt;0,0,(LJE60-LJC62)*$C$65)</f>
        <v>0</v>
      </c>
      <c r="LJH66" s="956">
        <f t="shared" ref="LJH66" si="11540">IF(LJH62&gt;0,0,(LJH60-LJF62)*$C$65)</f>
        <v>0</v>
      </c>
      <c r="LJJ66" s="956">
        <f t="shared" ref="LJJ66" si="11541">IF(LJJ62&gt;0,0,(LJJ60-LJH62)*$C$65)</f>
        <v>0</v>
      </c>
      <c r="LJM66" s="956">
        <f t="shared" ref="LJM66" si="11542">IF(LJM62&gt;0,0,(LJM60-LJK62)*$C$65)</f>
        <v>0</v>
      </c>
      <c r="LJO66" s="956">
        <f t="shared" ref="LJO66" si="11543">IF(LJO62&gt;0,0,(LJO60-LJM62)*$C$65)</f>
        <v>0</v>
      </c>
      <c r="LJR66" s="956">
        <f t="shared" ref="LJR66" si="11544">IF(LJR62&gt;0,0,(LJR60-LJP62)*$C$65)</f>
        <v>0</v>
      </c>
      <c r="LJT66" s="956">
        <f t="shared" ref="LJT66" si="11545">IF(LJT62&gt;0,0,(LJT60-LJR62)*$C$65)</f>
        <v>0</v>
      </c>
      <c r="LJW66" s="956">
        <f t="shared" ref="LJW66" si="11546">IF(LJW62&gt;0,0,(LJW60-LJU62)*$C$65)</f>
        <v>0</v>
      </c>
      <c r="LJY66" s="956">
        <f t="shared" ref="LJY66" si="11547">IF(LJY62&gt;0,0,(LJY60-LJW62)*$C$65)</f>
        <v>0</v>
      </c>
      <c r="LKB66" s="956">
        <f t="shared" ref="LKB66" si="11548">IF(LKB62&gt;0,0,(LKB60-LJZ62)*$C$65)</f>
        <v>0</v>
      </c>
      <c r="LKD66" s="956">
        <f t="shared" ref="LKD66" si="11549">IF(LKD62&gt;0,0,(LKD60-LKB62)*$C$65)</f>
        <v>0</v>
      </c>
      <c r="LKG66" s="956">
        <f t="shared" ref="LKG66" si="11550">IF(LKG62&gt;0,0,(LKG60-LKE62)*$C$65)</f>
        <v>0</v>
      </c>
      <c r="LKI66" s="956">
        <f t="shared" ref="LKI66" si="11551">IF(LKI62&gt;0,0,(LKI60-LKG62)*$C$65)</f>
        <v>0</v>
      </c>
      <c r="LKL66" s="956">
        <f t="shared" ref="LKL66" si="11552">IF(LKL62&gt;0,0,(LKL60-LKJ62)*$C$65)</f>
        <v>0</v>
      </c>
      <c r="LKN66" s="956">
        <f t="shared" ref="LKN66" si="11553">IF(LKN62&gt;0,0,(LKN60-LKL62)*$C$65)</f>
        <v>0</v>
      </c>
      <c r="LKQ66" s="956">
        <f t="shared" ref="LKQ66" si="11554">IF(LKQ62&gt;0,0,(LKQ60-LKO62)*$C$65)</f>
        <v>0</v>
      </c>
      <c r="LKS66" s="956">
        <f t="shared" ref="LKS66" si="11555">IF(LKS62&gt;0,0,(LKS60-LKQ62)*$C$65)</f>
        <v>0</v>
      </c>
      <c r="LKV66" s="956">
        <f t="shared" ref="LKV66" si="11556">IF(LKV62&gt;0,0,(LKV60-LKT62)*$C$65)</f>
        <v>0</v>
      </c>
      <c r="LKX66" s="956">
        <f t="shared" ref="LKX66" si="11557">IF(LKX62&gt;0,0,(LKX60-LKV62)*$C$65)</f>
        <v>0</v>
      </c>
      <c r="LLA66" s="956">
        <f t="shared" ref="LLA66" si="11558">IF(LLA62&gt;0,0,(LLA60-LKY62)*$C$65)</f>
        <v>0</v>
      </c>
      <c r="LLC66" s="956">
        <f t="shared" ref="LLC66" si="11559">IF(LLC62&gt;0,0,(LLC60-LLA62)*$C$65)</f>
        <v>0</v>
      </c>
      <c r="LLF66" s="956">
        <f t="shared" ref="LLF66" si="11560">IF(LLF62&gt;0,0,(LLF60-LLD62)*$C$65)</f>
        <v>0</v>
      </c>
      <c r="LLH66" s="956">
        <f t="shared" ref="LLH66" si="11561">IF(LLH62&gt;0,0,(LLH60-LLF62)*$C$65)</f>
        <v>0</v>
      </c>
      <c r="LLK66" s="956">
        <f t="shared" ref="LLK66" si="11562">IF(LLK62&gt;0,0,(LLK60-LLI62)*$C$65)</f>
        <v>0</v>
      </c>
      <c r="LLM66" s="956">
        <f t="shared" ref="LLM66" si="11563">IF(LLM62&gt;0,0,(LLM60-LLK62)*$C$65)</f>
        <v>0</v>
      </c>
      <c r="LLP66" s="956">
        <f t="shared" ref="LLP66" si="11564">IF(LLP62&gt;0,0,(LLP60-LLN62)*$C$65)</f>
        <v>0</v>
      </c>
      <c r="LLR66" s="956">
        <f t="shared" ref="LLR66" si="11565">IF(LLR62&gt;0,0,(LLR60-LLP62)*$C$65)</f>
        <v>0</v>
      </c>
      <c r="LLU66" s="956">
        <f t="shared" ref="LLU66" si="11566">IF(LLU62&gt;0,0,(LLU60-LLS62)*$C$65)</f>
        <v>0</v>
      </c>
      <c r="LLW66" s="956">
        <f t="shared" ref="LLW66" si="11567">IF(LLW62&gt;0,0,(LLW60-LLU62)*$C$65)</f>
        <v>0</v>
      </c>
      <c r="LLZ66" s="956">
        <f t="shared" ref="LLZ66" si="11568">IF(LLZ62&gt;0,0,(LLZ60-LLX62)*$C$65)</f>
        <v>0</v>
      </c>
      <c r="LMB66" s="956">
        <f t="shared" ref="LMB66" si="11569">IF(LMB62&gt;0,0,(LMB60-LLZ62)*$C$65)</f>
        <v>0</v>
      </c>
      <c r="LME66" s="956">
        <f t="shared" ref="LME66" si="11570">IF(LME62&gt;0,0,(LME60-LMC62)*$C$65)</f>
        <v>0</v>
      </c>
      <c r="LMG66" s="956">
        <f t="shared" ref="LMG66" si="11571">IF(LMG62&gt;0,0,(LMG60-LME62)*$C$65)</f>
        <v>0</v>
      </c>
      <c r="LMJ66" s="956">
        <f t="shared" ref="LMJ66" si="11572">IF(LMJ62&gt;0,0,(LMJ60-LMH62)*$C$65)</f>
        <v>0</v>
      </c>
      <c r="LML66" s="956">
        <f t="shared" ref="LML66" si="11573">IF(LML62&gt;0,0,(LML60-LMJ62)*$C$65)</f>
        <v>0</v>
      </c>
      <c r="LMO66" s="956">
        <f t="shared" ref="LMO66" si="11574">IF(LMO62&gt;0,0,(LMO60-LMM62)*$C$65)</f>
        <v>0</v>
      </c>
      <c r="LMQ66" s="956">
        <f t="shared" ref="LMQ66" si="11575">IF(LMQ62&gt;0,0,(LMQ60-LMO62)*$C$65)</f>
        <v>0</v>
      </c>
      <c r="LMT66" s="956">
        <f t="shared" ref="LMT66" si="11576">IF(LMT62&gt;0,0,(LMT60-LMR62)*$C$65)</f>
        <v>0</v>
      </c>
      <c r="LMV66" s="956">
        <f t="shared" ref="LMV66" si="11577">IF(LMV62&gt;0,0,(LMV60-LMT62)*$C$65)</f>
        <v>0</v>
      </c>
      <c r="LMY66" s="956">
        <f t="shared" ref="LMY66" si="11578">IF(LMY62&gt;0,0,(LMY60-LMW62)*$C$65)</f>
        <v>0</v>
      </c>
      <c r="LNA66" s="956">
        <f t="shared" ref="LNA66" si="11579">IF(LNA62&gt;0,0,(LNA60-LMY62)*$C$65)</f>
        <v>0</v>
      </c>
      <c r="LND66" s="956">
        <f t="shared" ref="LND66" si="11580">IF(LND62&gt;0,0,(LND60-LNB62)*$C$65)</f>
        <v>0</v>
      </c>
      <c r="LNF66" s="956">
        <f t="shared" ref="LNF66" si="11581">IF(LNF62&gt;0,0,(LNF60-LND62)*$C$65)</f>
        <v>0</v>
      </c>
      <c r="LNI66" s="956">
        <f t="shared" ref="LNI66" si="11582">IF(LNI62&gt;0,0,(LNI60-LNG62)*$C$65)</f>
        <v>0</v>
      </c>
      <c r="LNK66" s="956">
        <f t="shared" ref="LNK66" si="11583">IF(LNK62&gt;0,0,(LNK60-LNI62)*$C$65)</f>
        <v>0</v>
      </c>
      <c r="LNN66" s="956">
        <f t="shared" ref="LNN66" si="11584">IF(LNN62&gt;0,0,(LNN60-LNL62)*$C$65)</f>
        <v>0</v>
      </c>
      <c r="LNP66" s="956">
        <f t="shared" ref="LNP66" si="11585">IF(LNP62&gt;0,0,(LNP60-LNN62)*$C$65)</f>
        <v>0</v>
      </c>
      <c r="LNS66" s="956">
        <f t="shared" ref="LNS66" si="11586">IF(LNS62&gt;0,0,(LNS60-LNQ62)*$C$65)</f>
        <v>0</v>
      </c>
      <c r="LNU66" s="956">
        <f t="shared" ref="LNU66" si="11587">IF(LNU62&gt;0,0,(LNU60-LNS62)*$C$65)</f>
        <v>0</v>
      </c>
      <c r="LNX66" s="956">
        <f t="shared" ref="LNX66" si="11588">IF(LNX62&gt;0,0,(LNX60-LNV62)*$C$65)</f>
        <v>0</v>
      </c>
      <c r="LNZ66" s="956">
        <f t="shared" ref="LNZ66" si="11589">IF(LNZ62&gt;0,0,(LNZ60-LNX62)*$C$65)</f>
        <v>0</v>
      </c>
      <c r="LOC66" s="956">
        <f t="shared" ref="LOC66" si="11590">IF(LOC62&gt;0,0,(LOC60-LOA62)*$C$65)</f>
        <v>0</v>
      </c>
      <c r="LOE66" s="956">
        <f t="shared" ref="LOE66" si="11591">IF(LOE62&gt;0,0,(LOE60-LOC62)*$C$65)</f>
        <v>0</v>
      </c>
      <c r="LOH66" s="956">
        <f t="shared" ref="LOH66" si="11592">IF(LOH62&gt;0,0,(LOH60-LOF62)*$C$65)</f>
        <v>0</v>
      </c>
      <c r="LOJ66" s="956">
        <f t="shared" ref="LOJ66" si="11593">IF(LOJ62&gt;0,0,(LOJ60-LOH62)*$C$65)</f>
        <v>0</v>
      </c>
      <c r="LOM66" s="956">
        <f t="shared" ref="LOM66" si="11594">IF(LOM62&gt;0,0,(LOM60-LOK62)*$C$65)</f>
        <v>0</v>
      </c>
      <c r="LOO66" s="956">
        <f t="shared" ref="LOO66" si="11595">IF(LOO62&gt;0,0,(LOO60-LOM62)*$C$65)</f>
        <v>0</v>
      </c>
      <c r="LOR66" s="956">
        <f t="shared" ref="LOR66" si="11596">IF(LOR62&gt;0,0,(LOR60-LOP62)*$C$65)</f>
        <v>0</v>
      </c>
      <c r="LOT66" s="956">
        <f t="shared" ref="LOT66" si="11597">IF(LOT62&gt;0,0,(LOT60-LOR62)*$C$65)</f>
        <v>0</v>
      </c>
      <c r="LOW66" s="956">
        <f t="shared" ref="LOW66" si="11598">IF(LOW62&gt;0,0,(LOW60-LOU62)*$C$65)</f>
        <v>0</v>
      </c>
      <c r="LOY66" s="956">
        <f t="shared" ref="LOY66" si="11599">IF(LOY62&gt;0,0,(LOY60-LOW62)*$C$65)</f>
        <v>0</v>
      </c>
      <c r="LPB66" s="956">
        <f t="shared" ref="LPB66" si="11600">IF(LPB62&gt;0,0,(LPB60-LOZ62)*$C$65)</f>
        <v>0</v>
      </c>
      <c r="LPD66" s="956">
        <f t="shared" ref="LPD66" si="11601">IF(LPD62&gt;0,0,(LPD60-LPB62)*$C$65)</f>
        <v>0</v>
      </c>
      <c r="LPG66" s="956">
        <f t="shared" ref="LPG66" si="11602">IF(LPG62&gt;0,0,(LPG60-LPE62)*$C$65)</f>
        <v>0</v>
      </c>
      <c r="LPI66" s="956">
        <f t="shared" ref="LPI66" si="11603">IF(LPI62&gt;0,0,(LPI60-LPG62)*$C$65)</f>
        <v>0</v>
      </c>
      <c r="LPL66" s="956">
        <f t="shared" ref="LPL66" si="11604">IF(LPL62&gt;0,0,(LPL60-LPJ62)*$C$65)</f>
        <v>0</v>
      </c>
      <c r="LPN66" s="956">
        <f t="shared" ref="LPN66" si="11605">IF(LPN62&gt;0,0,(LPN60-LPL62)*$C$65)</f>
        <v>0</v>
      </c>
      <c r="LPQ66" s="956">
        <f t="shared" ref="LPQ66" si="11606">IF(LPQ62&gt;0,0,(LPQ60-LPO62)*$C$65)</f>
        <v>0</v>
      </c>
      <c r="LPS66" s="956">
        <f t="shared" ref="LPS66" si="11607">IF(LPS62&gt;0,0,(LPS60-LPQ62)*$C$65)</f>
        <v>0</v>
      </c>
      <c r="LPV66" s="956">
        <f t="shared" ref="LPV66" si="11608">IF(LPV62&gt;0,0,(LPV60-LPT62)*$C$65)</f>
        <v>0</v>
      </c>
      <c r="LPX66" s="956">
        <f t="shared" ref="LPX66" si="11609">IF(LPX62&gt;0,0,(LPX60-LPV62)*$C$65)</f>
        <v>0</v>
      </c>
      <c r="LQA66" s="956">
        <f t="shared" ref="LQA66" si="11610">IF(LQA62&gt;0,0,(LQA60-LPY62)*$C$65)</f>
        <v>0</v>
      </c>
      <c r="LQC66" s="956">
        <f t="shared" ref="LQC66" si="11611">IF(LQC62&gt;0,0,(LQC60-LQA62)*$C$65)</f>
        <v>0</v>
      </c>
      <c r="LQF66" s="956">
        <f t="shared" ref="LQF66" si="11612">IF(LQF62&gt;0,0,(LQF60-LQD62)*$C$65)</f>
        <v>0</v>
      </c>
      <c r="LQH66" s="956">
        <f t="shared" ref="LQH66" si="11613">IF(LQH62&gt;0,0,(LQH60-LQF62)*$C$65)</f>
        <v>0</v>
      </c>
      <c r="LQK66" s="956">
        <f t="shared" ref="LQK66" si="11614">IF(LQK62&gt;0,0,(LQK60-LQI62)*$C$65)</f>
        <v>0</v>
      </c>
      <c r="LQM66" s="956">
        <f t="shared" ref="LQM66" si="11615">IF(LQM62&gt;0,0,(LQM60-LQK62)*$C$65)</f>
        <v>0</v>
      </c>
      <c r="LQP66" s="956">
        <f t="shared" ref="LQP66" si="11616">IF(LQP62&gt;0,0,(LQP60-LQN62)*$C$65)</f>
        <v>0</v>
      </c>
      <c r="LQR66" s="956">
        <f t="shared" ref="LQR66" si="11617">IF(LQR62&gt;0,0,(LQR60-LQP62)*$C$65)</f>
        <v>0</v>
      </c>
      <c r="LQU66" s="956">
        <f t="shared" ref="LQU66" si="11618">IF(LQU62&gt;0,0,(LQU60-LQS62)*$C$65)</f>
        <v>0</v>
      </c>
      <c r="LQW66" s="956">
        <f t="shared" ref="LQW66" si="11619">IF(LQW62&gt;0,0,(LQW60-LQU62)*$C$65)</f>
        <v>0</v>
      </c>
      <c r="LQZ66" s="956">
        <f t="shared" ref="LQZ66" si="11620">IF(LQZ62&gt;0,0,(LQZ60-LQX62)*$C$65)</f>
        <v>0</v>
      </c>
      <c r="LRB66" s="956">
        <f t="shared" ref="LRB66" si="11621">IF(LRB62&gt;0,0,(LRB60-LQZ62)*$C$65)</f>
        <v>0</v>
      </c>
      <c r="LRE66" s="956">
        <f t="shared" ref="LRE66" si="11622">IF(LRE62&gt;0,0,(LRE60-LRC62)*$C$65)</f>
        <v>0</v>
      </c>
      <c r="LRG66" s="956">
        <f t="shared" ref="LRG66" si="11623">IF(LRG62&gt;0,0,(LRG60-LRE62)*$C$65)</f>
        <v>0</v>
      </c>
      <c r="LRJ66" s="956">
        <f t="shared" ref="LRJ66" si="11624">IF(LRJ62&gt;0,0,(LRJ60-LRH62)*$C$65)</f>
        <v>0</v>
      </c>
      <c r="LRL66" s="956">
        <f t="shared" ref="LRL66" si="11625">IF(LRL62&gt;0,0,(LRL60-LRJ62)*$C$65)</f>
        <v>0</v>
      </c>
      <c r="LRO66" s="956">
        <f t="shared" ref="LRO66" si="11626">IF(LRO62&gt;0,0,(LRO60-LRM62)*$C$65)</f>
        <v>0</v>
      </c>
      <c r="LRQ66" s="956">
        <f t="shared" ref="LRQ66" si="11627">IF(LRQ62&gt;0,0,(LRQ60-LRO62)*$C$65)</f>
        <v>0</v>
      </c>
      <c r="LRT66" s="956">
        <f t="shared" ref="LRT66" si="11628">IF(LRT62&gt;0,0,(LRT60-LRR62)*$C$65)</f>
        <v>0</v>
      </c>
      <c r="LRV66" s="956">
        <f t="shared" ref="LRV66" si="11629">IF(LRV62&gt;0,0,(LRV60-LRT62)*$C$65)</f>
        <v>0</v>
      </c>
      <c r="LRY66" s="956">
        <f t="shared" ref="LRY66" si="11630">IF(LRY62&gt;0,0,(LRY60-LRW62)*$C$65)</f>
        <v>0</v>
      </c>
      <c r="LSA66" s="956">
        <f t="shared" ref="LSA66" si="11631">IF(LSA62&gt;0,0,(LSA60-LRY62)*$C$65)</f>
        <v>0</v>
      </c>
      <c r="LSD66" s="956">
        <f t="shared" ref="LSD66" si="11632">IF(LSD62&gt;0,0,(LSD60-LSB62)*$C$65)</f>
        <v>0</v>
      </c>
      <c r="LSF66" s="956">
        <f t="shared" ref="LSF66" si="11633">IF(LSF62&gt;0,0,(LSF60-LSD62)*$C$65)</f>
        <v>0</v>
      </c>
      <c r="LSI66" s="956">
        <f t="shared" ref="LSI66" si="11634">IF(LSI62&gt;0,0,(LSI60-LSG62)*$C$65)</f>
        <v>0</v>
      </c>
      <c r="LSK66" s="956">
        <f t="shared" ref="LSK66" si="11635">IF(LSK62&gt;0,0,(LSK60-LSI62)*$C$65)</f>
        <v>0</v>
      </c>
      <c r="LSN66" s="956">
        <f t="shared" ref="LSN66" si="11636">IF(LSN62&gt;0,0,(LSN60-LSL62)*$C$65)</f>
        <v>0</v>
      </c>
      <c r="LSP66" s="956">
        <f t="shared" ref="LSP66" si="11637">IF(LSP62&gt;0,0,(LSP60-LSN62)*$C$65)</f>
        <v>0</v>
      </c>
      <c r="LSS66" s="956">
        <f t="shared" ref="LSS66" si="11638">IF(LSS62&gt;0,0,(LSS60-LSQ62)*$C$65)</f>
        <v>0</v>
      </c>
      <c r="LSU66" s="956">
        <f t="shared" ref="LSU66" si="11639">IF(LSU62&gt;0,0,(LSU60-LSS62)*$C$65)</f>
        <v>0</v>
      </c>
      <c r="LSX66" s="956">
        <f t="shared" ref="LSX66" si="11640">IF(LSX62&gt;0,0,(LSX60-LSV62)*$C$65)</f>
        <v>0</v>
      </c>
      <c r="LSZ66" s="956">
        <f t="shared" ref="LSZ66" si="11641">IF(LSZ62&gt;0,0,(LSZ60-LSX62)*$C$65)</f>
        <v>0</v>
      </c>
      <c r="LTC66" s="956">
        <f t="shared" ref="LTC66" si="11642">IF(LTC62&gt;0,0,(LTC60-LTA62)*$C$65)</f>
        <v>0</v>
      </c>
      <c r="LTE66" s="956">
        <f t="shared" ref="LTE66" si="11643">IF(LTE62&gt;0,0,(LTE60-LTC62)*$C$65)</f>
        <v>0</v>
      </c>
      <c r="LTH66" s="956">
        <f t="shared" ref="LTH66" si="11644">IF(LTH62&gt;0,0,(LTH60-LTF62)*$C$65)</f>
        <v>0</v>
      </c>
      <c r="LTJ66" s="956">
        <f t="shared" ref="LTJ66" si="11645">IF(LTJ62&gt;0,0,(LTJ60-LTH62)*$C$65)</f>
        <v>0</v>
      </c>
      <c r="LTM66" s="956">
        <f t="shared" ref="LTM66" si="11646">IF(LTM62&gt;0,0,(LTM60-LTK62)*$C$65)</f>
        <v>0</v>
      </c>
      <c r="LTO66" s="956">
        <f t="shared" ref="LTO66" si="11647">IF(LTO62&gt;0,0,(LTO60-LTM62)*$C$65)</f>
        <v>0</v>
      </c>
      <c r="LTR66" s="956">
        <f t="shared" ref="LTR66" si="11648">IF(LTR62&gt;0,0,(LTR60-LTP62)*$C$65)</f>
        <v>0</v>
      </c>
      <c r="LTT66" s="956">
        <f t="shared" ref="LTT66" si="11649">IF(LTT62&gt;0,0,(LTT60-LTR62)*$C$65)</f>
        <v>0</v>
      </c>
      <c r="LTW66" s="956">
        <f t="shared" ref="LTW66" si="11650">IF(LTW62&gt;0,0,(LTW60-LTU62)*$C$65)</f>
        <v>0</v>
      </c>
      <c r="LTY66" s="956">
        <f t="shared" ref="LTY66" si="11651">IF(LTY62&gt;0,0,(LTY60-LTW62)*$C$65)</f>
        <v>0</v>
      </c>
      <c r="LUB66" s="956">
        <f t="shared" ref="LUB66" si="11652">IF(LUB62&gt;0,0,(LUB60-LTZ62)*$C$65)</f>
        <v>0</v>
      </c>
      <c r="LUD66" s="956">
        <f t="shared" ref="LUD66" si="11653">IF(LUD62&gt;0,0,(LUD60-LUB62)*$C$65)</f>
        <v>0</v>
      </c>
      <c r="LUG66" s="956">
        <f t="shared" ref="LUG66" si="11654">IF(LUG62&gt;0,0,(LUG60-LUE62)*$C$65)</f>
        <v>0</v>
      </c>
      <c r="LUI66" s="956">
        <f t="shared" ref="LUI66" si="11655">IF(LUI62&gt;0,0,(LUI60-LUG62)*$C$65)</f>
        <v>0</v>
      </c>
      <c r="LUL66" s="956">
        <f t="shared" ref="LUL66" si="11656">IF(LUL62&gt;0,0,(LUL60-LUJ62)*$C$65)</f>
        <v>0</v>
      </c>
      <c r="LUN66" s="956">
        <f t="shared" ref="LUN66" si="11657">IF(LUN62&gt;0,0,(LUN60-LUL62)*$C$65)</f>
        <v>0</v>
      </c>
      <c r="LUQ66" s="956">
        <f t="shared" ref="LUQ66" si="11658">IF(LUQ62&gt;0,0,(LUQ60-LUO62)*$C$65)</f>
        <v>0</v>
      </c>
      <c r="LUS66" s="956">
        <f t="shared" ref="LUS66" si="11659">IF(LUS62&gt;0,0,(LUS60-LUQ62)*$C$65)</f>
        <v>0</v>
      </c>
      <c r="LUV66" s="956">
        <f t="shared" ref="LUV66" si="11660">IF(LUV62&gt;0,0,(LUV60-LUT62)*$C$65)</f>
        <v>0</v>
      </c>
      <c r="LUX66" s="956">
        <f t="shared" ref="LUX66" si="11661">IF(LUX62&gt;0,0,(LUX60-LUV62)*$C$65)</f>
        <v>0</v>
      </c>
      <c r="LVA66" s="956">
        <f t="shared" ref="LVA66" si="11662">IF(LVA62&gt;0,0,(LVA60-LUY62)*$C$65)</f>
        <v>0</v>
      </c>
      <c r="LVC66" s="956">
        <f t="shared" ref="LVC66" si="11663">IF(LVC62&gt;0,0,(LVC60-LVA62)*$C$65)</f>
        <v>0</v>
      </c>
      <c r="LVF66" s="956">
        <f t="shared" ref="LVF66" si="11664">IF(LVF62&gt;0,0,(LVF60-LVD62)*$C$65)</f>
        <v>0</v>
      </c>
      <c r="LVH66" s="956">
        <f t="shared" ref="LVH66" si="11665">IF(LVH62&gt;0,0,(LVH60-LVF62)*$C$65)</f>
        <v>0</v>
      </c>
      <c r="LVK66" s="956">
        <f t="shared" ref="LVK66" si="11666">IF(LVK62&gt;0,0,(LVK60-LVI62)*$C$65)</f>
        <v>0</v>
      </c>
      <c r="LVM66" s="956">
        <f t="shared" ref="LVM66" si="11667">IF(LVM62&gt;0,0,(LVM60-LVK62)*$C$65)</f>
        <v>0</v>
      </c>
      <c r="LVP66" s="956">
        <f t="shared" ref="LVP66" si="11668">IF(LVP62&gt;0,0,(LVP60-LVN62)*$C$65)</f>
        <v>0</v>
      </c>
      <c r="LVR66" s="956">
        <f t="shared" ref="LVR66" si="11669">IF(LVR62&gt;0,0,(LVR60-LVP62)*$C$65)</f>
        <v>0</v>
      </c>
      <c r="LVU66" s="956">
        <f t="shared" ref="LVU66" si="11670">IF(LVU62&gt;0,0,(LVU60-LVS62)*$C$65)</f>
        <v>0</v>
      </c>
      <c r="LVW66" s="956">
        <f t="shared" ref="LVW66" si="11671">IF(LVW62&gt;0,0,(LVW60-LVU62)*$C$65)</f>
        <v>0</v>
      </c>
      <c r="LVZ66" s="956">
        <f t="shared" ref="LVZ66" si="11672">IF(LVZ62&gt;0,0,(LVZ60-LVX62)*$C$65)</f>
        <v>0</v>
      </c>
      <c r="LWB66" s="956">
        <f t="shared" ref="LWB66" si="11673">IF(LWB62&gt;0,0,(LWB60-LVZ62)*$C$65)</f>
        <v>0</v>
      </c>
      <c r="LWE66" s="956">
        <f t="shared" ref="LWE66" si="11674">IF(LWE62&gt;0,0,(LWE60-LWC62)*$C$65)</f>
        <v>0</v>
      </c>
      <c r="LWG66" s="956">
        <f t="shared" ref="LWG66" si="11675">IF(LWG62&gt;0,0,(LWG60-LWE62)*$C$65)</f>
        <v>0</v>
      </c>
      <c r="LWJ66" s="956">
        <f t="shared" ref="LWJ66" si="11676">IF(LWJ62&gt;0,0,(LWJ60-LWH62)*$C$65)</f>
        <v>0</v>
      </c>
      <c r="LWL66" s="956">
        <f t="shared" ref="LWL66" si="11677">IF(LWL62&gt;0,0,(LWL60-LWJ62)*$C$65)</f>
        <v>0</v>
      </c>
      <c r="LWO66" s="956">
        <f t="shared" ref="LWO66" si="11678">IF(LWO62&gt;0,0,(LWO60-LWM62)*$C$65)</f>
        <v>0</v>
      </c>
      <c r="LWQ66" s="956">
        <f t="shared" ref="LWQ66" si="11679">IF(LWQ62&gt;0,0,(LWQ60-LWO62)*$C$65)</f>
        <v>0</v>
      </c>
      <c r="LWT66" s="956">
        <f t="shared" ref="LWT66" si="11680">IF(LWT62&gt;0,0,(LWT60-LWR62)*$C$65)</f>
        <v>0</v>
      </c>
      <c r="LWV66" s="956">
        <f t="shared" ref="LWV66" si="11681">IF(LWV62&gt;0,0,(LWV60-LWT62)*$C$65)</f>
        <v>0</v>
      </c>
      <c r="LWY66" s="956">
        <f t="shared" ref="LWY66" si="11682">IF(LWY62&gt;0,0,(LWY60-LWW62)*$C$65)</f>
        <v>0</v>
      </c>
      <c r="LXA66" s="956">
        <f t="shared" ref="LXA66" si="11683">IF(LXA62&gt;0,0,(LXA60-LWY62)*$C$65)</f>
        <v>0</v>
      </c>
      <c r="LXD66" s="956">
        <f t="shared" ref="LXD66" si="11684">IF(LXD62&gt;0,0,(LXD60-LXB62)*$C$65)</f>
        <v>0</v>
      </c>
      <c r="LXF66" s="956">
        <f t="shared" ref="LXF66" si="11685">IF(LXF62&gt;0,0,(LXF60-LXD62)*$C$65)</f>
        <v>0</v>
      </c>
      <c r="LXI66" s="956">
        <f t="shared" ref="LXI66" si="11686">IF(LXI62&gt;0,0,(LXI60-LXG62)*$C$65)</f>
        <v>0</v>
      </c>
      <c r="LXK66" s="956">
        <f t="shared" ref="LXK66" si="11687">IF(LXK62&gt;0,0,(LXK60-LXI62)*$C$65)</f>
        <v>0</v>
      </c>
      <c r="LXN66" s="956">
        <f t="shared" ref="LXN66" si="11688">IF(LXN62&gt;0,0,(LXN60-LXL62)*$C$65)</f>
        <v>0</v>
      </c>
      <c r="LXP66" s="956">
        <f t="shared" ref="LXP66" si="11689">IF(LXP62&gt;0,0,(LXP60-LXN62)*$C$65)</f>
        <v>0</v>
      </c>
      <c r="LXS66" s="956">
        <f t="shared" ref="LXS66" si="11690">IF(LXS62&gt;0,0,(LXS60-LXQ62)*$C$65)</f>
        <v>0</v>
      </c>
      <c r="LXU66" s="956">
        <f t="shared" ref="LXU66" si="11691">IF(LXU62&gt;0,0,(LXU60-LXS62)*$C$65)</f>
        <v>0</v>
      </c>
      <c r="LXX66" s="956">
        <f t="shared" ref="LXX66" si="11692">IF(LXX62&gt;0,0,(LXX60-LXV62)*$C$65)</f>
        <v>0</v>
      </c>
      <c r="LXZ66" s="956">
        <f t="shared" ref="LXZ66" si="11693">IF(LXZ62&gt;0,0,(LXZ60-LXX62)*$C$65)</f>
        <v>0</v>
      </c>
      <c r="LYC66" s="956">
        <f t="shared" ref="LYC66" si="11694">IF(LYC62&gt;0,0,(LYC60-LYA62)*$C$65)</f>
        <v>0</v>
      </c>
      <c r="LYE66" s="956">
        <f t="shared" ref="LYE66" si="11695">IF(LYE62&gt;0,0,(LYE60-LYC62)*$C$65)</f>
        <v>0</v>
      </c>
      <c r="LYH66" s="956">
        <f t="shared" ref="LYH66" si="11696">IF(LYH62&gt;0,0,(LYH60-LYF62)*$C$65)</f>
        <v>0</v>
      </c>
      <c r="LYJ66" s="956">
        <f t="shared" ref="LYJ66" si="11697">IF(LYJ62&gt;0,0,(LYJ60-LYH62)*$C$65)</f>
        <v>0</v>
      </c>
      <c r="LYM66" s="956">
        <f t="shared" ref="LYM66" si="11698">IF(LYM62&gt;0,0,(LYM60-LYK62)*$C$65)</f>
        <v>0</v>
      </c>
      <c r="LYO66" s="956">
        <f t="shared" ref="LYO66" si="11699">IF(LYO62&gt;0,0,(LYO60-LYM62)*$C$65)</f>
        <v>0</v>
      </c>
      <c r="LYR66" s="956">
        <f t="shared" ref="LYR66" si="11700">IF(LYR62&gt;0,0,(LYR60-LYP62)*$C$65)</f>
        <v>0</v>
      </c>
      <c r="LYT66" s="956">
        <f t="shared" ref="LYT66" si="11701">IF(LYT62&gt;0,0,(LYT60-LYR62)*$C$65)</f>
        <v>0</v>
      </c>
      <c r="LYW66" s="956">
        <f t="shared" ref="LYW66" si="11702">IF(LYW62&gt;0,0,(LYW60-LYU62)*$C$65)</f>
        <v>0</v>
      </c>
      <c r="LYY66" s="956">
        <f t="shared" ref="LYY66" si="11703">IF(LYY62&gt;0,0,(LYY60-LYW62)*$C$65)</f>
        <v>0</v>
      </c>
      <c r="LZB66" s="956">
        <f t="shared" ref="LZB66" si="11704">IF(LZB62&gt;0,0,(LZB60-LYZ62)*$C$65)</f>
        <v>0</v>
      </c>
      <c r="LZD66" s="956">
        <f t="shared" ref="LZD66" si="11705">IF(LZD62&gt;0,0,(LZD60-LZB62)*$C$65)</f>
        <v>0</v>
      </c>
      <c r="LZG66" s="956">
        <f t="shared" ref="LZG66" si="11706">IF(LZG62&gt;0,0,(LZG60-LZE62)*$C$65)</f>
        <v>0</v>
      </c>
      <c r="LZI66" s="956">
        <f t="shared" ref="LZI66" si="11707">IF(LZI62&gt;0,0,(LZI60-LZG62)*$C$65)</f>
        <v>0</v>
      </c>
      <c r="LZL66" s="956">
        <f t="shared" ref="LZL66" si="11708">IF(LZL62&gt;0,0,(LZL60-LZJ62)*$C$65)</f>
        <v>0</v>
      </c>
      <c r="LZN66" s="956">
        <f t="shared" ref="LZN66" si="11709">IF(LZN62&gt;0,0,(LZN60-LZL62)*$C$65)</f>
        <v>0</v>
      </c>
      <c r="LZQ66" s="956">
        <f t="shared" ref="LZQ66" si="11710">IF(LZQ62&gt;0,0,(LZQ60-LZO62)*$C$65)</f>
        <v>0</v>
      </c>
      <c r="LZS66" s="956">
        <f t="shared" ref="LZS66" si="11711">IF(LZS62&gt;0,0,(LZS60-LZQ62)*$C$65)</f>
        <v>0</v>
      </c>
      <c r="LZV66" s="956">
        <f t="shared" ref="LZV66" si="11712">IF(LZV62&gt;0,0,(LZV60-LZT62)*$C$65)</f>
        <v>0</v>
      </c>
      <c r="LZX66" s="956">
        <f t="shared" ref="LZX66" si="11713">IF(LZX62&gt;0,0,(LZX60-LZV62)*$C$65)</f>
        <v>0</v>
      </c>
      <c r="MAA66" s="956">
        <f t="shared" ref="MAA66" si="11714">IF(MAA62&gt;0,0,(MAA60-LZY62)*$C$65)</f>
        <v>0</v>
      </c>
      <c r="MAC66" s="956">
        <f t="shared" ref="MAC66" si="11715">IF(MAC62&gt;0,0,(MAC60-MAA62)*$C$65)</f>
        <v>0</v>
      </c>
      <c r="MAF66" s="956">
        <f t="shared" ref="MAF66" si="11716">IF(MAF62&gt;0,0,(MAF60-MAD62)*$C$65)</f>
        <v>0</v>
      </c>
      <c r="MAH66" s="956">
        <f t="shared" ref="MAH66" si="11717">IF(MAH62&gt;0,0,(MAH60-MAF62)*$C$65)</f>
        <v>0</v>
      </c>
      <c r="MAK66" s="956">
        <f t="shared" ref="MAK66" si="11718">IF(MAK62&gt;0,0,(MAK60-MAI62)*$C$65)</f>
        <v>0</v>
      </c>
      <c r="MAM66" s="956">
        <f t="shared" ref="MAM66" si="11719">IF(MAM62&gt;0,0,(MAM60-MAK62)*$C$65)</f>
        <v>0</v>
      </c>
      <c r="MAP66" s="956">
        <f t="shared" ref="MAP66" si="11720">IF(MAP62&gt;0,0,(MAP60-MAN62)*$C$65)</f>
        <v>0</v>
      </c>
      <c r="MAR66" s="956">
        <f t="shared" ref="MAR66" si="11721">IF(MAR62&gt;0,0,(MAR60-MAP62)*$C$65)</f>
        <v>0</v>
      </c>
      <c r="MAU66" s="956">
        <f t="shared" ref="MAU66" si="11722">IF(MAU62&gt;0,0,(MAU60-MAS62)*$C$65)</f>
        <v>0</v>
      </c>
      <c r="MAW66" s="956">
        <f t="shared" ref="MAW66" si="11723">IF(MAW62&gt;0,0,(MAW60-MAU62)*$C$65)</f>
        <v>0</v>
      </c>
      <c r="MAZ66" s="956">
        <f t="shared" ref="MAZ66" si="11724">IF(MAZ62&gt;0,0,(MAZ60-MAX62)*$C$65)</f>
        <v>0</v>
      </c>
      <c r="MBB66" s="956">
        <f t="shared" ref="MBB66" si="11725">IF(MBB62&gt;0,0,(MBB60-MAZ62)*$C$65)</f>
        <v>0</v>
      </c>
      <c r="MBE66" s="956">
        <f t="shared" ref="MBE66" si="11726">IF(MBE62&gt;0,0,(MBE60-MBC62)*$C$65)</f>
        <v>0</v>
      </c>
      <c r="MBG66" s="956">
        <f t="shared" ref="MBG66" si="11727">IF(MBG62&gt;0,0,(MBG60-MBE62)*$C$65)</f>
        <v>0</v>
      </c>
      <c r="MBJ66" s="956">
        <f t="shared" ref="MBJ66" si="11728">IF(MBJ62&gt;0,0,(MBJ60-MBH62)*$C$65)</f>
        <v>0</v>
      </c>
      <c r="MBL66" s="956">
        <f t="shared" ref="MBL66" si="11729">IF(MBL62&gt;0,0,(MBL60-MBJ62)*$C$65)</f>
        <v>0</v>
      </c>
      <c r="MBO66" s="956">
        <f t="shared" ref="MBO66" si="11730">IF(MBO62&gt;0,0,(MBO60-MBM62)*$C$65)</f>
        <v>0</v>
      </c>
      <c r="MBQ66" s="956">
        <f t="shared" ref="MBQ66" si="11731">IF(MBQ62&gt;0,0,(MBQ60-MBO62)*$C$65)</f>
        <v>0</v>
      </c>
      <c r="MBT66" s="956">
        <f t="shared" ref="MBT66" si="11732">IF(MBT62&gt;0,0,(MBT60-MBR62)*$C$65)</f>
        <v>0</v>
      </c>
      <c r="MBV66" s="956">
        <f t="shared" ref="MBV66" si="11733">IF(MBV62&gt;0,0,(MBV60-MBT62)*$C$65)</f>
        <v>0</v>
      </c>
      <c r="MBY66" s="956">
        <f t="shared" ref="MBY66" si="11734">IF(MBY62&gt;0,0,(MBY60-MBW62)*$C$65)</f>
        <v>0</v>
      </c>
      <c r="MCA66" s="956">
        <f t="shared" ref="MCA66" si="11735">IF(MCA62&gt;0,0,(MCA60-MBY62)*$C$65)</f>
        <v>0</v>
      </c>
      <c r="MCD66" s="956">
        <f t="shared" ref="MCD66" si="11736">IF(MCD62&gt;0,0,(MCD60-MCB62)*$C$65)</f>
        <v>0</v>
      </c>
      <c r="MCF66" s="956">
        <f t="shared" ref="MCF66" si="11737">IF(MCF62&gt;0,0,(MCF60-MCD62)*$C$65)</f>
        <v>0</v>
      </c>
      <c r="MCI66" s="956">
        <f t="shared" ref="MCI66" si="11738">IF(MCI62&gt;0,0,(MCI60-MCG62)*$C$65)</f>
        <v>0</v>
      </c>
      <c r="MCK66" s="956">
        <f t="shared" ref="MCK66" si="11739">IF(MCK62&gt;0,0,(MCK60-MCI62)*$C$65)</f>
        <v>0</v>
      </c>
      <c r="MCN66" s="956">
        <f t="shared" ref="MCN66" si="11740">IF(MCN62&gt;0,0,(MCN60-MCL62)*$C$65)</f>
        <v>0</v>
      </c>
      <c r="MCP66" s="956">
        <f t="shared" ref="MCP66" si="11741">IF(MCP62&gt;0,0,(MCP60-MCN62)*$C$65)</f>
        <v>0</v>
      </c>
      <c r="MCS66" s="956">
        <f t="shared" ref="MCS66" si="11742">IF(MCS62&gt;0,0,(MCS60-MCQ62)*$C$65)</f>
        <v>0</v>
      </c>
      <c r="MCU66" s="956">
        <f t="shared" ref="MCU66" si="11743">IF(MCU62&gt;0,0,(MCU60-MCS62)*$C$65)</f>
        <v>0</v>
      </c>
      <c r="MCX66" s="956">
        <f t="shared" ref="MCX66" si="11744">IF(MCX62&gt;0,0,(MCX60-MCV62)*$C$65)</f>
        <v>0</v>
      </c>
      <c r="MCZ66" s="956">
        <f t="shared" ref="MCZ66" si="11745">IF(MCZ62&gt;0,0,(MCZ60-MCX62)*$C$65)</f>
        <v>0</v>
      </c>
      <c r="MDC66" s="956">
        <f t="shared" ref="MDC66" si="11746">IF(MDC62&gt;0,0,(MDC60-MDA62)*$C$65)</f>
        <v>0</v>
      </c>
      <c r="MDE66" s="956">
        <f t="shared" ref="MDE66" si="11747">IF(MDE62&gt;0,0,(MDE60-MDC62)*$C$65)</f>
        <v>0</v>
      </c>
      <c r="MDH66" s="956">
        <f t="shared" ref="MDH66" si="11748">IF(MDH62&gt;0,0,(MDH60-MDF62)*$C$65)</f>
        <v>0</v>
      </c>
      <c r="MDJ66" s="956">
        <f t="shared" ref="MDJ66" si="11749">IF(MDJ62&gt;0,0,(MDJ60-MDH62)*$C$65)</f>
        <v>0</v>
      </c>
      <c r="MDM66" s="956">
        <f t="shared" ref="MDM66" si="11750">IF(MDM62&gt;0,0,(MDM60-MDK62)*$C$65)</f>
        <v>0</v>
      </c>
      <c r="MDO66" s="956">
        <f t="shared" ref="MDO66" si="11751">IF(MDO62&gt;0,0,(MDO60-MDM62)*$C$65)</f>
        <v>0</v>
      </c>
      <c r="MDR66" s="956">
        <f t="shared" ref="MDR66" si="11752">IF(MDR62&gt;0,0,(MDR60-MDP62)*$C$65)</f>
        <v>0</v>
      </c>
      <c r="MDT66" s="956">
        <f t="shared" ref="MDT66" si="11753">IF(MDT62&gt;0,0,(MDT60-MDR62)*$C$65)</f>
        <v>0</v>
      </c>
      <c r="MDW66" s="956">
        <f t="shared" ref="MDW66" si="11754">IF(MDW62&gt;0,0,(MDW60-MDU62)*$C$65)</f>
        <v>0</v>
      </c>
      <c r="MDY66" s="956">
        <f t="shared" ref="MDY66" si="11755">IF(MDY62&gt;0,0,(MDY60-MDW62)*$C$65)</f>
        <v>0</v>
      </c>
      <c r="MEB66" s="956">
        <f t="shared" ref="MEB66" si="11756">IF(MEB62&gt;0,0,(MEB60-MDZ62)*$C$65)</f>
        <v>0</v>
      </c>
      <c r="MED66" s="956">
        <f t="shared" ref="MED66" si="11757">IF(MED62&gt;0,0,(MED60-MEB62)*$C$65)</f>
        <v>0</v>
      </c>
      <c r="MEG66" s="956">
        <f t="shared" ref="MEG66" si="11758">IF(MEG62&gt;0,0,(MEG60-MEE62)*$C$65)</f>
        <v>0</v>
      </c>
      <c r="MEI66" s="956">
        <f t="shared" ref="MEI66" si="11759">IF(MEI62&gt;0,0,(MEI60-MEG62)*$C$65)</f>
        <v>0</v>
      </c>
      <c r="MEL66" s="956">
        <f t="shared" ref="MEL66" si="11760">IF(MEL62&gt;0,0,(MEL60-MEJ62)*$C$65)</f>
        <v>0</v>
      </c>
      <c r="MEN66" s="956">
        <f t="shared" ref="MEN66" si="11761">IF(MEN62&gt;0,0,(MEN60-MEL62)*$C$65)</f>
        <v>0</v>
      </c>
      <c r="MEQ66" s="956">
        <f t="shared" ref="MEQ66" si="11762">IF(MEQ62&gt;0,0,(MEQ60-MEO62)*$C$65)</f>
        <v>0</v>
      </c>
      <c r="MES66" s="956">
        <f t="shared" ref="MES66" si="11763">IF(MES62&gt;0,0,(MES60-MEQ62)*$C$65)</f>
        <v>0</v>
      </c>
      <c r="MEV66" s="956">
        <f t="shared" ref="MEV66" si="11764">IF(MEV62&gt;0,0,(MEV60-MET62)*$C$65)</f>
        <v>0</v>
      </c>
      <c r="MEX66" s="956">
        <f t="shared" ref="MEX66" si="11765">IF(MEX62&gt;0,0,(MEX60-MEV62)*$C$65)</f>
        <v>0</v>
      </c>
      <c r="MFA66" s="956">
        <f t="shared" ref="MFA66" si="11766">IF(MFA62&gt;0,0,(MFA60-MEY62)*$C$65)</f>
        <v>0</v>
      </c>
      <c r="MFC66" s="956">
        <f t="shared" ref="MFC66" si="11767">IF(MFC62&gt;0,0,(MFC60-MFA62)*$C$65)</f>
        <v>0</v>
      </c>
      <c r="MFF66" s="956">
        <f t="shared" ref="MFF66" si="11768">IF(MFF62&gt;0,0,(MFF60-MFD62)*$C$65)</f>
        <v>0</v>
      </c>
      <c r="MFH66" s="956">
        <f t="shared" ref="MFH66" si="11769">IF(MFH62&gt;0,0,(MFH60-MFF62)*$C$65)</f>
        <v>0</v>
      </c>
      <c r="MFK66" s="956">
        <f t="shared" ref="MFK66" si="11770">IF(MFK62&gt;0,0,(MFK60-MFI62)*$C$65)</f>
        <v>0</v>
      </c>
      <c r="MFM66" s="956">
        <f t="shared" ref="MFM66" si="11771">IF(MFM62&gt;0,0,(MFM60-MFK62)*$C$65)</f>
        <v>0</v>
      </c>
      <c r="MFP66" s="956">
        <f t="shared" ref="MFP66" si="11772">IF(MFP62&gt;0,0,(MFP60-MFN62)*$C$65)</f>
        <v>0</v>
      </c>
      <c r="MFR66" s="956">
        <f t="shared" ref="MFR66" si="11773">IF(MFR62&gt;0,0,(MFR60-MFP62)*$C$65)</f>
        <v>0</v>
      </c>
      <c r="MFU66" s="956">
        <f t="shared" ref="MFU66" si="11774">IF(MFU62&gt;0,0,(MFU60-MFS62)*$C$65)</f>
        <v>0</v>
      </c>
      <c r="MFW66" s="956">
        <f t="shared" ref="MFW66" si="11775">IF(MFW62&gt;0,0,(MFW60-MFU62)*$C$65)</f>
        <v>0</v>
      </c>
      <c r="MFZ66" s="956">
        <f t="shared" ref="MFZ66" si="11776">IF(MFZ62&gt;0,0,(MFZ60-MFX62)*$C$65)</f>
        <v>0</v>
      </c>
      <c r="MGB66" s="956">
        <f t="shared" ref="MGB66" si="11777">IF(MGB62&gt;0,0,(MGB60-MFZ62)*$C$65)</f>
        <v>0</v>
      </c>
      <c r="MGE66" s="956">
        <f t="shared" ref="MGE66" si="11778">IF(MGE62&gt;0,0,(MGE60-MGC62)*$C$65)</f>
        <v>0</v>
      </c>
      <c r="MGG66" s="956">
        <f t="shared" ref="MGG66" si="11779">IF(MGG62&gt;0,0,(MGG60-MGE62)*$C$65)</f>
        <v>0</v>
      </c>
      <c r="MGJ66" s="956">
        <f t="shared" ref="MGJ66" si="11780">IF(MGJ62&gt;0,0,(MGJ60-MGH62)*$C$65)</f>
        <v>0</v>
      </c>
      <c r="MGL66" s="956">
        <f t="shared" ref="MGL66" si="11781">IF(MGL62&gt;0,0,(MGL60-MGJ62)*$C$65)</f>
        <v>0</v>
      </c>
      <c r="MGO66" s="956">
        <f t="shared" ref="MGO66" si="11782">IF(MGO62&gt;0,0,(MGO60-MGM62)*$C$65)</f>
        <v>0</v>
      </c>
      <c r="MGQ66" s="956">
        <f t="shared" ref="MGQ66" si="11783">IF(MGQ62&gt;0,0,(MGQ60-MGO62)*$C$65)</f>
        <v>0</v>
      </c>
      <c r="MGT66" s="956">
        <f t="shared" ref="MGT66" si="11784">IF(MGT62&gt;0,0,(MGT60-MGR62)*$C$65)</f>
        <v>0</v>
      </c>
      <c r="MGV66" s="956">
        <f t="shared" ref="MGV66" si="11785">IF(MGV62&gt;0,0,(MGV60-MGT62)*$C$65)</f>
        <v>0</v>
      </c>
      <c r="MGY66" s="956">
        <f t="shared" ref="MGY66" si="11786">IF(MGY62&gt;0,0,(MGY60-MGW62)*$C$65)</f>
        <v>0</v>
      </c>
      <c r="MHA66" s="956">
        <f t="shared" ref="MHA66" si="11787">IF(MHA62&gt;0,0,(MHA60-MGY62)*$C$65)</f>
        <v>0</v>
      </c>
      <c r="MHD66" s="956">
        <f t="shared" ref="MHD66" si="11788">IF(MHD62&gt;0,0,(MHD60-MHB62)*$C$65)</f>
        <v>0</v>
      </c>
      <c r="MHF66" s="956">
        <f t="shared" ref="MHF66" si="11789">IF(MHF62&gt;0,0,(MHF60-MHD62)*$C$65)</f>
        <v>0</v>
      </c>
      <c r="MHI66" s="956">
        <f t="shared" ref="MHI66" si="11790">IF(MHI62&gt;0,0,(MHI60-MHG62)*$C$65)</f>
        <v>0</v>
      </c>
      <c r="MHK66" s="956">
        <f t="shared" ref="MHK66" si="11791">IF(MHK62&gt;0,0,(MHK60-MHI62)*$C$65)</f>
        <v>0</v>
      </c>
      <c r="MHN66" s="956">
        <f t="shared" ref="MHN66" si="11792">IF(MHN62&gt;0,0,(MHN60-MHL62)*$C$65)</f>
        <v>0</v>
      </c>
      <c r="MHP66" s="956">
        <f t="shared" ref="MHP66" si="11793">IF(MHP62&gt;0,0,(MHP60-MHN62)*$C$65)</f>
        <v>0</v>
      </c>
      <c r="MHS66" s="956">
        <f t="shared" ref="MHS66" si="11794">IF(MHS62&gt;0,0,(MHS60-MHQ62)*$C$65)</f>
        <v>0</v>
      </c>
      <c r="MHU66" s="956">
        <f t="shared" ref="MHU66" si="11795">IF(MHU62&gt;0,0,(MHU60-MHS62)*$C$65)</f>
        <v>0</v>
      </c>
      <c r="MHX66" s="956">
        <f t="shared" ref="MHX66" si="11796">IF(MHX62&gt;0,0,(MHX60-MHV62)*$C$65)</f>
        <v>0</v>
      </c>
      <c r="MHZ66" s="956">
        <f t="shared" ref="MHZ66" si="11797">IF(MHZ62&gt;0,0,(MHZ60-MHX62)*$C$65)</f>
        <v>0</v>
      </c>
      <c r="MIC66" s="956">
        <f t="shared" ref="MIC66" si="11798">IF(MIC62&gt;0,0,(MIC60-MIA62)*$C$65)</f>
        <v>0</v>
      </c>
      <c r="MIE66" s="956">
        <f t="shared" ref="MIE66" si="11799">IF(MIE62&gt;0,0,(MIE60-MIC62)*$C$65)</f>
        <v>0</v>
      </c>
      <c r="MIH66" s="956">
        <f t="shared" ref="MIH66" si="11800">IF(MIH62&gt;0,0,(MIH60-MIF62)*$C$65)</f>
        <v>0</v>
      </c>
      <c r="MIJ66" s="956">
        <f t="shared" ref="MIJ66" si="11801">IF(MIJ62&gt;0,0,(MIJ60-MIH62)*$C$65)</f>
        <v>0</v>
      </c>
      <c r="MIM66" s="956">
        <f t="shared" ref="MIM66" si="11802">IF(MIM62&gt;0,0,(MIM60-MIK62)*$C$65)</f>
        <v>0</v>
      </c>
      <c r="MIO66" s="956">
        <f t="shared" ref="MIO66" si="11803">IF(MIO62&gt;0,0,(MIO60-MIM62)*$C$65)</f>
        <v>0</v>
      </c>
      <c r="MIR66" s="956">
        <f t="shared" ref="MIR66" si="11804">IF(MIR62&gt;0,0,(MIR60-MIP62)*$C$65)</f>
        <v>0</v>
      </c>
      <c r="MIT66" s="956">
        <f t="shared" ref="MIT66" si="11805">IF(MIT62&gt;0,0,(MIT60-MIR62)*$C$65)</f>
        <v>0</v>
      </c>
      <c r="MIW66" s="956">
        <f t="shared" ref="MIW66" si="11806">IF(MIW62&gt;0,0,(MIW60-MIU62)*$C$65)</f>
        <v>0</v>
      </c>
      <c r="MIY66" s="956">
        <f t="shared" ref="MIY66" si="11807">IF(MIY62&gt;0,0,(MIY60-MIW62)*$C$65)</f>
        <v>0</v>
      </c>
      <c r="MJB66" s="956">
        <f t="shared" ref="MJB66" si="11808">IF(MJB62&gt;0,0,(MJB60-MIZ62)*$C$65)</f>
        <v>0</v>
      </c>
      <c r="MJD66" s="956">
        <f t="shared" ref="MJD66" si="11809">IF(MJD62&gt;0,0,(MJD60-MJB62)*$C$65)</f>
        <v>0</v>
      </c>
      <c r="MJG66" s="956">
        <f t="shared" ref="MJG66" si="11810">IF(MJG62&gt;0,0,(MJG60-MJE62)*$C$65)</f>
        <v>0</v>
      </c>
      <c r="MJI66" s="956">
        <f t="shared" ref="MJI66" si="11811">IF(MJI62&gt;0,0,(MJI60-MJG62)*$C$65)</f>
        <v>0</v>
      </c>
      <c r="MJL66" s="956">
        <f t="shared" ref="MJL66" si="11812">IF(MJL62&gt;0,0,(MJL60-MJJ62)*$C$65)</f>
        <v>0</v>
      </c>
      <c r="MJN66" s="956">
        <f t="shared" ref="MJN66" si="11813">IF(MJN62&gt;0,0,(MJN60-MJL62)*$C$65)</f>
        <v>0</v>
      </c>
      <c r="MJQ66" s="956">
        <f t="shared" ref="MJQ66" si="11814">IF(MJQ62&gt;0,0,(MJQ60-MJO62)*$C$65)</f>
        <v>0</v>
      </c>
      <c r="MJS66" s="956">
        <f t="shared" ref="MJS66" si="11815">IF(MJS62&gt;0,0,(MJS60-MJQ62)*$C$65)</f>
        <v>0</v>
      </c>
      <c r="MJV66" s="956">
        <f t="shared" ref="MJV66" si="11816">IF(MJV62&gt;0,0,(MJV60-MJT62)*$C$65)</f>
        <v>0</v>
      </c>
      <c r="MJX66" s="956">
        <f t="shared" ref="MJX66" si="11817">IF(MJX62&gt;0,0,(MJX60-MJV62)*$C$65)</f>
        <v>0</v>
      </c>
      <c r="MKA66" s="956">
        <f t="shared" ref="MKA66" si="11818">IF(MKA62&gt;0,0,(MKA60-MJY62)*$C$65)</f>
        <v>0</v>
      </c>
      <c r="MKC66" s="956">
        <f t="shared" ref="MKC66" si="11819">IF(MKC62&gt;0,0,(MKC60-MKA62)*$C$65)</f>
        <v>0</v>
      </c>
      <c r="MKF66" s="956">
        <f t="shared" ref="MKF66" si="11820">IF(MKF62&gt;0,0,(MKF60-MKD62)*$C$65)</f>
        <v>0</v>
      </c>
      <c r="MKH66" s="956">
        <f t="shared" ref="MKH66" si="11821">IF(MKH62&gt;0,0,(MKH60-MKF62)*$C$65)</f>
        <v>0</v>
      </c>
      <c r="MKK66" s="956">
        <f t="shared" ref="MKK66" si="11822">IF(MKK62&gt;0,0,(MKK60-MKI62)*$C$65)</f>
        <v>0</v>
      </c>
      <c r="MKM66" s="956">
        <f t="shared" ref="MKM66" si="11823">IF(MKM62&gt;0,0,(MKM60-MKK62)*$C$65)</f>
        <v>0</v>
      </c>
      <c r="MKP66" s="956">
        <f t="shared" ref="MKP66" si="11824">IF(MKP62&gt;0,0,(MKP60-MKN62)*$C$65)</f>
        <v>0</v>
      </c>
      <c r="MKR66" s="956">
        <f t="shared" ref="MKR66" si="11825">IF(MKR62&gt;0,0,(MKR60-MKP62)*$C$65)</f>
        <v>0</v>
      </c>
      <c r="MKU66" s="956">
        <f t="shared" ref="MKU66" si="11826">IF(MKU62&gt;0,0,(MKU60-MKS62)*$C$65)</f>
        <v>0</v>
      </c>
      <c r="MKW66" s="956">
        <f t="shared" ref="MKW66" si="11827">IF(MKW62&gt;0,0,(MKW60-MKU62)*$C$65)</f>
        <v>0</v>
      </c>
      <c r="MKZ66" s="956">
        <f t="shared" ref="MKZ66" si="11828">IF(MKZ62&gt;0,0,(MKZ60-MKX62)*$C$65)</f>
        <v>0</v>
      </c>
      <c r="MLB66" s="956">
        <f t="shared" ref="MLB66" si="11829">IF(MLB62&gt;0,0,(MLB60-MKZ62)*$C$65)</f>
        <v>0</v>
      </c>
      <c r="MLE66" s="956">
        <f t="shared" ref="MLE66" si="11830">IF(MLE62&gt;0,0,(MLE60-MLC62)*$C$65)</f>
        <v>0</v>
      </c>
      <c r="MLG66" s="956">
        <f t="shared" ref="MLG66" si="11831">IF(MLG62&gt;0,0,(MLG60-MLE62)*$C$65)</f>
        <v>0</v>
      </c>
      <c r="MLJ66" s="956">
        <f t="shared" ref="MLJ66" si="11832">IF(MLJ62&gt;0,0,(MLJ60-MLH62)*$C$65)</f>
        <v>0</v>
      </c>
      <c r="MLL66" s="956">
        <f t="shared" ref="MLL66" si="11833">IF(MLL62&gt;0,0,(MLL60-MLJ62)*$C$65)</f>
        <v>0</v>
      </c>
      <c r="MLO66" s="956">
        <f t="shared" ref="MLO66" si="11834">IF(MLO62&gt;0,0,(MLO60-MLM62)*$C$65)</f>
        <v>0</v>
      </c>
      <c r="MLQ66" s="956">
        <f t="shared" ref="MLQ66" si="11835">IF(MLQ62&gt;0,0,(MLQ60-MLO62)*$C$65)</f>
        <v>0</v>
      </c>
      <c r="MLT66" s="956">
        <f t="shared" ref="MLT66" si="11836">IF(MLT62&gt;0,0,(MLT60-MLR62)*$C$65)</f>
        <v>0</v>
      </c>
      <c r="MLV66" s="956">
        <f t="shared" ref="MLV66" si="11837">IF(MLV62&gt;0,0,(MLV60-MLT62)*$C$65)</f>
        <v>0</v>
      </c>
      <c r="MLY66" s="956">
        <f t="shared" ref="MLY66" si="11838">IF(MLY62&gt;0,0,(MLY60-MLW62)*$C$65)</f>
        <v>0</v>
      </c>
      <c r="MMA66" s="956">
        <f t="shared" ref="MMA66" si="11839">IF(MMA62&gt;0,0,(MMA60-MLY62)*$C$65)</f>
        <v>0</v>
      </c>
      <c r="MMD66" s="956">
        <f t="shared" ref="MMD66" si="11840">IF(MMD62&gt;0,0,(MMD60-MMB62)*$C$65)</f>
        <v>0</v>
      </c>
      <c r="MMF66" s="956">
        <f t="shared" ref="MMF66" si="11841">IF(MMF62&gt;0,0,(MMF60-MMD62)*$C$65)</f>
        <v>0</v>
      </c>
      <c r="MMI66" s="956">
        <f t="shared" ref="MMI66" si="11842">IF(MMI62&gt;0,0,(MMI60-MMG62)*$C$65)</f>
        <v>0</v>
      </c>
      <c r="MMK66" s="956">
        <f t="shared" ref="MMK66" si="11843">IF(MMK62&gt;0,0,(MMK60-MMI62)*$C$65)</f>
        <v>0</v>
      </c>
      <c r="MMN66" s="956">
        <f t="shared" ref="MMN66" si="11844">IF(MMN62&gt;0,0,(MMN60-MML62)*$C$65)</f>
        <v>0</v>
      </c>
      <c r="MMP66" s="956">
        <f t="shared" ref="MMP66" si="11845">IF(MMP62&gt;0,0,(MMP60-MMN62)*$C$65)</f>
        <v>0</v>
      </c>
      <c r="MMS66" s="956">
        <f t="shared" ref="MMS66" si="11846">IF(MMS62&gt;0,0,(MMS60-MMQ62)*$C$65)</f>
        <v>0</v>
      </c>
      <c r="MMU66" s="956">
        <f t="shared" ref="MMU66" si="11847">IF(MMU62&gt;0,0,(MMU60-MMS62)*$C$65)</f>
        <v>0</v>
      </c>
      <c r="MMX66" s="956">
        <f t="shared" ref="MMX66" si="11848">IF(MMX62&gt;0,0,(MMX60-MMV62)*$C$65)</f>
        <v>0</v>
      </c>
      <c r="MMZ66" s="956">
        <f t="shared" ref="MMZ66" si="11849">IF(MMZ62&gt;0,0,(MMZ60-MMX62)*$C$65)</f>
        <v>0</v>
      </c>
      <c r="MNC66" s="956">
        <f t="shared" ref="MNC66" si="11850">IF(MNC62&gt;0,0,(MNC60-MNA62)*$C$65)</f>
        <v>0</v>
      </c>
      <c r="MNE66" s="956">
        <f t="shared" ref="MNE66" si="11851">IF(MNE62&gt;0,0,(MNE60-MNC62)*$C$65)</f>
        <v>0</v>
      </c>
      <c r="MNH66" s="956">
        <f t="shared" ref="MNH66" si="11852">IF(MNH62&gt;0,0,(MNH60-MNF62)*$C$65)</f>
        <v>0</v>
      </c>
      <c r="MNJ66" s="956">
        <f t="shared" ref="MNJ66" si="11853">IF(MNJ62&gt;0,0,(MNJ60-MNH62)*$C$65)</f>
        <v>0</v>
      </c>
      <c r="MNM66" s="956">
        <f t="shared" ref="MNM66" si="11854">IF(MNM62&gt;0,0,(MNM60-MNK62)*$C$65)</f>
        <v>0</v>
      </c>
      <c r="MNO66" s="956">
        <f t="shared" ref="MNO66" si="11855">IF(MNO62&gt;0,0,(MNO60-MNM62)*$C$65)</f>
        <v>0</v>
      </c>
      <c r="MNR66" s="956">
        <f t="shared" ref="MNR66" si="11856">IF(MNR62&gt;0,0,(MNR60-MNP62)*$C$65)</f>
        <v>0</v>
      </c>
      <c r="MNT66" s="956">
        <f t="shared" ref="MNT66" si="11857">IF(MNT62&gt;0,0,(MNT60-MNR62)*$C$65)</f>
        <v>0</v>
      </c>
      <c r="MNW66" s="956">
        <f t="shared" ref="MNW66" si="11858">IF(MNW62&gt;0,0,(MNW60-MNU62)*$C$65)</f>
        <v>0</v>
      </c>
      <c r="MNY66" s="956">
        <f t="shared" ref="MNY66" si="11859">IF(MNY62&gt;0,0,(MNY60-MNW62)*$C$65)</f>
        <v>0</v>
      </c>
      <c r="MOB66" s="956">
        <f t="shared" ref="MOB66" si="11860">IF(MOB62&gt;0,0,(MOB60-MNZ62)*$C$65)</f>
        <v>0</v>
      </c>
      <c r="MOD66" s="956">
        <f t="shared" ref="MOD66" si="11861">IF(MOD62&gt;0,0,(MOD60-MOB62)*$C$65)</f>
        <v>0</v>
      </c>
      <c r="MOG66" s="956">
        <f t="shared" ref="MOG66" si="11862">IF(MOG62&gt;0,0,(MOG60-MOE62)*$C$65)</f>
        <v>0</v>
      </c>
      <c r="MOI66" s="956">
        <f t="shared" ref="MOI66" si="11863">IF(MOI62&gt;0,0,(MOI60-MOG62)*$C$65)</f>
        <v>0</v>
      </c>
      <c r="MOL66" s="956">
        <f t="shared" ref="MOL66" si="11864">IF(MOL62&gt;0,0,(MOL60-MOJ62)*$C$65)</f>
        <v>0</v>
      </c>
      <c r="MON66" s="956">
        <f t="shared" ref="MON66" si="11865">IF(MON62&gt;0,0,(MON60-MOL62)*$C$65)</f>
        <v>0</v>
      </c>
      <c r="MOQ66" s="956">
        <f t="shared" ref="MOQ66" si="11866">IF(MOQ62&gt;0,0,(MOQ60-MOO62)*$C$65)</f>
        <v>0</v>
      </c>
      <c r="MOS66" s="956">
        <f t="shared" ref="MOS66" si="11867">IF(MOS62&gt;0,0,(MOS60-MOQ62)*$C$65)</f>
        <v>0</v>
      </c>
      <c r="MOV66" s="956">
        <f t="shared" ref="MOV66" si="11868">IF(MOV62&gt;0,0,(MOV60-MOT62)*$C$65)</f>
        <v>0</v>
      </c>
      <c r="MOX66" s="956">
        <f t="shared" ref="MOX66" si="11869">IF(MOX62&gt;0,0,(MOX60-MOV62)*$C$65)</f>
        <v>0</v>
      </c>
      <c r="MPA66" s="956">
        <f t="shared" ref="MPA66" si="11870">IF(MPA62&gt;0,0,(MPA60-MOY62)*$C$65)</f>
        <v>0</v>
      </c>
      <c r="MPC66" s="956">
        <f t="shared" ref="MPC66" si="11871">IF(MPC62&gt;0,0,(MPC60-MPA62)*$C$65)</f>
        <v>0</v>
      </c>
      <c r="MPF66" s="956">
        <f t="shared" ref="MPF66" si="11872">IF(MPF62&gt;0,0,(MPF60-MPD62)*$C$65)</f>
        <v>0</v>
      </c>
      <c r="MPH66" s="956">
        <f t="shared" ref="MPH66" si="11873">IF(MPH62&gt;0,0,(MPH60-MPF62)*$C$65)</f>
        <v>0</v>
      </c>
      <c r="MPK66" s="956">
        <f t="shared" ref="MPK66" si="11874">IF(MPK62&gt;0,0,(MPK60-MPI62)*$C$65)</f>
        <v>0</v>
      </c>
      <c r="MPM66" s="956">
        <f t="shared" ref="MPM66" si="11875">IF(MPM62&gt;0,0,(MPM60-MPK62)*$C$65)</f>
        <v>0</v>
      </c>
      <c r="MPP66" s="956">
        <f t="shared" ref="MPP66" si="11876">IF(MPP62&gt;0,0,(MPP60-MPN62)*$C$65)</f>
        <v>0</v>
      </c>
      <c r="MPR66" s="956">
        <f t="shared" ref="MPR66" si="11877">IF(MPR62&gt;0,0,(MPR60-MPP62)*$C$65)</f>
        <v>0</v>
      </c>
      <c r="MPU66" s="956">
        <f t="shared" ref="MPU66" si="11878">IF(MPU62&gt;0,0,(MPU60-MPS62)*$C$65)</f>
        <v>0</v>
      </c>
      <c r="MPW66" s="956">
        <f t="shared" ref="MPW66" si="11879">IF(MPW62&gt;0,0,(MPW60-MPU62)*$C$65)</f>
        <v>0</v>
      </c>
      <c r="MPZ66" s="956">
        <f t="shared" ref="MPZ66" si="11880">IF(MPZ62&gt;0,0,(MPZ60-MPX62)*$C$65)</f>
        <v>0</v>
      </c>
      <c r="MQB66" s="956">
        <f t="shared" ref="MQB66" si="11881">IF(MQB62&gt;0,0,(MQB60-MPZ62)*$C$65)</f>
        <v>0</v>
      </c>
      <c r="MQE66" s="956">
        <f t="shared" ref="MQE66" si="11882">IF(MQE62&gt;0,0,(MQE60-MQC62)*$C$65)</f>
        <v>0</v>
      </c>
      <c r="MQG66" s="956">
        <f t="shared" ref="MQG66" si="11883">IF(MQG62&gt;0,0,(MQG60-MQE62)*$C$65)</f>
        <v>0</v>
      </c>
      <c r="MQJ66" s="956">
        <f t="shared" ref="MQJ66" si="11884">IF(MQJ62&gt;0,0,(MQJ60-MQH62)*$C$65)</f>
        <v>0</v>
      </c>
      <c r="MQL66" s="956">
        <f t="shared" ref="MQL66" si="11885">IF(MQL62&gt;0,0,(MQL60-MQJ62)*$C$65)</f>
        <v>0</v>
      </c>
      <c r="MQO66" s="956">
        <f t="shared" ref="MQO66" si="11886">IF(MQO62&gt;0,0,(MQO60-MQM62)*$C$65)</f>
        <v>0</v>
      </c>
      <c r="MQQ66" s="956">
        <f t="shared" ref="MQQ66" si="11887">IF(MQQ62&gt;0,0,(MQQ60-MQO62)*$C$65)</f>
        <v>0</v>
      </c>
      <c r="MQT66" s="956">
        <f t="shared" ref="MQT66" si="11888">IF(MQT62&gt;0,0,(MQT60-MQR62)*$C$65)</f>
        <v>0</v>
      </c>
      <c r="MQV66" s="956">
        <f t="shared" ref="MQV66" si="11889">IF(MQV62&gt;0,0,(MQV60-MQT62)*$C$65)</f>
        <v>0</v>
      </c>
      <c r="MQY66" s="956">
        <f t="shared" ref="MQY66" si="11890">IF(MQY62&gt;0,0,(MQY60-MQW62)*$C$65)</f>
        <v>0</v>
      </c>
      <c r="MRA66" s="956">
        <f t="shared" ref="MRA66" si="11891">IF(MRA62&gt;0,0,(MRA60-MQY62)*$C$65)</f>
        <v>0</v>
      </c>
      <c r="MRD66" s="956">
        <f t="shared" ref="MRD66" si="11892">IF(MRD62&gt;0,0,(MRD60-MRB62)*$C$65)</f>
        <v>0</v>
      </c>
      <c r="MRF66" s="956">
        <f t="shared" ref="MRF66" si="11893">IF(MRF62&gt;0,0,(MRF60-MRD62)*$C$65)</f>
        <v>0</v>
      </c>
      <c r="MRI66" s="956">
        <f t="shared" ref="MRI66" si="11894">IF(MRI62&gt;0,0,(MRI60-MRG62)*$C$65)</f>
        <v>0</v>
      </c>
      <c r="MRK66" s="956">
        <f t="shared" ref="MRK66" si="11895">IF(MRK62&gt;0,0,(MRK60-MRI62)*$C$65)</f>
        <v>0</v>
      </c>
      <c r="MRN66" s="956">
        <f t="shared" ref="MRN66" si="11896">IF(MRN62&gt;0,0,(MRN60-MRL62)*$C$65)</f>
        <v>0</v>
      </c>
      <c r="MRP66" s="956">
        <f t="shared" ref="MRP66" si="11897">IF(MRP62&gt;0,0,(MRP60-MRN62)*$C$65)</f>
        <v>0</v>
      </c>
      <c r="MRS66" s="956">
        <f t="shared" ref="MRS66" si="11898">IF(MRS62&gt;0,0,(MRS60-MRQ62)*$C$65)</f>
        <v>0</v>
      </c>
      <c r="MRU66" s="956">
        <f t="shared" ref="MRU66" si="11899">IF(MRU62&gt;0,0,(MRU60-MRS62)*$C$65)</f>
        <v>0</v>
      </c>
      <c r="MRX66" s="956">
        <f t="shared" ref="MRX66" si="11900">IF(MRX62&gt;0,0,(MRX60-MRV62)*$C$65)</f>
        <v>0</v>
      </c>
      <c r="MRZ66" s="956">
        <f t="shared" ref="MRZ66" si="11901">IF(MRZ62&gt;0,0,(MRZ60-MRX62)*$C$65)</f>
        <v>0</v>
      </c>
      <c r="MSC66" s="956">
        <f t="shared" ref="MSC66" si="11902">IF(MSC62&gt;0,0,(MSC60-MSA62)*$C$65)</f>
        <v>0</v>
      </c>
      <c r="MSE66" s="956">
        <f t="shared" ref="MSE66" si="11903">IF(MSE62&gt;0,0,(MSE60-MSC62)*$C$65)</f>
        <v>0</v>
      </c>
      <c r="MSH66" s="956">
        <f t="shared" ref="MSH66" si="11904">IF(MSH62&gt;0,0,(MSH60-MSF62)*$C$65)</f>
        <v>0</v>
      </c>
      <c r="MSJ66" s="956">
        <f t="shared" ref="MSJ66" si="11905">IF(MSJ62&gt;0,0,(MSJ60-MSH62)*$C$65)</f>
        <v>0</v>
      </c>
      <c r="MSM66" s="956">
        <f t="shared" ref="MSM66" si="11906">IF(MSM62&gt;0,0,(MSM60-MSK62)*$C$65)</f>
        <v>0</v>
      </c>
      <c r="MSO66" s="956">
        <f t="shared" ref="MSO66" si="11907">IF(MSO62&gt;0,0,(MSO60-MSM62)*$C$65)</f>
        <v>0</v>
      </c>
      <c r="MSR66" s="956">
        <f t="shared" ref="MSR66" si="11908">IF(MSR62&gt;0,0,(MSR60-MSP62)*$C$65)</f>
        <v>0</v>
      </c>
      <c r="MST66" s="956">
        <f t="shared" ref="MST66" si="11909">IF(MST62&gt;0,0,(MST60-MSR62)*$C$65)</f>
        <v>0</v>
      </c>
      <c r="MSW66" s="956">
        <f t="shared" ref="MSW66" si="11910">IF(MSW62&gt;0,0,(MSW60-MSU62)*$C$65)</f>
        <v>0</v>
      </c>
      <c r="MSY66" s="956">
        <f t="shared" ref="MSY66" si="11911">IF(MSY62&gt;0,0,(MSY60-MSW62)*$C$65)</f>
        <v>0</v>
      </c>
      <c r="MTB66" s="956">
        <f t="shared" ref="MTB66" si="11912">IF(MTB62&gt;0,0,(MTB60-MSZ62)*$C$65)</f>
        <v>0</v>
      </c>
      <c r="MTD66" s="956">
        <f t="shared" ref="MTD66" si="11913">IF(MTD62&gt;0,0,(MTD60-MTB62)*$C$65)</f>
        <v>0</v>
      </c>
      <c r="MTG66" s="956">
        <f t="shared" ref="MTG66" si="11914">IF(MTG62&gt;0,0,(MTG60-MTE62)*$C$65)</f>
        <v>0</v>
      </c>
      <c r="MTI66" s="956">
        <f t="shared" ref="MTI66" si="11915">IF(MTI62&gt;0,0,(MTI60-MTG62)*$C$65)</f>
        <v>0</v>
      </c>
      <c r="MTL66" s="956">
        <f t="shared" ref="MTL66" si="11916">IF(MTL62&gt;0,0,(MTL60-MTJ62)*$C$65)</f>
        <v>0</v>
      </c>
      <c r="MTN66" s="956">
        <f t="shared" ref="MTN66" si="11917">IF(MTN62&gt;0,0,(MTN60-MTL62)*$C$65)</f>
        <v>0</v>
      </c>
      <c r="MTQ66" s="956">
        <f t="shared" ref="MTQ66" si="11918">IF(MTQ62&gt;0,0,(MTQ60-MTO62)*$C$65)</f>
        <v>0</v>
      </c>
      <c r="MTS66" s="956">
        <f t="shared" ref="MTS66" si="11919">IF(MTS62&gt;0,0,(MTS60-MTQ62)*$C$65)</f>
        <v>0</v>
      </c>
      <c r="MTV66" s="956">
        <f t="shared" ref="MTV66" si="11920">IF(MTV62&gt;0,0,(MTV60-MTT62)*$C$65)</f>
        <v>0</v>
      </c>
      <c r="MTX66" s="956">
        <f t="shared" ref="MTX66" si="11921">IF(MTX62&gt;0,0,(MTX60-MTV62)*$C$65)</f>
        <v>0</v>
      </c>
      <c r="MUA66" s="956">
        <f t="shared" ref="MUA66" si="11922">IF(MUA62&gt;0,0,(MUA60-MTY62)*$C$65)</f>
        <v>0</v>
      </c>
      <c r="MUC66" s="956">
        <f t="shared" ref="MUC66" si="11923">IF(MUC62&gt;0,0,(MUC60-MUA62)*$C$65)</f>
        <v>0</v>
      </c>
      <c r="MUF66" s="956">
        <f t="shared" ref="MUF66" si="11924">IF(MUF62&gt;0,0,(MUF60-MUD62)*$C$65)</f>
        <v>0</v>
      </c>
      <c r="MUH66" s="956">
        <f t="shared" ref="MUH66" si="11925">IF(MUH62&gt;0,0,(MUH60-MUF62)*$C$65)</f>
        <v>0</v>
      </c>
      <c r="MUK66" s="956">
        <f t="shared" ref="MUK66" si="11926">IF(MUK62&gt;0,0,(MUK60-MUI62)*$C$65)</f>
        <v>0</v>
      </c>
      <c r="MUM66" s="956">
        <f t="shared" ref="MUM66" si="11927">IF(MUM62&gt;0,0,(MUM60-MUK62)*$C$65)</f>
        <v>0</v>
      </c>
      <c r="MUP66" s="956">
        <f t="shared" ref="MUP66" si="11928">IF(MUP62&gt;0,0,(MUP60-MUN62)*$C$65)</f>
        <v>0</v>
      </c>
      <c r="MUR66" s="956">
        <f t="shared" ref="MUR66" si="11929">IF(MUR62&gt;0,0,(MUR60-MUP62)*$C$65)</f>
        <v>0</v>
      </c>
      <c r="MUU66" s="956">
        <f t="shared" ref="MUU66" si="11930">IF(MUU62&gt;0,0,(MUU60-MUS62)*$C$65)</f>
        <v>0</v>
      </c>
      <c r="MUW66" s="956">
        <f t="shared" ref="MUW66" si="11931">IF(MUW62&gt;0,0,(MUW60-MUU62)*$C$65)</f>
        <v>0</v>
      </c>
      <c r="MUZ66" s="956">
        <f t="shared" ref="MUZ66" si="11932">IF(MUZ62&gt;0,0,(MUZ60-MUX62)*$C$65)</f>
        <v>0</v>
      </c>
      <c r="MVB66" s="956">
        <f t="shared" ref="MVB66" si="11933">IF(MVB62&gt;0,0,(MVB60-MUZ62)*$C$65)</f>
        <v>0</v>
      </c>
      <c r="MVE66" s="956">
        <f t="shared" ref="MVE66" si="11934">IF(MVE62&gt;0,0,(MVE60-MVC62)*$C$65)</f>
        <v>0</v>
      </c>
      <c r="MVG66" s="956">
        <f t="shared" ref="MVG66" si="11935">IF(MVG62&gt;0,0,(MVG60-MVE62)*$C$65)</f>
        <v>0</v>
      </c>
      <c r="MVJ66" s="956">
        <f t="shared" ref="MVJ66" si="11936">IF(MVJ62&gt;0,0,(MVJ60-MVH62)*$C$65)</f>
        <v>0</v>
      </c>
      <c r="MVL66" s="956">
        <f t="shared" ref="MVL66" si="11937">IF(MVL62&gt;0,0,(MVL60-MVJ62)*$C$65)</f>
        <v>0</v>
      </c>
      <c r="MVO66" s="956">
        <f t="shared" ref="MVO66" si="11938">IF(MVO62&gt;0,0,(MVO60-MVM62)*$C$65)</f>
        <v>0</v>
      </c>
      <c r="MVQ66" s="956">
        <f t="shared" ref="MVQ66" si="11939">IF(MVQ62&gt;0,0,(MVQ60-MVO62)*$C$65)</f>
        <v>0</v>
      </c>
      <c r="MVT66" s="956">
        <f t="shared" ref="MVT66" si="11940">IF(MVT62&gt;0,0,(MVT60-MVR62)*$C$65)</f>
        <v>0</v>
      </c>
      <c r="MVV66" s="956">
        <f t="shared" ref="MVV66" si="11941">IF(MVV62&gt;0,0,(MVV60-MVT62)*$C$65)</f>
        <v>0</v>
      </c>
      <c r="MVY66" s="956">
        <f t="shared" ref="MVY66" si="11942">IF(MVY62&gt;0,0,(MVY60-MVW62)*$C$65)</f>
        <v>0</v>
      </c>
      <c r="MWA66" s="956">
        <f t="shared" ref="MWA66" si="11943">IF(MWA62&gt;0,0,(MWA60-MVY62)*$C$65)</f>
        <v>0</v>
      </c>
      <c r="MWD66" s="956">
        <f t="shared" ref="MWD66" si="11944">IF(MWD62&gt;0,0,(MWD60-MWB62)*$C$65)</f>
        <v>0</v>
      </c>
      <c r="MWF66" s="956">
        <f t="shared" ref="MWF66" si="11945">IF(MWF62&gt;0,0,(MWF60-MWD62)*$C$65)</f>
        <v>0</v>
      </c>
      <c r="MWI66" s="956">
        <f t="shared" ref="MWI66" si="11946">IF(MWI62&gt;0,0,(MWI60-MWG62)*$C$65)</f>
        <v>0</v>
      </c>
      <c r="MWK66" s="956">
        <f t="shared" ref="MWK66" si="11947">IF(MWK62&gt;0,0,(MWK60-MWI62)*$C$65)</f>
        <v>0</v>
      </c>
      <c r="MWN66" s="956">
        <f t="shared" ref="MWN66" si="11948">IF(MWN62&gt;0,0,(MWN60-MWL62)*$C$65)</f>
        <v>0</v>
      </c>
      <c r="MWP66" s="956">
        <f t="shared" ref="MWP66" si="11949">IF(MWP62&gt;0,0,(MWP60-MWN62)*$C$65)</f>
        <v>0</v>
      </c>
      <c r="MWS66" s="956">
        <f t="shared" ref="MWS66" si="11950">IF(MWS62&gt;0,0,(MWS60-MWQ62)*$C$65)</f>
        <v>0</v>
      </c>
      <c r="MWU66" s="956">
        <f t="shared" ref="MWU66" si="11951">IF(MWU62&gt;0,0,(MWU60-MWS62)*$C$65)</f>
        <v>0</v>
      </c>
      <c r="MWX66" s="956">
        <f t="shared" ref="MWX66" si="11952">IF(MWX62&gt;0,0,(MWX60-MWV62)*$C$65)</f>
        <v>0</v>
      </c>
      <c r="MWZ66" s="956">
        <f t="shared" ref="MWZ66" si="11953">IF(MWZ62&gt;0,0,(MWZ60-MWX62)*$C$65)</f>
        <v>0</v>
      </c>
      <c r="MXC66" s="956">
        <f t="shared" ref="MXC66" si="11954">IF(MXC62&gt;0,0,(MXC60-MXA62)*$C$65)</f>
        <v>0</v>
      </c>
      <c r="MXE66" s="956">
        <f t="shared" ref="MXE66" si="11955">IF(MXE62&gt;0,0,(MXE60-MXC62)*$C$65)</f>
        <v>0</v>
      </c>
      <c r="MXH66" s="956">
        <f t="shared" ref="MXH66" si="11956">IF(MXH62&gt;0,0,(MXH60-MXF62)*$C$65)</f>
        <v>0</v>
      </c>
      <c r="MXJ66" s="956">
        <f t="shared" ref="MXJ66" si="11957">IF(MXJ62&gt;0,0,(MXJ60-MXH62)*$C$65)</f>
        <v>0</v>
      </c>
      <c r="MXM66" s="956">
        <f t="shared" ref="MXM66" si="11958">IF(MXM62&gt;0,0,(MXM60-MXK62)*$C$65)</f>
        <v>0</v>
      </c>
      <c r="MXO66" s="956">
        <f t="shared" ref="MXO66" si="11959">IF(MXO62&gt;0,0,(MXO60-MXM62)*$C$65)</f>
        <v>0</v>
      </c>
      <c r="MXR66" s="956">
        <f t="shared" ref="MXR66" si="11960">IF(MXR62&gt;0,0,(MXR60-MXP62)*$C$65)</f>
        <v>0</v>
      </c>
      <c r="MXT66" s="956">
        <f t="shared" ref="MXT66" si="11961">IF(MXT62&gt;0,0,(MXT60-MXR62)*$C$65)</f>
        <v>0</v>
      </c>
      <c r="MXW66" s="956">
        <f t="shared" ref="MXW66" si="11962">IF(MXW62&gt;0,0,(MXW60-MXU62)*$C$65)</f>
        <v>0</v>
      </c>
      <c r="MXY66" s="956">
        <f t="shared" ref="MXY66" si="11963">IF(MXY62&gt;0,0,(MXY60-MXW62)*$C$65)</f>
        <v>0</v>
      </c>
      <c r="MYB66" s="956">
        <f t="shared" ref="MYB66" si="11964">IF(MYB62&gt;0,0,(MYB60-MXZ62)*$C$65)</f>
        <v>0</v>
      </c>
      <c r="MYD66" s="956">
        <f t="shared" ref="MYD66" si="11965">IF(MYD62&gt;0,0,(MYD60-MYB62)*$C$65)</f>
        <v>0</v>
      </c>
      <c r="MYG66" s="956">
        <f t="shared" ref="MYG66" si="11966">IF(MYG62&gt;0,0,(MYG60-MYE62)*$C$65)</f>
        <v>0</v>
      </c>
      <c r="MYI66" s="956">
        <f t="shared" ref="MYI66" si="11967">IF(MYI62&gt;0,0,(MYI60-MYG62)*$C$65)</f>
        <v>0</v>
      </c>
      <c r="MYL66" s="956">
        <f t="shared" ref="MYL66" si="11968">IF(MYL62&gt;0,0,(MYL60-MYJ62)*$C$65)</f>
        <v>0</v>
      </c>
      <c r="MYN66" s="956">
        <f t="shared" ref="MYN66" si="11969">IF(MYN62&gt;0,0,(MYN60-MYL62)*$C$65)</f>
        <v>0</v>
      </c>
      <c r="MYQ66" s="956">
        <f t="shared" ref="MYQ66" si="11970">IF(MYQ62&gt;0,0,(MYQ60-MYO62)*$C$65)</f>
        <v>0</v>
      </c>
      <c r="MYS66" s="956">
        <f t="shared" ref="MYS66" si="11971">IF(MYS62&gt;0,0,(MYS60-MYQ62)*$C$65)</f>
        <v>0</v>
      </c>
      <c r="MYV66" s="956">
        <f t="shared" ref="MYV66" si="11972">IF(MYV62&gt;0,0,(MYV60-MYT62)*$C$65)</f>
        <v>0</v>
      </c>
      <c r="MYX66" s="956">
        <f t="shared" ref="MYX66" si="11973">IF(MYX62&gt;0,0,(MYX60-MYV62)*$C$65)</f>
        <v>0</v>
      </c>
      <c r="MZA66" s="956">
        <f t="shared" ref="MZA66" si="11974">IF(MZA62&gt;0,0,(MZA60-MYY62)*$C$65)</f>
        <v>0</v>
      </c>
      <c r="MZC66" s="956">
        <f t="shared" ref="MZC66" si="11975">IF(MZC62&gt;0,0,(MZC60-MZA62)*$C$65)</f>
        <v>0</v>
      </c>
      <c r="MZF66" s="956">
        <f t="shared" ref="MZF66" si="11976">IF(MZF62&gt;0,0,(MZF60-MZD62)*$C$65)</f>
        <v>0</v>
      </c>
      <c r="MZH66" s="956">
        <f t="shared" ref="MZH66" si="11977">IF(MZH62&gt;0,0,(MZH60-MZF62)*$C$65)</f>
        <v>0</v>
      </c>
      <c r="MZK66" s="956">
        <f t="shared" ref="MZK66" si="11978">IF(MZK62&gt;0,0,(MZK60-MZI62)*$C$65)</f>
        <v>0</v>
      </c>
      <c r="MZM66" s="956">
        <f t="shared" ref="MZM66" si="11979">IF(MZM62&gt;0,0,(MZM60-MZK62)*$C$65)</f>
        <v>0</v>
      </c>
      <c r="MZP66" s="956">
        <f t="shared" ref="MZP66" si="11980">IF(MZP62&gt;0,0,(MZP60-MZN62)*$C$65)</f>
        <v>0</v>
      </c>
      <c r="MZR66" s="956">
        <f t="shared" ref="MZR66" si="11981">IF(MZR62&gt;0,0,(MZR60-MZP62)*$C$65)</f>
        <v>0</v>
      </c>
      <c r="MZU66" s="956">
        <f t="shared" ref="MZU66" si="11982">IF(MZU62&gt;0,0,(MZU60-MZS62)*$C$65)</f>
        <v>0</v>
      </c>
      <c r="MZW66" s="956">
        <f t="shared" ref="MZW66" si="11983">IF(MZW62&gt;0,0,(MZW60-MZU62)*$C$65)</f>
        <v>0</v>
      </c>
      <c r="MZZ66" s="956">
        <f t="shared" ref="MZZ66" si="11984">IF(MZZ62&gt;0,0,(MZZ60-MZX62)*$C$65)</f>
        <v>0</v>
      </c>
      <c r="NAB66" s="956">
        <f t="shared" ref="NAB66" si="11985">IF(NAB62&gt;0,0,(NAB60-MZZ62)*$C$65)</f>
        <v>0</v>
      </c>
      <c r="NAE66" s="956">
        <f t="shared" ref="NAE66" si="11986">IF(NAE62&gt;0,0,(NAE60-NAC62)*$C$65)</f>
        <v>0</v>
      </c>
      <c r="NAG66" s="956">
        <f t="shared" ref="NAG66" si="11987">IF(NAG62&gt;0,0,(NAG60-NAE62)*$C$65)</f>
        <v>0</v>
      </c>
      <c r="NAJ66" s="956">
        <f t="shared" ref="NAJ66" si="11988">IF(NAJ62&gt;0,0,(NAJ60-NAH62)*$C$65)</f>
        <v>0</v>
      </c>
      <c r="NAL66" s="956">
        <f t="shared" ref="NAL66" si="11989">IF(NAL62&gt;0,0,(NAL60-NAJ62)*$C$65)</f>
        <v>0</v>
      </c>
      <c r="NAO66" s="956">
        <f t="shared" ref="NAO66" si="11990">IF(NAO62&gt;0,0,(NAO60-NAM62)*$C$65)</f>
        <v>0</v>
      </c>
      <c r="NAQ66" s="956">
        <f t="shared" ref="NAQ66" si="11991">IF(NAQ62&gt;0,0,(NAQ60-NAO62)*$C$65)</f>
        <v>0</v>
      </c>
      <c r="NAT66" s="956">
        <f t="shared" ref="NAT66" si="11992">IF(NAT62&gt;0,0,(NAT60-NAR62)*$C$65)</f>
        <v>0</v>
      </c>
      <c r="NAV66" s="956">
        <f t="shared" ref="NAV66" si="11993">IF(NAV62&gt;0,0,(NAV60-NAT62)*$C$65)</f>
        <v>0</v>
      </c>
      <c r="NAY66" s="956">
        <f t="shared" ref="NAY66" si="11994">IF(NAY62&gt;0,0,(NAY60-NAW62)*$C$65)</f>
        <v>0</v>
      </c>
      <c r="NBA66" s="956">
        <f t="shared" ref="NBA66" si="11995">IF(NBA62&gt;0,0,(NBA60-NAY62)*$C$65)</f>
        <v>0</v>
      </c>
      <c r="NBD66" s="956">
        <f t="shared" ref="NBD66" si="11996">IF(NBD62&gt;0,0,(NBD60-NBB62)*$C$65)</f>
        <v>0</v>
      </c>
      <c r="NBF66" s="956">
        <f t="shared" ref="NBF66" si="11997">IF(NBF62&gt;0,0,(NBF60-NBD62)*$C$65)</f>
        <v>0</v>
      </c>
      <c r="NBI66" s="956">
        <f t="shared" ref="NBI66" si="11998">IF(NBI62&gt;0,0,(NBI60-NBG62)*$C$65)</f>
        <v>0</v>
      </c>
      <c r="NBK66" s="956">
        <f t="shared" ref="NBK66" si="11999">IF(NBK62&gt;0,0,(NBK60-NBI62)*$C$65)</f>
        <v>0</v>
      </c>
      <c r="NBN66" s="956">
        <f t="shared" ref="NBN66" si="12000">IF(NBN62&gt;0,0,(NBN60-NBL62)*$C$65)</f>
        <v>0</v>
      </c>
      <c r="NBP66" s="956">
        <f t="shared" ref="NBP66" si="12001">IF(NBP62&gt;0,0,(NBP60-NBN62)*$C$65)</f>
        <v>0</v>
      </c>
      <c r="NBS66" s="956">
        <f t="shared" ref="NBS66" si="12002">IF(NBS62&gt;0,0,(NBS60-NBQ62)*$C$65)</f>
        <v>0</v>
      </c>
      <c r="NBU66" s="956">
        <f t="shared" ref="NBU66" si="12003">IF(NBU62&gt;0,0,(NBU60-NBS62)*$C$65)</f>
        <v>0</v>
      </c>
      <c r="NBX66" s="956">
        <f t="shared" ref="NBX66" si="12004">IF(NBX62&gt;0,0,(NBX60-NBV62)*$C$65)</f>
        <v>0</v>
      </c>
      <c r="NBZ66" s="956">
        <f t="shared" ref="NBZ66" si="12005">IF(NBZ62&gt;0,0,(NBZ60-NBX62)*$C$65)</f>
        <v>0</v>
      </c>
      <c r="NCC66" s="956">
        <f t="shared" ref="NCC66" si="12006">IF(NCC62&gt;0,0,(NCC60-NCA62)*$C$65)</f>
        <v>0</v>
      </c>
      <c r="NCE66" s="956">
        <f t="shared" ref="NCE66" si="12007">IF(NCE62&gt;0,0,(NCE60-NCC62)*$C$65)</f>
        <v>0</v>
      </c>
      <c r="NCH66" s="956">
        <f t="shared" ref="NCH66" si="12008">IF(NCH62&gt;0,0,(NCH60-NCF62)*$C$65)</f>
        <v>0</v>
      </c>
      <c r="NCJ66" s="956">
        <f t="shared" ref="NCJ66" si="12009">IF(NCJ62&gt;0,0,(NCJ60-NCH62)*$C$65)</f>
        <v>0</v>
      </c>
      <c r="NCM66" s="956">
        <f t="shared" ref="NCM66" si="12010">IF(NCM62&gt;0,0,(NCM60-NCK62)*$C$65)</f>
        <v>0</v>
      </c>
      <c r="NCO66" s="956">
        <f t="shared" ref="NCO66" si="12011">IF(NCO62&gt;0,0,(NCO60-NCM62)*$C$65)</f>
        <v>0</v>
      </c>
      <c r="NCR66" s="956">
        <f t="shared" ref="NCR66" si="12012">IF(NCR62&gt;0,0,(NCR60-NCP62)*$C$65)</f>
        <v>0</v>
      </c>
      <c r="NCT66" s="956">
        <f t="shared" ref="NCT66" si="12013">IF(NCT62&gt;0,0,(NCT60-NCR62)*$C$65)</f>
        <v>0</v>
      </c>
      <c r="NCW66" s="956">
        <f t="shared" ref="NCW66" si="12014">IF(NCW62&gt;0,0,(NCW60-NCU62)*$C$65)</f>
        <v>0</v>
      </c>
      <c r="NCY66" s="956">
        <f t="shared" ref="NCY66" si="12015">IF(NCY62&gt;0,0,(NCY60-NCW62)*$C$65)</f>
        <v>0</v>
      </c>
      <c r="NDB66" s="956">
        <f t="shared" ref="NDB66" si="12016">IF(NDB62&gt;0,0,(NDB60-NCZ62)*$C$65)</f>
        <v>0</v>
      </c>
      <c r="NDD66" s="956">
        <f t="shared" ref="NDD66" si="12017">IF(NDD62&gt;0,0,(NDD60-NDB62)*$C$65)</f>
        <v>0</v>
      </c>
      <c r="NDG66" s="956">
        <f t="shared" ref="NDG66" si="12018">IF(NDG62&gt;0,0,(NDG60-NDE62)*$C$65)</f>
        <v>0</v>
      </c>
      <c r="NDI66" s="956">
        <f t="shared" ref="NDI66" si="12019">IF(NDI62&gt;0,0,(NDI60-NDG62)*$C$65)</f>
        <v>0</v>
      </c>
      <c r="NDL66" s="956">
        <f t="shared" ref="NDL66" si="12020">IF(NDL62&gt;0,0,(NDL60-NDJ62)*$C$65)</f>
        <v>0</v>
      </c>
      <c r="NDN66" s="956">
        <f t="shared" ref="NDN66" si="12021">IF(NDN62&gt;0,0,(NDN60-NDL62)*$C$65)</f>
        <v>0</v>
      </c>
      <c r="NDQ66" s="956">
        <f t="shared" ref="NDQ66" si="12022">IF(NDQ62&gt;0,0,(NDQ60-NDO62)*$C$65)</f>
        <v>0</v>
      </c>
      <c r="NDS66" s="956">
        <f t="shared" ref="NDS66" si="12023">IF(NDS62&gt;0,0,(NDS60-NDQ62)*$C$65)</f>
        <v>0</v>
      </c>
      <c r="NDV66" s="956">
        <f t="shared" ref="NDV66" si="12024">IF(NDV62&gt;0,0,(NDV60-NDT62)*$C$65)</f>
        <v>0</v>
      </c>
      <c r="NDX66" s="956">
        <f t="shared" ref="NDX66" si="12025">IF(NDX62&gt;0,0,(NDX60-NDV62)*$C$65)</f>
        <v>0</v>
      </c>
      <c r="NEA66" s="956">
        <f t="shared" ref="NEA66" si="12026">IF(NEA62&gt;0,0,(NEA60-NDY62)*$C$65)</f>
        <v>0</v>
      </c>
      <c r="NEC66" s="956">
        <f t="shared" ref="NEC66" si="12027">IF(NEC62&gt;0,0,(NEC60-NEA62)*$C$65)</f>
        <v>0</v>
      </c>
      <c r="NEF66" s="956">
        <f t="shared" ref="NEF66" si="12028">IF(NEF62&gt;0,0,(NEF60-NED62)*$C$65)</f>
        <v>0</v>
      </c>
      <c r="NEH66" s="956">
        <f t="shared" ref="NEH66" si="12029">IF(NEH62&gt;0,0,(NEH60-NEF62)*$C$65)</f>
        <v>0</v>
      </c>
      <c r="NEK66" s="956">
        <f t="shared" ref="NEK66" si="12030">IF(NEK62&gt;0,0,(NEK60-NEI62)*$C$65)</f>
        <v>0</v>
      </c>
      <c r="NEM66" s="956">
        <f t="shared" ref="NEM66" si="12031">IF(NEM62&gt;0,0,(NEM60-NEK62)*$C$65)</f>
        <v>0</v>
      </c>
      <c r="NEP66" s="956">
        <f t="shared" ref="NEP66" si="12032">IF(NEP62&gt;0,0,(NEP60-NEN62)*$C$65)</f>
        <v>0</v>
      </c>
      <c r="NER66" s="956">
        <f t="shared" ref="NER66" si="12033">IF(NER62&gt;0,0,(NER60-NEP62)*$C$65)</f>
        <v>0</v>
      </c>
      <c r="NEU66" s="956">
        <f t="shared" ref="NEU66" si="12034">IF(NEU62&gt;0,0,(NEU60-NES62)*$C$65)</f>
        <v>0</v>
      </c>
      <c r="NEW66" s="956">
        <f t="shared" ref="NEW66" si="12035">IF(NEW62&gt;0,0,(NEW60-NEU62)*$C$65)</f>
        <v>0</v>
      </c>
      <c r="NEZ66" s="956">
        <f t="shared" ref="NEZ66" si="12036">IF(NEZ62&gt;0,0,(NEZ60-NEX62)*$C$65)</f>
        <v>0</v>
      </c>
      <c r="NFB66" s="956">
        <f t="shared" ref="NFB66" si="12037">IF(NFB62&gt;0,0,(NFB60-NEZ62)*$C$65)</f>
        <v>0</v>
      </c>
      <c r="NFE66" s="956">
        <f t="shared" ref="NFE66" si="12038">IF(NFE62&gt;0,0,(NFE60-NFC62)*$C$65)</f>
        <v>0</v>
      </c>
      <c r="NFG66" s="956">
        <f t="shared" ref="NFG66" si="12039">IF(NFG62&gt;0,0,(NFG60-NFE62)*$C$65)</f>
        <v>0</v>
      </c>
      <c r="NFJ66" s="956">
        <f t="shared" ref="NFJ66" si="12040">IF(NFJ62&gt;0,0,(NFJ60-NFH62)*$C$65)</f>
        <v>0</v>
      </c>
      <c r="NFL66" s="956">
        <f t="shared" ref="NFL66" si="12041">IF(NFL62&gt;0,0,(NFL60-NFJ62)*$C$65)</f>
        <v>0</v>
      </c>
      <c r="NFO66" s="956">
        <f t="shared" ref="NFO66" si="12042">IF(NFO62&gt;0,0,(NFO60-NFM62)*$C$65)</f>
        <v>0</v>
      </c>
      <c r="NFQ66" s="956">
        <f t="shared" ref="NFQ66" si="12043">IF(NFQ62&gt;0,0,(NFQ60-NFO62)*$C$65)</f>
        <v>0</v>
      </c>
      <c r="NFT66" s="956">
        <f t="shared" ref="NFT66" si="12044">IF(NFT62&gt;0,0,(NFT60-NFR62)*$C$65)</f>
        <v>0</v>
      </c>
      <c r="NFV66" s="956">
        <f t="shared" ref="NFV66" si="12045">IF(NFV62&gt;0,0,(NFV60-NFT62)*$C$65)</f>
        <v>0</v>
      </c>
      <c r="NFY66" s="956">
        <f t="shared" ref="NFY66" si="12046">IF(NFY62&gt;0,0,(NFY60-NFW62)*$C$65)</f>
        <v>0</v>
      </c>
      <c r="NGA66" s="956">
        <f t="shared" ref="NGA66" si="12047">IF(NGA62&gt;0,0,(NGA60-NFY62)*$C$65)</f>
        <v>0</v>
      </c>
      <c r="NGD66" s="956">
        <f t="shared" ref="NGD66" si="12048">IF(NGD62&gt;0,0,(NGD60-NGB62)*$C$65)</f>
        <v>0</v>
      </c>
      <c r="NGF66" s="956">
        <f t="shared" ref="NGF66" si="12049">IF(NGF62&gt;0,0,(NGF60-NGD62)*$C$65)</f>
        <v>0</v>
      </c>
      <c r="NGI66" s="956">
        <f t="shared" ref="NGI66" si="12050">IF(NGI62&gt;0,0,(NGI60-NGG62)*$C$65)</f>
        <v>0</v>
      </c>
      <c r="NGK66" s="956">
        <f t="shared" ref="NGK66" si="12051">IF(NGK62&gt;0,0,(NGK60-NGI62)*$C$65)</f>
        <v>0</v>
      </c>
      <c r="NGN66" s="956">
        <f t="shared" ref="NGN66" si="12052">IF(NGN62&gt;0,0,(NGN60-NGL62)*$C$65)</f>
        <v>0</v>
      </c>
      <c r="NGP66" s="956">
        <f t="shared" ref="NGP66" si="12053">IF(NGP62&gt;0,0,(NGP60-NGN62)*$C$65)</f>
        <v>0</v>
      </c>
      <c r="NGS66" s="956">
        <f t="shared" ref="NGS66" si="12054">IF(NGS62&gt;0,0,(NGS60-NGQ62)*$C$65)</f>
        <v>0</v>
      </c>
      <c r="NGU66" s="956">
        <f t="shared" ref="NGU66" si="12055">IF(NGU62&gt;0,0,(NGU60-NGS62)*$C$65)</f>
        <v>0</v>
      </c>
      <c r="NGX66" s="956">
        <f t="shared" ref="NGX66" si="12056">IF(NGX62&gt;0,0,(NGX60-NGV62)*$C$65)</f>
        <v>0</v>
      </c>
      <c r="NGZ66" s="956">
        <f t="shared" ref="NGZ66" si="12057">IF(NGZ62&gt;0,0,(NGZ60-NGX62)*$C$65)</f>
        <v>0</v>
      </c>
      <c r="NHC66" s="956">
        <f t="shared" ref="NHC66" si="12058">IF(NHC62&gt;0,0,(NHC60-NHA62)*$C$65)</f>
        <v>0</v>
      </c>
      <c r="NHE66" s="956">
        <f t="shared" ref="NHE66" si="12059">IF(NHE62&gt;0,0,(NHE60-NHC62)*$C$65)</f>
        <v>0</v>
      </c>
      <c r="NHH66" s="956">
        <f t="shared" ref="NHH66" si="12060">IF(NHH62&gt;0,0,(NHH60-NHF62)*$C$65)</f>
        <v>0</v>
      </c>
      <c r="NHJ66" s="956">
        <f t="shared" ref="NHJ66" si="12061">IF(NHJ62&gt;0,0,(NHJ60-NHH62)*$C$65)</f>
        <v>0</v>
      </c>
      <c r="NHM66" s="956">
        <f t="shared" ref="NHM66" si="12062">IF(NHM62&gt;0,0,(NHM60-NHK62)*$C$65)</f>
        <v>0</v>
      </c>
      <c r="NHO66" s="956">
        <f t="shared" ref="NHO66" si="12063">IF(NHO62&gt;0,0,(NHO60-NHM62)*$C$65)</f>
        <v>0</v>
      </c>
      <c r="NHR66" s="956">
        <f t="shared" ref="NHR66" si="12064">IF(NHR62&gt;0,0,(NHR60-NHP62)*$C$65)</f>
        <v>0</v>
      </c>
      <c r="NHT66" s="956">
        <f t="shared" ref="NHT66" si="12065">IF(NHT62&gt;0,0,(NHT60-NHR62)*$C$65)</f>
        <v>0</v>
      </c>
      <c r="NHW66" s="956">
        <f t="shared" ref="NHW66" si="12066">IF(NHW62&gt;0,0,(NHW60-NHU62)*$C$65)</f>
        <v>0</v>
      </c>
      <c r="NHY66" s="956">
        <f t="shared" ref="NHY66" si="12067">IF(NHY62&gt;0,0,(NHY60-NHW62)*$C$65)</f>
        <v>0</v>
      </c>
      <c r="NIB66" s="956">
        <f t="shared" ref="NIB66" si="12068">IF(NIB62&gt;0,0,(NIB60-NHZ62)*$C$65)</f>
        <v>0</v>
      </c>
      <c r="NID66" s="956">
        <f t="shared" ref="NID66" si="12069">IF(NID62&gt;0,0,(NID60-NIB62)*$C$65)</f>
        <v>0</v>
      </c>
      <c r="NIG66" s="956">
        <f t="shared" ref="NIG66" si="12070">IF(NIG62&gt;0,0,(NIG60-NIE62)*$C$65)</f>
        <v>0</v>
      </c>
      <c r="NII66" s="956">
        <f t="shared" ref="NII66" si="12071">IF(NII62&gt;0,0,(NII60-NIG62)*$C$65)</f>
        <v>0</v>
      </c>
      <c r="NIL66" s="956">
        <f t="shared" ref="NIL66" si="12072">IF(NIL62&gt;0,0,(NIL60-NIJ62)*$C$65)</f>
        <v>0</v>
      </c>
      <c r="NIN66" s="956">
        <f t="shared" ref="NIN66" si="12073">IF(NIN62&gt;0,0,(NIN60-NIL62)*$C$65)</f>
        <v>0</v>
      </c>
      <c r="NIQ66" s="956">
        <f t="shared" ref="NIQ66" si="12074">IF(NIQ62&gt;0,0,(NIQ60-NIO62)*$C$65)</f>
        <v>0</v>
      </c>
      <c r="NIS66" s="956">
        <f t="shared" ref="NIS66" si="12075">IF(NIS62&gt;0,0,(NIS60-NIQ62)*$C$65)</f>
        <v>0</v>
      </c>
      <c r="NIV66" s="956">
        <f t="shared" ref="NIV66" si="12076">IF(NIV62&gt;0,0,(NIV60-NIT62)*$C$65)</f>
        <v>0</v>
      </c>
      <c r="NIX66" s="956">
        <f t="shared" ref="NIX66" si="12077">IF(NIX62&gt;0,0,(NIX60-NIV62)*$C$65)</f>
        <v>0</v>
      </c>
      <c r="NJA66" s="956">
        <f t="shared" ref="NJA66" si="12078">IF(NJA62&gt;0,0,(NJA60-NIY62)*$C$65)</f>
        <v>0</v>
      </c>
      <c r="NJC66" s="956">
        <f t="shared" ref="NJC66" si="12079">IF(NJC62&gt;0,0,(NJC60-NJA62)*$C$65)</f>
        <v>0</v>
      </c>
      <c r="NJF66" s="956">
        <f t="shared" ref="NJF66" si="12080">IF(NJF62&gt;0,0,(NJF60-NJD62)*$C$65)</f>
        <v>0</v>
      </c>
      <c r="NJH66" s="956">
        <f t="shared" ref="NJH66" si="12081">IF(NJH62&gt;0,0,(NJH60-NJF62)*$C$65)</f>
        <v>0</v>
      </c>
      <c r="NJK66" s="956">
        <f t="shared" ref="NJK66" si="12082">IF(NJK62&gt;0,0,(NJK60-NJI62)*$C$65)</f>
        <v>0</v>
      </c>
      <c r="NJM66" s="956">
        <f t="shared" ref="NJM66" si="12083">IF(NJM62&gt;0,0,(NJM60-NJK62)*$C$65)</f>
        <v>0</v>
      </c>
      <c r="NJP66" s="956">
        <f t="shared" ref="NJP66" si="12084">IF(NJP62&gt;0,0,(NJP60-NJN62)*$C$65)</f>
        <v>0</v>
      </c>
      <c r="NJR66" s="956">
        <f t="shared" ref="NJR66" si="12085">IF(NJR62&gt;0,0,(NJR60-NJP62)*$C$65)</f>
        <v>0</v>
      </c>
      <c r="NJU66" s="956">
        <f t="shared" ref="NJU66" si="12086">IF(NJU62&gt;0,0,(NJU60-NJS62)*$C$65)</f>
        <v>0</v>
      </c>
      <c r="NJW66" s="956">
        <f t="shared" ref="NJW66" si="12087">IF(NJW62&gt;0,0,(NJW60-NJU62)*$C$65)</f>
        <v>0</v>
      </c>
      <c r="NJZ66" s="956">
        <f t="shared" ref="NJZ66" si="12088">IF(NJZ62&gt;0,0,(NJZ60-NJX62)*$C$65)</f>
        <v>0</v>
      </c>
      <c r="NKB66" s="956">
        <f t="shared" ref="NKB66" si="12089">IF(NKB62&gt;0,0,(NKB60-NJZ62)*$C$65)</f>
        <v>0</v>
      </c>
      <c r="NKE66" s="956">
        <f t="shared" ref="NKE66" si="12090">IF(NKE62&gt;0,0,(NKE60-NKC62)*$C$65)</f>
        <v>0</v>
      </c>
      <c r="NKG66" s="956">
        <f t="shared" ref="NKG66" si="12091">IF(NKG62&gt;0,0,(NKG60-NKE62)*$C$65)</f>
        <v>0</v>
      </c>
      <c r="NKJ66" s="956">
        <f t="shared" ref="NKJ66" si="12092">IF(NKJ62&gt;0,0,(NKJ60-NKH62)*$C$65)</f>
        <v>0</v>
      </c>
      <c r="NKL66" s="956">
        <f t="shared" ref="NKL66" si="12093">IF(NKL62&gt;0,0,(NKL60-NKJ62)*$C$65)</f>
        <v>0</v>
      </c>
      <c r="NKO66" s="956">
        <f t="shared" ref="NKO66" si="12094">IF(NKO62&gt;0,0,(NKO60-NKM62)*$C$65)</f>
        <v>0</v>
      </c>
      <c r="NKQ66" s="956">
        <f t="shared" ref="NKQ66" si="12095">IF(NKQ62&gt;0,0,(NKQ60-NKO62)*$C$65)</f>
        <v>0</v>
      </c>
      <c r="NKT66" s="956">
        <f t="shared" ref="NKT66" si="12096">IF(NKT62&gt;0,0,(NKT60-NKR62)*$C$65)</f>
        <v>0</v>
      </c>
      <c r="NKV66" s="956">
        <f t="shared" ref="NKV66" si="12097">IF(NKV62&gt;0,0,(NKV60-NKT62)*$C$65)</f>
        <v>0</v>
      </c>
      <c r="NKY66" s="956">
        <f t="shared" ref="NKY66" si="12098">IF(NKY62&gt;0,0,(NKY60-NKW62)*$C$65)</f>
        <v>0</v>
      </c>
      <c r="NLA66" s="956">
        <f t="shared" ref="NLA66" si="12099">IF(NLA62&gt;0,0,(NLA60-NKY62)*$C$65)</f>
        <v>0</v>
      </c>
      <c r="NLD66" s="956">
        <f t="shared" ref="NLD66" si="12100">IF(NLD62&gt;0,0,(NLD60-NLB62)*$C$65)</f>
        <v>0</v>
      </c>
      <c r="NLF66" s="956">
        <f t="shared" ref="NLF66" si="12101">IF(NLF62&gt;0,0,(NLF60-NLD62)*$C$65)</f>
        <v>0</v>
      </c>
      <c r="NLI66" s="956">
        <f t="shared" ref="NLI66" si="12102">IF(NLI62&gt;0,0,(NLI60-NLG62)*$C$65)</f>
        <v>0</v>
      </c>
      <c r="NLK66" s="956">
        <f t="shared" ref="NLK66" si="12103">IF(NLK62&gt;0,0,(NLK60-NLI62)*$C$65)</f>
        <v>0</v>
      </c>
      <c r="NLN66" s="956">
        <f t="shared" ref="NLN66" si="12104">IF(NLN62&gt;0,0,(NLN60-NLL62)*$C$65)</f>
        <v>0</v>
      </c>
      <c r="NLP66" s="956">
        <f t="shared" ref="NLP66" si="12105">IF(NLP62&gt;0,0,(NLP60-NLN62)*$C$65)</f>
        <v>0</v>
      </c>
      <c r="NLS66" s="956">
        <f t="shared" ref="NLS66" si="12106">IF(NLS62&gt;0,0,(NLS60-NLQ62)*$C$65)</f>
        <v>0</v>
      </c>
      <c r="NLU66" s="956">
        <f t="shared" ref="NLU66" si="12107">IF(NLU62&gt;0,0,(NLU60-NLS62)*$C$65)</f>
        <v>0</v>
      </c>
      <c r="NLX66" s="956">
        <f t="shared" ref="NLX66" si="12108">IF(NLX62&gt;0,0,(NLX60-NLV62)*$C$65)</f>
        <v>0</v>
      </c>
      <c r="NLZ66" s="956">
        <f t="shared" ref="NLZ66" si="12109">IF(NLZ62&gt;0,0,(NLZ60-NLX62)*$C$65)</f>
        <v>0</v>
      </c>
      <c r="NMC66" s="956">
        <f t="shared" ref="NMC66" si="12110">IF(NMC62&gt;0,0,(NMC60-NMA62)*$C$65)</f>
        <v>0</v>
      </c>
      <c r="NME66" s="956">
        <f t="shared" ref="NME66" si="12111">IF(NME62&gt;0,0,(NME60-NMC62)*$C$65)</f>
        <v>0</v>
      </c>
      <c r="NMH66" s="956">
        <f t="shared" ref="NMH66" si="12112">IF(NMH62&gt;0,0,(NMH60-NMF62)*$C$65)</f>
        <v>0</v>
      </c>
      <c r="NMJ66" s="956">
        <f t="shared" ref="NMJ66" si="12113">IF(NMJ62&gt;0,0,(NMJ60-NMH62)*$C$65)</f>
        <v>0</v>
      </c>
      <c r="NMM66" s="956">
        <f t="shared" ref="NMM66" si="12114">IF(NMM62&gt;0,0,(NMM60-NMK62)*$C$65)</f>
        <v>0</v>
      </c>
      <c r="NMO66" s="956">
        <f t="shared" ref="NMO66" si="12115">IF(NMO62&gt;0,0,(NMO60-NMM62)*$C$65)</f>
        <v>0</v>
      </c>
      <c r="NMR66" s="956">
        <f t="shared" ref="NMR66" si="12116">IF(NMR62&gt;0,0,(NMR60-NMP62)*$C$65)</f>
        <v>0</v>
      </c>
      <c r="NMT66" s="956">
        <f t="shared" ref="NMT66" si="12117">IF(NMT62&gt;0,0,(NMT60-NMR62)*$C$65)</f>
        <v>0</v>
      </c>
      <c r="NMW66" s="956">
        <f t="shared" ref="NMW66" si="12118">IF(NMW62&gt;0,0,(NMW60-NMU62)*$C$65)</f>
        <v>0</v>
      </c>
      <c r="NMY66" s="956">
        <f t="shared" ref="NMY66" si="12119">IF(NMY62&gt;0,0,(NMY60-NMW62)*$C$65)</f>
        <v>0</v>
      </c>
      <c r="NNB66" s="956">
        <f t="shared" ref="NNB66" si="12120">IF(NNB62&gt;0,0,(NNB60-NMZ62)*$C$65)</f>
        <v>0</v>
      </c>
      <c r="NND66" s="956">
        <f t="shared" ref="NND66" si="12121">IF(NND62&gt;0,0,(NND60-NNB62)*$C$65)</f>
        <v>0</v>
      </c>
      <c r="NNG66" s="956">
        <f t="shared" ref="NNG66" si="12122">IF(NNG62&gt;0,0,(NNG60-NNE62)*$C$65)</f>
        <v>0</v>
      </c>
      <c r="NNI66" s="956">
        <f t="shared" ref="NNI66" si="12123">IF(NNI62&gt;0,0,(NNI60-NNG62)*$C$65)</f>
        <v>0</v>
      </c>
      <c r="NNL66" s="956">
        <f t="shared" ref="NNL66" si="12124">IF(NNL62&gt;0,0,(NNL60-NNJ62)*$C$65)</f>
        <v>0</v>
      </c>
      <c r="NNN66" s="956">
        <f t="shared" ref="NNN66" si="12125">IF(NNN62&gt;0,0,(NNN60-NNL62)*$C$65)</f>
        <v>0</v>
      </c>
      <c r="NNQ66" s="956">
        <f t="shared" ref="NNQ66" si="12126">IF(NNQ62&gt;0,0,(NNQ60-NNO62)*$C$65)</f>
        <v>0</v>
      </c>
      <c r="NNS66" s="956">
        <f t="shared" ref="NNS66" si="12127">IF(NNS62&gt;0,0,(NNS60-NNQ62)*$C$65)</f>
        <v>0</v>
      </c>
      <c r="NNV66" s="956">
        <f t="shared" ref="NNV66" si="12128">IF(NNV62&gt;0,0,(NNV60-NNT62)*$C$65)</f>
        <v>0</v>
      </c>
      <c r="NNX66" s="956">
        <f t="shared" ref="NNX66" si="12129">IF(NNX62&gt;0,0,(NNX60-NNV62)*$C$65)</f>
        <v>0</v>
      </c>
      <c r="NOA66" s="956">
        <f t="shared" ref="NOA66" si="12130">IF(NOA62&gt;0,0,(NOA60-NNY62)*$C$65)</f>
        <v>0</v>
      </c>
      <c r="NOC66" s="956">
        <f t="shared" ref="NOC66" si="12131">IF(NOC62&gt;0,0,(NOC60-NOA62)*$C$65)</f>
        <v>0</v>
      </c>
      <c r="NOF66" s="956">
        <f t="shared" ref="NOF66" si="12132">IF(NOF62&gt;0,0,(NOF60-NOD62)*$C$65)</f>
        <v>0</v>
      </c>
      <c r="NOH66" s="956">
        <f t="shared" ref="NOH66" si="12133">IF(NOH62&gt;0,0,(NOH60-NOF62)*$C$65)</f>
        <v>0</v>
      </c>
      <c r="NOK66" s="956">
        <f t="shared" ref="NOK66" si="12134">IF(NOK62&gt;0,0,(NOK60-NOI62)*$C$65)</f>
        <v>0</v>
      </c>
      <c r="NOM66" s="956">
        <f t="shared" ref="NOM66" si="12135">IF(NOM62&gt;0,0,(NOM60-NOK62)*$C$65)</f>
        <v>0</v>
      </c>
      <c r="NOP66" s="956">
        <f t="shared" ref="NOP66" si="12136">IF(NOP62&gt;0,0,(NOP60-NON62)*$C$65)</f>
        <v>0</v>
      </c>
      <c r="NOR66" s="956">
        <f t="shared" ref="NOR66" si="12137">IF(NOR62&gt;0,0,(NOR60-NOP62)*$C$65)</f>
        <v>0</v>
      </c>
      <c r="NOU66" s="956">
        <f t="shared" ref="NOU66" si="12138">IF(NOU62&gt;0,0,(NOU60-NOS62)*$C$65)</f>
        <v>0</v>
      </c>
      <c r="NOW66" s="956">
        <f t="shared" ref="NOW66" si="12139">IF(NOW62&gt;0,0,(NOW60-NOU62)*$C$65)</f>
        <v>0</v>
      </c>
      <c r="NOZ66" s="956">
        <f t="shared" ref="NOZ66" si="12140">IF(NOZ62&gt;0,0,(NOZ60-NOX62)*$C$65)</f>
        <v>0</v>
      </c>
      <c r="NPB66" s="956">
        <f t="shared" ref="NPB66" si="12141">IF(NPB62&gt;0,0,(NPB60-NOZ62)*$C$65)</f>
        <v>0</v>
      </c>
      <c r="NPE66" s="956">
        <f t="shared" ref="NPE66" si="12142">IF(NPE62&gt;0,0,(NPE60-NPC62)*$C$65)</f>
        <v>0</v>
      </c>
      <c r="NPG66" s="956">
        <f t="shared" ref="NPG66" si="12143">IF(NPG62&gt;0,0,(NPG60-NPE62)*$C$65)</f>
        <v>0</v>
      </c>
      <c r="NPJ66" s="956">
        <f t="shared" ref="NPJ66" si="12144">IF(NPJ62&gt;0,0,(NPJ60-NPH62)*$C$65)</f>
        <v>0</v>
      </c>
      <c r="NPL66" s="956">
        <f t="shared" ref="NPL66" si="12145">IF(NPL62&gt;0,0,(NPL60-NPJ62)*$C$65)</f>
        <v>0</v>
      </c>
      <c r="NPO66" s="956">
        <f t="shared" ref="NPO66" si="12146">IF(NPO62&gt;0,0,(NPO60-NPM62)*$C$65)</f>
        <v>0</v>
      </c>
      <c r="NPQ66" s="956">
        <f t="shared" ref="NPQ66" si="12147">IF(NPQ62&gt;0,0,(NPQ60-NPO62)*$C$65)</f>
        <v>0</v>
      </c>
      <c r="NPT66" s="956">
        <f t="shared" ref="NPT66" si="12148">IF(NPT62&gt;0,0,(NPT60-NPR62)*$C$65)</f>
        <v>0</v>
      </c>
      <c r="NPV66" s="956">
        <f t="shared" ref="NPV66" si="12149">IF(NPV62&gt;0,0,(NPV60-NPT62)*$C$65)</f>
        <v>0</v>
      </c>
      <c r="NPY66" s="956">
        <f t="shared" ref="NPY66" si="12150">IF(NPY62&gt;0,0,(NPY60-NPW62)*$C$65)</f>
        <v>0</v>
      </c>
      <c r="NQA66" s="956">
        <f t="shared" ref="NQA66" si="12151">IF(NQA62&gt;0,0,(NQA60-NPY62)*$C$65)</f>
        <v>0</v>
      </c>
      <c r="NQD66" s="956">
        <f t="shared" ref="NQD66" si="12152">IF(NQD62&gt;0,0,(NQD60-NQB62)*$C$65)</f>
        <v>0</v>
      </c>
      <c r="NQF66" s="956">
        <f t="shared" ref="NQF66" si="12153">IF(NQF62&gt;0,0,(NQF60-NQD62)*$C$65)</f>
        <v>0</v>
      </c>
      <c r="NQI66" s="956">
        <f t="shared" ref="NQI66" si="12154">IF(NQI62&gt;0,0,(NQI60-NQG62)*$C$65)</f>
        <v>0</v>
      </c>
      <c r="NQK66" s="956">
        <f t="shared" ref="NQK66" si="12155">IF(NQK62&gt;0,0,(NQK60-NQI62)*$C$65)</f>
        <v>0</v>
      </c>
      <c r="NQN66" s="956">
        <f t="shared" ref="NQN66" si="12156">IF(NQN62&gt;0,0,(NQN60-NQL62)*$C$65)</f>
        <v>0</v>
      </c>
      <c r="NQP66" s="956">
        <f t="shared" ref="NQP66" si="12157">IF(NQP62&gt;0,0,(NQP60-NQN62)*$C$65)</f>
        <v>0</v>
      </c>
      <c r="NQS66" s="956">
        <f t="shared" ref="NQS66" si="12158">IF(NQS62&gt;0,0,(NQS60-NQQ62)*$C$65)</f>
        <v>0</v>
      </c>
      <c r="NQU66" s="956">
        <f t="shared" ref="NQU66" si="12159">IF(NQU62&gt;0,0,(NQU60-NQS62)*$C$65)</f>
        <v>0</v>
      </c>
      <c r="NQX66" s="956">
        <f t="shared" ref="NQX66" si="12160">IF(NQX62&gt;0,0,(NQX60-NQV62)*$C$65)</f>
        <v>0</v>
      </c>
      <c r="NQZ66" s="956">
        <f t="shared" ref="NQZ66" si="12161">IF(NQZ62&gt;0,0,(NQZ60-NQX62)*$C$65)</f>
        <v>0</v>
      </c>
      <c r="NRC66" s="956">
        <f t="shared" ref="NRC66" si="12162">IF(NRC62&gt;0,0,(NRC60-NRA62)*$C$65)</f>
        <v>0</v>
      </c>
      <c r="NRE66" s="956">
        <f t="shared" ref="NRE66" si="12163">IF(NRE62&gt;0,0,(NRE60-NRC62)*$C$65)</f>
        <v>0</v>
      </c>
      <c r="NRH66" s="956">
        <f t="shared" ref="NRH66" si="12164">IF(NRH62&gt;0,0,(NRH60-NRF62)*$C$65)</f>
        <v>0</v>
      </c>
      <c r="NRJ66" s="956">
        <f t="shared" ref="NRJ66" si="12165">IF(NRJ62&gt;0,0,(NRJ60-NRH62)*$C$65)</f>
        <v>0</v>
      </c>
      <c r="NRM66" s="956">
        <f t="shared" ref="NRM66" si="12166">IF(NRM62&gt;0,0,(NRM60-NRK62)*$C$65)</f>
        <v>0</v>
      </c>
      <c r="NRO66" s="956">
        <f t="shared" ref="NRO66" si="12167">IF(NRO62&gt;0,0,(NRO60-NRM62)*$C$65)</f>
        <v>0</v>
      </c>
      <c r="NRR66" s="956">
        <f t="shared" ref="NRR66" si="12168">IF(NRR62&gt;0,0,(NRR60-NRP62)*$C$65)</f>
        <v>0</v>
      </c>
      <c r="NRT66" s="956">
        <f t="shared" ref="NRT66" si="12169">IF(NRT62&gt;0,0,(NRT60-NRR62)*$C$65)</f>
        <v>0</v>
      </c>
      <c r="NRW66" s="956">
        <f t="shared" ref="NRW66" si="12170">IF(NRW62&gt;0,0,(NRW60-NRU62)*$C$65)</f>
        <v>0</v>
      </c>
      <c r="NRY66" s="956">
        <f t="shared" ref="NRY66" si="12171">IF(NRY62&gt;0,0,(NRY60-NRW62)*$C$65)</f>
        <v>0</v>
      </c>
      <c r="NSB66" s="956">
        <f t="shared" ref="NSB66" si="12172">IF(NSB62&gt;0,0,(NSB60-NRZ62)*$C$65)</f>
        <v>0</v>
      </c>
      <c r="NSD66" s="956">
        <f t="shared" ref="NSD66" si="12173">IF(NSD62&gt;0,0,(NSD60-NSB62)*$C$65)</f>
        <v>0</v>
      </c>
      <c r="NSG66" s="956">
        <f t="shared" ref="NSG66" si="12174">IF(NSG62&gt;0,0,(NSG60-NSE62)*$C$65)</f>
        <v>0</v>
      </c>
      <c r="NSI66" s="956">
        <f t="shared" ref="NSI66" si="12175">IF(NSI62&gt;0,0,(NSI60-NSG62)*$C$65)</f>
        <v>0</v>
      </c>
      <c r="NSL66" s="956">
        <f t="shared" ref="NSL66" si="12176">IF(NSL62&gt;0,0,(NSL60-NSJ62)*$C$65)</f>
        <v>0</v>
      </c>
      <c r="NSN66" s="956">
        <f t="shared" ref="NSN66" si="12177">IF(NSN62&gt;0,0,(NSN60-NSL62)*$C$65)</f>
        <v>0</v>
      </c>
      <c r="NSQ66" s="956">
        <f t="shared" ref="NSQ66" si="12178">IF(NSQ62&gt;0,0,(NSQ60-NSO62)*$C$65)</f>
        <v>0</v>
      </c>
      <c r="NSS66" s="956">
        <f t="shared" ref="NSS66" si="12179">IF(NSS62&gt;0,0,(NSS60-NSQ62)*$C$65)</f>
        <v>0</v>
      </c>
      <c r="NSV66" s="956">
        <f t="shared" ref="NSV66" si="12180">IF(NSV62&gt;0,0,(NSV60-NST62)*$C$65)</f>
        <v>0</v>
      </c>
      <c r="NSX66" s="956">
        <f t="shared" ref="NSX66" si="12181">IF(NSX62&gt;0,0,(NSX60-NSV62)*$C$65)</f>
        <v>0</v>
      </c>
      <c r="NTA66" s="956">
        <f t="shared" ref="NTA66" si="12182">IF(NTA62&gt;0,0,(NTA60-NSY62)*$C$65)</f>
        <v>0</v>
      </c>
      <c r="NTC66" s="956">
        <f t="shared" ref="NTC66" si="12183">IF(NTC62&gt;0,0,(NTC60-NTA62)*$C$65)</f>
        <v>0</v>
      </c>
      <c r="NTF66" s="956">
        <f t="shared" ref="NTF66" si="12184">IF(NTF62&gt;0,0,(NTF60-NTD62)*$C$65)</f>
        <v>0</v>
      </c>
      <c r="NTH66" s="956">
        <f t="shared" ref="NTH66" si="12185">IF(NTH62&gt;0,0,(NTH60-NTF62)*$C$65)</f>
        <v>0</v>
      </c>
      <c r="NTK66" s="956">
        <f t="shared" ref="NTK66" si="12186">IF(NTK62&gt;0,0,(NTK60-NTI62)*$C$65)</f>
        <v>0</v>
      </c>
      <c r="NTM66" s="956">
        <f t="shared" ref="NTM66" si="12187">IF(NTM62&gt;0,0,(NTM60-NTK62)*$C$65)</f>
        <v>0</v>
      </c>
      <c r="NTP66" s="956">
        <f t="shared" ref="NTP66" si="12188">IF(NTP62&gt;0,0,(NTP60-NTN62)*$C$65)</f>
        <v>0</v>
      </c>
      <c r="NTR66" s="956">
        <f t="shared" ref="NTR66" si="12189">IF(NTR62&gt;0,0,(NTR60-NTP62)*$C$65)</f>
        <v>0</v>
      </c>
      <c r="NTU66" s="956">
        <f t="shared" ref="NTU66" si="12190">IF(NTU62&gt;0,0,(NTU60-NTS62)*$C$65)</f>
        <v>0</v>
      </c>
      <c r="NTW66" s="956">
        <f t="shared" ref="NTW66" si="12191">IF(NTW62&gt;0,0,(NTW60-NTU62)*$C$65)</f>
        <v>0</v>
      </c>
      <c r="NTZ66" s="956">
        <f t="shared" ref="NTZ66" si="12192">IF(NTZ62&gt;0,0,(NTZ60-NTX62)*$C$65)</f>
        <v>0</v>
      </c>
      <c r="NUB66" s="956">
        <f t="shared" ref="NUB66" si="12193">IF(NUB62&gt;0,0,(NUB60-NTZ62)*$C$65)</f>
        <v>0</v>
      </c>
      <c r="NUE66" s="956">
        <f t="shared" ref="NUE66" si="12194">IF(NUE62&gt;0,0,(NUE60-NUC62)*$C$65)</f>
        <v>0</v>
      </c>
      <c r="NUG66" s="956">
        <f t="shared" ref="NUG66" si="12195">IF(NUG62&gt;0,0,(NUG60-NUE62)*$C$65)</f>
        <v>0</v>
      </c>
      <c r="NUJ66" s="956">
        <f t="shared" ref="NUJ66" si="12196">IF(NUJ62&gt;0,0,(NUJ60-NUH62)*$C$65)</f>
        <v>0</v>
      </c>
      <c r="NUL66" s="956">
        <f t="shared" ref="NUL66" si="12197">IF(NUL62&gt;0,0,(NUL60-NUJ62)*$C$65)</f>
        <v>0</v>
      </c>
      <c r="NUO66" s="956">
        <f t="shared" ref="NUO66" si="12198">IF(NUO62&gt;0,0,(NUO60-NUM62)*$C$65)</f>
        <v>0</v>
      </c>
      <c r="NUQ66" s="956">
        <f t="shared" ref="NUQ66" si="12199">IF(NUQ62&gt;0,0,(NUQ60-NUO62)*$C$65)</f>
        <v>0</v>
      </c>
      <c r="NUT66" s="956">
        <f t="shared" ref="NUT66" si="12200">IF(NUT62&gt;0,0,(NUT60-NUR62)*$C$65)</f>
        <v>0</v>
      </c>
      <c r="NUV66" s="956">
        <f t="shared" ref="NUV66" si="12201">IF(NUV62&gt;0,0,(NUV60-NUT62)*$C$65)</f>
        <v>0</v>
      </c>
      <c r="NUY66" s="956">
        <f t="shared" ref="NUY66" si="12202">IF(NUY62&gt;0,0,(NUY60-NUW62)*$C$65)</f>
        <v>0</v>
      </c>
      <c r="NVA66" s="956">
        <f t="shared" ref="NVA66" si="12203">IF(NVA62&gt;0,0,(NVA60-NUY62)*$C$65)</f>
        <v>0</v>
      </c>
      <c r="NVD66" s="956">
        <f t="shared" ref="NVD66" si="12204">IF(NVD62&gt;0,0,(NVD60-NVB62)*$C$65)</f>
        <v>0</v>
      </c>
      <c r="NVF66" s="956">
        <f t="shared" ref="NVF66" si="12205">IF(NVF62&gt;0,0,(NVF60-NVD62)*$C$65)</f>
        <v>0</v>
      </c>
      <c r="NVI66" s="956">
        <f t="shared" ref="NVI66" si="12206">IF(NVI62&gt;0,0,(NVI60-NVG62)*$C$65)</f>
        <v>0</v>
      </c>
      <c r="NVK66" s="956">
        <f t="shared" ref="NVK66" si="12207">IF(NVK62&gt;0,0,(NVK60-NVI62)*$C$65)</f>
        <v>0</v>
      </c>
      <c r="NVN66" s="956">
        <f t="shared" ref="NVN66" si="12208">IF(NVN62&gt;0,0,(NVN60-NVL62)*$C$65)</f>
        <v>0</v>
      </c>
      <c r="NVP66" s="956">
        <f t="shared" ref="NVP66" si="12209">IF(NVP62&gt;0,0,(NVP60-NVN62)*$C$65)</f>
        <v>0</v>
      </c>
      <c r="NVS66" s="956">
        <f t="shared" ref="NVS66" si="12210">IF(NVS62&gt;0,0,(NVS60-NVQ62)*$C$65)</f>
        <v>0</v>
      </c>
      <c r="NVU66" s="956">
        <f t="shared" ref="NVU66" si="12211">IF(NVU62&gt;0,0,(NVU60-NVS62)*$C$65)</f>
        <v>0</v>
      </c>
      <c r="NVX66" s="956">
        <f t="shared" ref="NVX66" si="12212">IF(NVX62&gt;0,0,(NVX60-NVV62)*$C$65)</f>
        <v>0</v>
      </c>
      <c r="NVZ66" s="956">
        <f t="shared" ref="NVZ66" si="12213">IF(NVZ62&gt;0,0,(NVZ60-NVX62)*$C$65)</f>
        <v>0</v>
      </c>
      <c r="NWC66" s="956">
        <f t="shared" ref="NWC66" si="12214">IF(NWC62&gt;0,0,(NWC60-NWA62)*$C$65)</f>
        <v>0</v>
      </c>
      <c r="NWE66" s="956">
        <f t="shared" ref="NWE66" si="12215">IF(NWE62&gt;0,0,(NWE60-NWC62)*$C$65)</f>
        <v>0</v>
      </c>
      <c r="NWH66" s="956">
        <f t="shared" ref="NWH66" si="12216">IF(NWH62&gt;0,0,(NWH60-NWF62)*$C$65)</f>
        <v>0</v>
      </c>
      <c r="NWJ66" s="956">
        <f t="shared" ref="NWJ66" si="12217">IF(NWJ62&gt;0,0,(NWJ60-NWH62)*$C$65)</f>
        <v>0</v>
      </c>
      <c r="NWM66" s="956">
        <f t="shared" ref="NWM66" si="12218">IF(NWM62&gt;0,0,(NWM60-NWK62)*$C$65)</f>
        <v>0</v>
      </c>
      <c r="NWO66" s="956">
        <f t="shared" ref="NWO66" si="12219">IF(NWO62&gt;0,0,(NWO60-NWM62)*$C$65)</f>
        <v>0</v>
      </c>
      <c r="NWR66" s="956">
        <f t="shared" ref="NWR66" si="12220">IF(NWR62&gt;0,0,(NWR60-NWP62)*$C$65)</f>
        <v>0</v>
      </c>
      <c r="NWT66" s="956">
        <f t="shared" ref="NWT66" si="12221">IF(NWT62&gt;0,0,(NWT60-NWR62)*$C$65)</f>
        <v>0</v>
      </c>
      <c r="NWW66" s="956">
        <f t="shared" ref="NWW66" si="12222">IF(NWW62&gt;0,0,(NWW60-NWU62)*$C$65)</f>
        <v>0</v>
      </c>
      <c r="NWY66" s="956">
        <f t="shared" ref="NWY66" si="12223">IF(NWY62&gt;0,0,(NWY60-NWW62)*$C$65)</f>
        <v>0</v>
      </c>
      <c r="NXB66" s="956">
        <f t="shared" ref="NXB66" si="12224">IF(NXB62&gt;0,0,(NXB60-NWZ62)*$C$65)</f>
        <v>0</v>
      </c>
      <c r="NXD66" s="956">
        <f t="shared" ref="NXD66" si="12225">IF(NXD62&gt;0,0,(NXD60-NXB62)*$C$65)</f>
        <v>0</v>
      </c>
      <c r="NXG66" s="956">
        <f t="shared" ref="NXG66" si="12226">IF(NXG62&gt;0,0,(NXG60-NXE62)*$C$65)</f>
        <v>0</v>
      </c>
      <c r="NXI66" s="956">
        <f t="shared" ref="NXI66" si="12227">IF(NXI62&gt;0,0,(NXI60-NXG62)*$C$65)</f>
        <v>0</v>
      </c>
      <c r="NXL66" s="956">
        <f t="shared" ref="NXL66" si="12228">IF(NXL62&gt;0,0,(NXL60-NXJ62)*$C$65)</f>
        <v>0</v>
      </c>
      <c r="NXN66" s="956">
        <f t="shared" ref="NXN66" si="12229">IF(NXN62&gt;0,0,(NXN60-NXL62)*$C$65)</f>
        <v>0</v>
      </c>
      <c r="NXQ66" s="956">
        <f t="shared" ref="NXQ66" si="12230">IF(NXQ62&gt;0,0,(NXQ60-NXO62)*$C$65)</f>
        <v>0</v>
      </c>
      <c r="NXS66" s="956">
        <f t="shared" ref="NXS66" si="12231">IF(NXS62&gt;0,0,(NXS60-NXQ62)*$C$65)</f>
        <v>0</v>
      </c>
      <c r="NXV66" s="956">
        <f t="shared" ref="NXV66" si="12232">IF(NXV62&gt;0,0,(NXV60-NXT62)*$C$65)</f>
        <v>0</v>
      </c>
      <c r="NXX66" s="956">
        <f t="shared" ref="NXX66" si="12233">IF(NXX62&gt;0,0,(NXX60-NXV62)*$C$65)</f>
        <v>0</v>
      </c>
      <c r="NYA66" s="956">
        <f t="shared" ref="NYA66" si="12234">IF(NYA62&gt;0,0,(NYA60-NXY62)*$C$65)</f>
        <v>0</v>
      </c>
      <c r="NYC66" s="956">
        <f t="shared" ref="NYC66" si="12235">IF(NYC62&gt;0,0,(NYC60-NYA62)*$C$65)</f>
        <v>0</v>
      </c>
      <c r="NYF66" s="956">
        <f t="shared" ref="NYF66" si="12236">IF(NYF62&gt;0,0,(NYF60-NYD62)*$C$65)</f>
        <v>0</v>
      </c>
      <c r="NYH66" s="956">
        <f t="shared" ref="NYH66" si="12237">IF(NYH62&gt;0,0,(NYH60-NYF62)*$C$65)</f>
        <v>0</v>
      </c>
      <c r="NYK66" s="956">
        <f t="shared" ref="NYK66" si="12238">IF(NYK62&gt;0,0,(NYK60-NYI62)*$C$65)</f>
        <v>0</v>
      </c>
      <c r="NYM66" s="956">
        <f t="shared" ref="NYM66" si="12239">IF(NYM62&gt;0,0,(NYM60-NYK62)*$C$65)</f>
        <v>0</v>
      </c>
      <c r="NYP66" s="956">
        <f t="shared" ref="NYP66" si="12240">IF(NYP62&gt;0,0,(NYP60-NYN62)*$C$65)</f>
        <v>0</v>
      </c>
      <c r="NYR66" s="956">
        <f t="shared" ref="NYR66" si="12241">IF(NYR62&gt;0,0,(NYR60-NYP62)*$C$65)</f>
        <v>0</v>
      </c>
      <c r="NYU66" s="956">
        <f t="shared" ref="NYU66" si="12242">IF(NYU62&gt;0,0,(NYU60-NYS62)*$C$65)</f>
        <v>0</v>
      </c>
      <c r="NYW66" s="956">
        <f t="shared" ref="NYW66" si="12243">IF(NYW62&gt;0,0,(NYW60-NYU62)*$C$65)</f>
        <v>0</v>
      </c>
      <c r="NYZ66" s="956">
        <f t="shared" ref="NYZ66" si="12244">IF(NYZ62&gt;0,0,(NYZ60-NYX62)*$C$65)</f>
        <v>0</v>
      </c>
      <c r="NZB66" s="956">
        <f t="shared" ref="NZB66" si="12245">IF(NZB62&gt;0,0,(NZB60-NYZ62)*$C$65)</f>
        <v>0</v>
      </c>
      <c r="NZE66" s="956">
        <f t="shared" ref="NZE66" si="12246">IF(NZE62&gt;0,0,(NZE60-NZC62)*$C$65)</f>
        <v>0</v>
      </c>
      <c r="NZG66" s="956">
        <f t="shared" ref="NZG66" si="12247">IF(NZG62&gt;0,0,(NZG60-NZE62)*$C$65)</f>
        <v>0</v>
      </c>
      <c r="NZJ66" s="956">
        <f t="shared" ref="NZJ66" si="12248">IF(NZJ62&gt;0,0,(NZJ60-NZH62)*$C$65)</f>
        <v>0</v>
      </c>
      <c r="NZL66" s="956">
        <f t="shared" ref="NZL66" si="12249">IF(NZL62&gt;0,0,(NZL60-NZJ62)*$C$65)</f>
        <v>0</v>
      </c>
      <c r="NZO66" s="956">
        <f t="shared" ref="NZO66" si="12250">IF(NZO62&gt;0,0,(NZO60-NZM62)*$C$65)</f>
        <v>0</v>
      </c>
      <c r="NZQ66" s="956">
        <f t="shared" ref="NZQ66" si="12251">IF(NZQ62&gt;0,0,(NZQ60-NZO62)*$C$65)</f>
        <v>0</v>
      </c>
      <c r="NZT66" s="956">
        <f t="shared" ref="NZT66" si="12252">IF(NZT62&gt;0,0,(NZT60-NZR62)*$C$65)</f>
        <v>0</v>
      </c>
      <c r="NZV66" s="956">
        <f t="shared" ref="NZV66" si="12253">IF(NZV62&gt;0,0,(NZV60-NZT62)*$C$65)</f>
        <v>0</v>
      </c>
      <c r="NZY66" s="956">
        <f t="shared" ref="NZY66" si="12254">IF(NZY62&gt;0,0,(NZY60-NZW62)*$C$65)</f>
        <v>0</v>
      </c>
      <c r="OAA66" s="956">
        <f t="shared" ref="OAA66" si="12255">IF(OAA62&gt;0,0,(OAA60-NZY62)*$C$65)</f>
        <v>0</v>
      </c>
      <c r="OAD66" s="956">
        <f t="shared" ref="OAD66" si="12256">IF(OAD62&gt;0,0,(OAD60-OAB62)*$C$65)</f>
        <v>0</v>
      </c>
      <c r="OAF66" s="956">
        <f t="shared" ref="OAF66" si="12257">IF(OAF62&gt;0,0,(OAF60-OAD62)*$C$65)</f>
        <v>0</v>
      </c>
      <c r="OAI66" s="956">
        <f t="shared" ref="OAI66" si="12258">IF(OAI62&gt;0,0,(OAI60-OAG62)*$C$65)</f>
        <v>0</v>
      </c>
      <c r="OAK66" s="956">
        <f t="shared" ref="OAK66" si="12259">IF(OAK62&gt;0,0,(OAK60-OAI62)*$C$65)</f>
        <v>0</v>
      </c>
      <c r="OAN66" s="956">
        <f t="shared" ref="OAN66" si="12260">IF(OAN62&gt;0,0,(OAN60-OAL62)*$C$65)</f>
        <v>0</v>
      </c>
      <c r="OAP66" s="956">
        <f t="shared" ref="OAP66" si="12261">IF(OAP62&gt;0,0,(OAP60-OAN62)*$C$65)</f>
        <v>0</v>
      </c>
      <c r="OAS66" s="956">
        <f t="shared" ref="OAS66" si="12262">IF(OAS62&gt;0,0,(OAS60-OAQ62)*$C$65)</f>
        <v>0</v>
      </c>
      <c r="OAU66" s="956">
        <f t="shared" ref="OAU66" si="12263">IF(OAU62&gt;0,0,(OAU60-OAS62)*$C$65)</f>
        <v>0</v>
      </c>
      <c r="OAX66" s="956">
        <f t="shared" ref="OAX66" si="12264">IF(OAX62&gt;0,0,(OAX60-OAV62)*$C$65)</f>
        <v>0</v>
      </c>
      <c r="OAZ66" s="956">
        <f t="shared" ref="OAZ66" si="12265">IF(OAZ62&gt;0,0,(OAZ60-OAX62)*$C$65)</f>
        <v>0</v>
      </c>
      <c r="OBC66" s="956">
        <f t="shared" ref="OBC66" si="12266">IF(OBC62&gt;0,0,(OBC60-OBA62)*$C$65)</f>
        <v>0</v>
      </c>
      <c r="OBE66" s="956">
        <f t="shared" ref="OBE66" si="12267">IF(OBE62&gt;0,0,(OBE60-OBC62)*$C$65)</f>
        <v>0</v>
      </c>
      <c r="OBH66" s="956">
        <f t="shared" ref="OBH66" si="12268">IF(OBH62&gt;0,0,(OBH60-OBF62)*$C$65)</f>
        <v>0</v>
      </c>
      <c r="OBJ66" s="956">
        <f t="shared" ref="OBJ66" si="12269">IF(OBJ62&gt;0,0,(OBJ60-OBH62)*$C$65)</f>
        <v>0</v>
      </c>
      <c r="OBM66" s="956">
        <f t="shared" ref="OBM66" si="12270">IF(OBM62&gt;0,0,(OBM60-OBK62)*$C$65)</f>
        <v>0</v>
      </c>
      <c r="OBO66" s="956">
        <f t="shared" ref="OBO66" si="12271">IF(OBO62&gt;0,0,(OBO60-OBM62)*$C$65)</f>
        <v>0</v>
      </c>
      <c r="OBR66" s="956">
        <f t="shared" ref="OBR66" si="12272">IF(OBR62&gt;0,0,(OBR60-OBP62)*$C$65)</f>
        <v>0</v>
      </c>
      <c r="OBT66" s="956">
        <f t="shared" ref="OBT66" si="12273">IF(OBT62&gt;0,0,(OBT60-OBR62)*$C$65)</f>
        <v>0</v>
      </c>
      <c r="OBW66" s="956">
        <f t="shared" ref="OBW66" si="12274">IF(OBW62&gt;0,0,(OBW60-OBU62)*$C$65)</f>
        <v>0</v>
      </c>
      <c r="OBY66" s="956">
        <f t="shared" ref="OBY66" si="12275">IF(OBY62&gt;0,0,(OBY60-OBW62)*$C$65)</f>
        <v>0</v>
      </c>
      <c r="OCB66" s="956">
        <f t="shared" ref="OCB66" si="12276">IF(OCB62&gt;0,0,(OCB60-OBZ62)*$C$65)</f>
        <v>0</v>
      </c>
      <c r="OCD66" s="956">
        <f t="shared" ref="OCD66" si="12277">IF(OCD62&gt;0,0,(OCD60-OCB62)*$C$65)</f>
        <v>0</v>
      </c>
      <c r="OCG66" s="956">
        <f t="shared" ref="OCG66" si="12278">IF(OCG62&gt;0,0,(OCG60-OCE62)*$C$65)</f>
        <v>0</v>
      </c>
      <c r="OCI66" s="956">
        <f t="shared" ref="OCI66" si="12279">IF(OCI62&gt;0,0,(OCI60-OCG62)*$C$65)</f>
        <v>0</v>
      </c>
      <c r="OCL66" s="956">
        <f t="shared" ref="OCL66" si="12280">IF(OCL62&gt;0,0,(OCL60-OCJ62)*$C$65)</f>
        <v>0</v>
      </c>
      <c r="OCN66" s="956">
        <f t="shared" ref="OCN66" si="12281">IF(OCN62&gt;0,0,(OCN60-OCL62)*$C$65)</f>
        <v>0</v>
      </c>
      <c r="OCQ66" s="956">
        <f t="shared" ref="OCQ66" si="12282">IF(OCQ62&gt;0,0,(OCQ60-OCO62)*$C$65)</f>
        <v>0</v>
      </c>
      <c r="OCS66" s="956">
        <f t="shared" ref="OCS66" si="12283">IF(OCS62&gt;0,0,(OCS60-OCQ62)*$C$65)</f>
        <v>0</v>
      </c>
      <c r="OCV66" s="956">
        <f t="shared" ref="OCV66" si="12284">IF(OCV62&gt;0,0,(OCV60-OCT62)*$C$65)</f>
        <v>0</v>
      </c>
      <c r="OCX66" s="956">
        <f t="shared" ref="OCX66" si="12285">IF(OCX62&gt;0,0,(OCX60-OCV62)*$C$65)</f>
        <v>0</v>
      </c>
      <c r="ODA66" s="956">
        <f t="shared" ref="ODA66" si="12286">IF(ODA62&gt;0,0,(ODA60-OCY62)*$C$65)</f>
        <v>0</v>
      </c>
      <c r="ODC66" s="956">
        <f t="shared" ref="ODC66" si="12287">IF(ODC62&gt;0,0,(ODC60-ODA62)*$C$65)</f>
        <v>0</v>
      </c>
      <c r="ODF66" s="956">
        <f t="shared" ref="ODF66" si="12288">IF(ODF62&gt;0,0,(ODF60-ODD62)*$C$65)</f>
        <v>0</v>
      </c>
      <c r="ODH66" s="956">
        <f t="shared" ref="ODH66" si="12289">IF(ODH62&gt;0,0,(ODH60-ODF62)*$C$65)</f>
        <v>0</v>
      </c>
      <c r="ODK66" s="956">
        <f t="shared" ref="ODK66" si="12290">IF(ODK62&gt;0,0,(ODK60-ODI62)*$C$65)</f>
        <v>0</v>
      </c>
      <c r="ODM66" s="956">
        <f t="shared" ref="ODM66" si="12291">IF(ODM62&gt;0,0,(ODM60-ODK62)*$C$65)</f>
        <v>0</v>
      </c>
      <c r="ODP66" s="956">
        <f t="shared" ref="ODP66" si="12292">IF(ODP62&gt;0,0,(ODP60-ODN62)*$C$65)</f>
        <v>0</v>
      </c>
      <c r="ODR66" s="956">
        <f t="shared" ref="ODR66" si="12293">IF(ODR62&gt;0,0,(ODR60-ODP62)*$C$65)</f>
        <v>0</v>
      </c>
      <c r="ODU66" s="956">
        <f t="shared" ref="ODU66" si="12294">IF(ODU62&gt;0,0,(ODU60-ODS62)*$C$65)</f>
        <v>0</v>
      </c>
      <c r="ODW66" s="956">
        <f t="shared" ref="ODW66" si="12295">IF(ODW62&gt;0,0,(ODW60-ODU62)*$C$65)</f>
        <v>0</v>
      </c>
      <c r="ODZ66" s="956">
        <f t="shared" ref="ODZ66" si="12296">IF(ODZ62&gt;0,0,(ODZ60-ODX62)*$C$65)</f>
        <v>0</v>
      </c>
      <c r="OEB66" s="956">
        <f t="shared" ref="OEB66" si="12297">IF(OEB62&gt;0,0,(OEB60-ODZ62)*$C$65)</f>
        <v>0</v>
      </c>
      <c r="OEE66" s="956">
        <f t="shared" ref="OEE66" si="12298">IF(OEE62&gt;0,0,(OEE60-OEC62)*$C$65)</f>
        <v>0</v>
      </c>
      <c r="OEG66" s="956">
        <f t="shared" ref="OEG66" si="12299">IF(OEG62&gt;0,0,(OEG60-OEE62)*$C$65)</f>
        <v>0</v>
      </c>
      <c r="OEJ66" s="956">
        <f t="shared" ref="OEJ66" si="12300">IF(OEJ62&gt;0,0,(OEJ60-OEH62)*$C$65)</f>
        <v>0</v>
      </c>
      <c r="OEL66" s="956">
        <f t="shared" ref="OEL66" si="12301">IF(OEL62&gt;0,0,(OEL60-OEJ62)*$C$65)</f>
        <v>0</v>
      </c>
      <c r="OEO66" s="956">
        <f t="shared" ref="OEO66" si="12302">IF(OEO62&gt;0,0,(OEO60-OEM62)*$C$65)</f>
        <v>0</v>
      </c>
      <c r="OEQ66" s="956">
        <f t="shared" ref="OEQ66" si="12303">IF(OEQ62&gt;0,0,(OEQ60-OEO62)*$C$65)</f>
        <v>0</v>
      </c>
      <c r="OET66" s="956">
        <f t="shared" ref="OET66" si="12304">IF(OET62&gt;0,0,(OET60-OER62)*$C$65)</f>
        <v>0</v>
      </c>
      <c r="OEV66" s="956">
        <f t="shared" ref="OEV66" si="12305">IF(OEV62&gt;0,0,(OEV60-OET62)*$C$65)</f>
        <v>0</v>
      </c>
      <c r="OEY66" s="956">
        <f t="shared" ref="OEY66" si="12306">IF(OEY62&gt;0,0,(OEY60-OEW62)*$C$65)</f>
        <v>0</v>
      </c>
      <c r="OFA66" s="956">
        <f t="shared" ref="OFA66" si="12307">IF(OFA62&gt;0,0,(OFA60-OEY62)*$C$65)</f>
        <v>0</v>
      </c>
      <c r="OFD66" s="956">
        <f t="shared" ref="OFD66" si="12308">IF(OFD62&gt;0,0,(OFD60-OFB62)*$C$65)</f>
        <v>0</v>
      </c>
      <c r="OFF66" s="956">
        <f t="shared" ref="OFF66" si="12309">IF(OFF62&gt;0,0,(OFF60-OFD62)*$C$65)</f>
        <v>0</v>
      </c>
      <c r="OFI66" s="956">
        <f t="shared" ref="OFI66" si="12310">IF(OFI62&gt;0,0,(OFI60-OFG62)*$C$65)</f>
        <v>0</v>
      </c>
      <c r="OFK66" s="956">
        <f t="shared" ref="OFK66" si="12311">IF(OFK62&gt;0,0,(OFK60-OFI62)*$C$65)</f>
        <v>0</v>
      </c>
      <c r="OFN66" s="956">
        <f t="shared" ref="OFN66" si="12312">IF(OFN62&gt;0,0,(OFN60-OFL62)*$C$65)</f>
        <v>0</v>
      </c>
      <c r="OFP66" s="956">
        <f t="shared" ref="OFP66" si="12313">IF(OFP62&gt;0,0,(OFP60-OFN62)*$C$65)</f>
        <v>0</v>
      </c>
      <c r="OFS66" s="956">
        <f t="shared" ref="OFS66" si="12314">IF(OFS62&gt;0,0,(OFS60-OFQ62)*$C$65)</f>
        <v>0</v>
      </c>
      <c r="OFU66" s="956">
        <f t="shared" ref="OFU66" si="12315">IF(OFU62&gt;0,0,(OFU60-OFS62)*$C$65)</f>
        <v>0</v>
      </c>
      <c r="OFX66" s="956">
        <f t="shared" ref="OFX66" si="12316">IF(OFX62&gt;0,0,(OFX60-OFV62)*$C$65)</f>
        <v>0</v>
      </c>
      <c r="OFZ66" s="956">
        <f t="shared" ref="OFZ66" si="12317">IF(OFZ62&gt;0,0,(OFZ60-OFX62)*$C$65)</f>
        <v>0</v>
      </c>
      <c r="OGC66" s="956">
        <f t="shared" ref="OGC66" si="12318">IF(OGC62&gt;0,0,(OGC60-OGA62)*$C$65)</f>
        <v>0</v>
      </c>
      <c r="OGE66" s="956">
        <f t="shared" ref="OGE66" si="12319">IF(OGE62&gt;0,0,(OGE60-OGC62)*$C$65)</f>
        <v>0</v>
      </c>
      <c r="OGH66" s="956">
        <f t="shared" ref="OGH66" si="12320">IF(OGH62&gt;0,0,(OGH60-OGF62)*$C$65)</f>
        <v>0</v>
      </c>
      <c r="OGJ66" s="956">
        <f t="shared" ref="OGJ66" si="12321">IF(OGJ62&gt;0,0,(OGJ60-OGH62)*$C$65)</f>
        <v>0</v>
      </c>
      <c r="OGM66" s="956">
        <f t="shared" ref="OGM66" si="12322">IF(OGM62&gt;0,0,(OGM60-OGK62)*$C$65)</f>
        <v>0</v>
      </c>
      <c r="OGO66" s="956">
        <f t="shared" ref="OGO66" si="12323">IF(OGO62&gt;0,0,(OGO60-OGM62)*$C$65)</f>
        <v>0</v>
      </c>
      <c r="OGR66" s="956">
        <f t="shared" ref="OGR66" si="12324">IF(OGR62&gt;0,0,(OGR60-OGP62)*$C$65)</f>
        <v>0</v>
      </c>
      <c r="OGT66" s="956">
        <f t="shared" ref="OGT66" si="12325">IF(OGT62&gt;0,0,(OGT60-OGR62)*$C$65)</f>
        <v>0</v>
      </c>
      <c r="OGW66" s="956">
        <f t="shared" ref="OGW66" si="12326">IF(OGW62&gt;0,0,(OGW60-OGU62)*$C$65)</f>
        <v>0</v>
      </c>
      <c r="OGY66" s="956">
        <f t="shared" ref="OGY66" si="12327">IF(OGY62&gt;0,0,(OGY60-OGW62)*$C$65)</f>
        <v>0</v>
      </c>
      <c r="OHB66" s="956">
        <f t="shared" ref="OHB66" si="12328">IF(OHB62&gt;0,0,(OHB60-OGZ62)*$C$65)</f>
        <v>0</v>
      </c>
      <c r="OHD66" s="956">
        <f t="shared" ref="OHD66" si="12329">IF(OHD62&gt;0,0,(OHD60-OHB62)*$C$65)</f>
        <v>0</v>
      </c>
      <c r="OHG66" s="956">
        <f t="shared" ref="OHG66" si="12330">IF(OHG62&gt;0,0,(OHG60-OHE62)*$C$65)</f>
        <v>0</v>
      </c>
      <c r="OHI66" s="956">
        <f t="shared" ref="OHI66" si="12331">IF(OHI62&gt;0,0,(OHI60-OHG62)*$C$65)</f>
        <v>0</v>
      </c>
      <c r="OHL66" s="956">
        <f t="shared" ref="OHL66" si="12332">IF(OHL62&gt;0,0,(OHL60-OHJ62)*$C$65)</f>
        <v>0</v>
      </c>
      <c r="OHN66" s="956">
        <f t="shared" ref="OHN66" si="12333">IF(OHN62&gt;0,0,(OHN60-OHL62)*$C$65)</f>
        <v>0</v>
      </c>
      <c r="OHQ66" s="956">
        <f t="shared" ref="OHQ66" si="12334">IF(OHQ62&gt;0,0,(OHQ60-OHO62)*$C$65)</f>
        <v>0</v>
      </c>
      <c r="OHS66" s="956">
        <f t="shared" ref="OHS66" si="12335">IF(OHS62&gt;0,0,(OHS60-OHQ62)*$C$65)</f>
        <v>0</v>
      </c>
      <c r="OHV66" s="956">
        <f t="shared" ref="OHV66" si="12336">IF(OHV62&gt;0,0,(OHV60-OHT62)*$C$65)</f>
        <v>0</v>
      </c>
      <c r="OHX66" s="956">
        <f t="shared" ref="OHX66" si="12337">IF(OHX62&gt;0,0,(OHX60-OHV62)*$C$65)</f>
        <v>0</v>
      </c>
      <c r="OIA66" s="956">
        <f t="shared" ref="OIA66" si="12338">IF(OIA62&gt;0,0,(OIA60-OHY62)*$C$65)</f>
        <v>0</v>
      </c>
      <c r="OIC66" s="956">
        <f t="shared" ref="OIC66" si="12339">IF(OIC62&gt;0,0,(OIC60-OIA62)*$C$65)</f>
        <v>0</v>
      </c>
      <c r="OIF66" s="956">
        <f t="shared" ref="OIF66" si="12340">IF(OIF62&gt;0,0,(OIF60-OID62)*$C$65)</f>
        <v>0</v>
      </c>
      <c r="OIH66" s="956">
        <f t="shared" ref="OIH66" si="12341">IF(OIH62&gt;0,0,(OIH60-OIF62)*$C$65)</f>
        <v>0</v>
      </c>
      <c r="OIK66" s="956">
        <f t="shared" ref="OIK66" si="12342">IF(OIK62&gt;0,0,(OIK60-OII62)*$C$65)</f>
        <v>0</v>
      </c>
      <c r="OIM66" s="956">
        <f t="shared" ref="OIM66" si="12343">IF(OIM62&gt;0,0,(OIM60-OIK62)*$C$65)</f>
        <v>0</v>
      </c>
      <c r="OIP66" s="956">
        <f t="shared" ref="OIP66" si="12344">IF(OIP62&gt;0,0,(OIP60-OIN62)*$C$65)</f>
        <v>0</v>
      </c>
      <c r="OIR66" s="956">
        <f t="shared" ref="OIR66" si="12345">IF(OIR62&gt;0,0,(OIR60-OIP62)*$C$65)</f>
        <v>0</v>
      </c>
      <c r="OIU66" s="956">
        <f t="shared" ref="OIU66" si="12346">IF(OIU62&gt;0,0,(OIU60-OIS62)*$C$65)</f>
        <v>0</v>
      </c>
      <c r="OIW66" s="956">
        <f t="shared" ref="OIW66" si="12347">IF(OIW62&gt;0,0,(OIW60-OIU62)*$C$65)</f>
        <v>0</v>
      </c>
      <c r="OIZ66" s="956">
        <f t="shared" ref="OIZ66" si="12348">IF(OIZ62&gt;0,0,(OIZ60-OIX62)*$C$65)</f>
        <v>0</v>
      </c>
      <c r="OJB66" s="956">
        <f t="shared" ref="OJB66" si="12349">IF(OJB62&gt;0,0,(OJB60-OIZ62)*$C$65)</f>
        <v>0</v>
      </c>
      <c r="OJE66" s="956">
        <f t="shared" ref="OJE66" si="12350">IF(OJE62&gt;0,0,(OJE60-OJC62)*$C$65)</f>
        <v>0</v>
      </c>
      <c r="OJG66" s="956">
        <f t="shared" ref="OJG66" si="12351">IF(OJG62&gt;0,0,(OJG60-OJE62)*$C$65)</f>
        <v>0</v>
      </c>
      <c r="OJJ66" s="956">
        <f t="shared" ref="OJJ66" si="12352">IF(OJJ62&gt;0,0,(OJJ60-OJH62)*$C$65)</f>
        <v>0</v>
      </c>
      <c r="OJL66" s="956">
        <f t="shared" ref="OJL66" si="12353">IF(OJL62&gt;0,0,(OJL60-OJJ62)*$C$65)</f>
        <v>0</v>
      </c>
      <c r="OJO66" s="956">
        <f t="shared" ref="OJO66" si="12354">IF(OJO62&gt;0,0,(OJO60-OJM62)*$C$65)</f>
        <v>0</v>
      </c>
      <c r="OJQ66" s="956">
        <f t="shared" ref="OJQ66" si="12355">IF(OJQ62&gt;0,0,(OJQ60-OJO62)*$C$65)</f>
        <v>0</v>
      </c>
      <c r="OJT66" s="956">
        <f t="shared" ref="OJT66" si="12356">IF(OJT62&gt;0,0,(OJT60-OJR62)*$C$65)</f>
        <v>0</v>
      </c>
      <c r="OJV66" s="956">
        <f t="shared" ref="OJV66" si="12357">IF(OJV62&gt;0,0,(OJV60-OJT62)*$C$65)</f>
        <v>0</v>
      </c>
      <c r="OJY66" s="956">
        <f t="shared" ref="OJY66" si="12358">IF(OJY62&gt;0,0,(OJY60-OJW62)*$C$65)</f>
        <v>0</v>
      </c>
      <c r="OKA66" s="956">
        <f t="shared" ref="OKA66" si="12359">IF(OKA62&gt;0,0,(OKA60-OJY62)*$C$65)</f>
        <v>0</v>
      </c>
      <c r="OKD66" s="956">
        <f t="shared" ref="OKD66" si="12360">IF(OKD62&gt;0,0,(OKD60-OKB62)*$C$65)</f>
        <v>0</v>
      </c>
      <c r="OKF66" s="956">
        <f t="shared" ref="OKF66" si="12361">IF(OKF62&gt;0,0,(OKF60-OKD62)*$C$65)</f>
        <v>0</v>
      </c>
      <c r="OKI66" s="956">
        <f t="shared" ref="OKI66" si="12362">IF(OKI62&gt;0,0,(OKI60-OKG62)*$C$65)</f>
        <v>0</v>
      </c>
      <c r="OKK66" s="956">
        <f t="shared" ref="OKK66" si="12363">IF(OKK62&gt;0,0,(OKK60-OKI62)*$C$65)</f>
        <v>0</v>
      </c>
      <c r="OKN66" s="956">
        <f t="shared" ref="OKN66" si="12364">IF(OKN62&gt;0,0,(OKN60-OKL62)*$C$65)</f>
        <v>0</v>
      </c>
      <c r="OKP66" s="956">
        <f t="shared" ref="OKP66" si="12365">IF(OKP62&gt;0,0,(OKP60-OKN62)*$C$65)</f>
        <v>0</v>
      </c>
      <c r="OKS66" s="956">
        <f t="shared" ref="OKS66" si="12366">IF(OKS62&gt;0,0,(OKS60-OKQ62)*$C$65)</f>
        <v>0</v>
      </c>
      <c r="OKU66" s="956">
        <f t="shared" ref="OKU66" si="12367">IF(OKU62&gt;0,0,(OKU60-OKS62)*$C$65)</f>
        <v>0</v>
      </c>
      <c r="OKX66" s="956">
        <f t="shared" ref="OKX66" si="12368">IF(OKX62&gt;0,0,(OKX60-OKV62)*$C$65)</f>
        <v>0</v>
      </c>
      <c r="OKZ66" s="956">
        <f t="shared" ref="OKZ66" si="12369">IF(OKZ62&gt;0,0,(OKZ60-OKX62)*$C$65)</f>
        <v>0</v>
      </c>
      <c r="OLC66" s="956">
        <f t="shared" ref="OLC66" si="12370">IF(OLC62&gt;0,0,(OLC60-OLA62)*$C$65)</f>
        <v>0</v>
      </c>
      <c r="OLE66" s="956">
        <f t="shared" ref="OLE66" si="12371">IF(OLE62&gt;0,0,(OLE60-OLC62)*$C$65)</f>
        <v>0</v>
      </c>
      <c r="OLH66" s="956">
        <f t="shared" ref="OLH66" si="12372">IF(OLH62&gt;0,0,(OLH60-OLF62)*$C$65)</f>
        <v>0</v>
      </c>
      <c r="OLJ66" s="956">
        <f t="shared" ref="OLJ66" si="12373">IF(OLJ62&gt;0,0,(OLJ60-OLH62)*$C$65)</f>
        <v>0</v>
      </c>
      <c r="OLM66" s="956">
        <f t="shared" ref="OLM66" si="12374">IF(OLM62&gt;0,0,(OLM60-OLK62)*$C$65)</f>
        <v>0</v>
      </c>
      <c r="OLO66" s="956">
        <f t="shared" ref="OLO66" si="12375">IF(OLO62&gt;0,0,(OLO60-OLM62)*$C$65)</f>
        <v>0</v>
      </c>
      <c r="OLR66" s="956">
        <f t="shared" ref="OLR66" si="12376">IF(OLR62&gt;0,0,(OLR60-OLP62)*$C$65)</f>
        <v>0</v>
      </c>
      <c r="OLT66" s="956">
        <f t="shared" ref="OLT66" si="12377">IF(OLT62&gt;0,0,(OLT60-OLR62)*$C$65)</f>
        <v>0</v>
      </c>
      <c r="OLW66" s="956">
        <f t="shared" ref="OLW66" si="12378">IF(OLW62&gt;0,0,(OLW60-OLU62)*$C$65)</f>
        <v>0</v>
      </c>
      <c r="OLY66" s="956">
        <f t="shared" ref="OLY66" si="12379">IF(OLY62&gt;0,0,(OLY60-OLW62)*$C$65)</f>
        <v>0</v>
      </c>
      <c r="OMB66" s="956">
        <f t="shared" ref="OMB66" si="12380">IF(OMB62&gt;0,0,(OMB60-OLZ62)*$C$65)</f>
        <v>0</v>
      </c>
      <c r="OMD66" s="956">
        <f t="shared" ref="OMD66" si="12381">IF(OMD62&gt;0,0,(OMD60-OMB62)*$C$65)</f>
        <v>0</v>
      </c>
      <c r="OMG66" s="956">
        <f t="shared" ref="OMG66" si="12382">IF(OMG62&gt;0,0,(OMG60-OME62)*$C$65)</f>
        <v>0</v>
      </c>
      <c r="OMI66" s="956">
        <f t="shared" ref="OMI66" si="12383">IF(OMI62&gt;0,0,(OMI60-OMG62)*$C$65)</f>
        <v>0</v>
      </c>
      <c r="OML66" s="956">
        <f t="shared" ref="OML66" si="12384">IF(OML62&gt;0,0,(OML60-OMJ62)*$C$65)</f>
        <v>0</v>
      </c>
      <c r="OMN66" s="956">
        <f t="shared" ref="OMN66" si="12385">IF(OMN62&gt;0,0,(OMN60-OML62)*$C$65)</f>
        <v>0</v>
      </c>
      <c r="OMQ66" s="956">
        <f t="shared" ref="OMQ66" si="12386">IF(OMQ62&gt;0,0,(OMQ60-OMO62)*$C$65)</f>
        <v>0</v>
      </c>
      <c r="OMS66" s="956">
        <f t="shared" ref="OMS66" si="12387">IF(OMS62&gt;0,0,(OMS60-OMQ62)*$C$65)</f>
        <v>0</v>
      </c>
      <c r="OMV66" s="956">
        <f t="shared" ref="OMV66" si="12388">IF(OMV62&gt;0,0,(OMV60-OMT62)*$C$65)</f>
        <v>0</v>
      </c>
      <c r="OMX66" s="956">
        <f t="shared" ref="OMX66" si="12389">IF(OMX62&gt;0,0,(OMX60-OMV62)*$C$65)</f>
        <v>0</v>
      </c>
      <c r="ONA66" s="956">
        <f t="shared" ref="ONA66" si="12390">IF(ONA62&gt;0,0,(ONA60-OMY62)*$C$65)</f>
        <v>0</v>
      </c>
      <c r="ONC66" s="956">
        <f t="shared" ref="ONC66" si="12391">IF(ONC62&gt;0,0,(ONC60-ONA62)*$C$65)</f>
        <v>0</v>
      </c>
      <c r="ONF66" s="956">
        <f t="shared" ref="ONF66" si="12392">IF(ONF62&gt;0,0,(ONF60-OND62)*$C$65)</f>
        <v>0</v>
      </c>
      <c r="ONH66" s="956">
        <f t="shared" ref="ONH66" si="12393">IF(ONH62&gt;0,0,(ONH60-ONF62)*$C$65)</f>
        <v>0</v>
      </c>
      <c r="ONK66" s="956">
        <f t="shared" ref="ONK66" si="12394">IF(ONK62&gt;0,0,(ONK60-ONI62)*$C$65)</f>
        <v>0</v>
      </c>
      <c r="ONM66" s="956">
        <f t="shared" ref="ONM66" si="12395">IF(ONM62&gt;0,0,(ONM60-ONK62)*$C$65)</f>
        <v>0</v>
      </c>
      <c r="ONP66" s="956">
        <f t="shared" ref="ONP66" si="12396">IF(ONP62&gt;0,0,(ONP60-ONN62)*$C$65)</f>
        <v>0</v>
      </c>
      <c r="ONR66" s="956">
        <f t="shared" ref="ONR66" si="12397">IF(ONR62&gt;0,0,(ONR60-ONP62)*$C$65)</f>
        <v>0</v>
      </c>
      <c r="ONU66" s="956">
        <f t="shared" ref="ONU66" si="12398">IF(ONU62&gt;0,0,(ONU60-ONS62)*$C$65)</f>
        <v>0</v>
      </c>
      <c r="ONW66" s="956">
        <f t="shared" ref="ONW66" si="12399">IF(ONW62&gt;0,0,(ONW60-ONU62)*$C$65)</f>
        <v>0</v>
      </c>
      <c r="ONZ66" s="956">
        <f t="shared" ref="ONZ66" si="12400">IF(ONZ62&gt;0,0,(ONZ60-ONX62)*$C$65)</f>
        <v>0</v>
      </c>
      <c r="OOB66" s="956">
        <f t="shared" ref="OOB66" si="12401">IF(OOB62&gt;0,0,(OOB60-ONZ62)*$C$65)</f>
        <v>0</v>
      </c>
      <c r="OOE66" s="956">
        <f t="shared" ref="OOE66" si="12402">IF(OOE62&gt;0,0,(OOE60-OOC62)*$C$65)</f>
        <v>0</v>
      </c>
      <c r="OOG66" s="956">
        <f t="shared" ref="OOG66" si="12403">IF(OOG62&gt;0,0,(OOG60-OOE62)*$C$65)</f>
        <v>0</v>
      </c>
      <c r="OOJ66" s="956">
        <f t="shared" ref="OOJ66" si="12404">IF(OOJ62&gt;0,0,(OOJ60-OOH62)*$C$65)</f>
        <v>0</v>
      </c>
      <c r="OOL66" s="956">
        <f t="shared" ref="OOL66" si="12405">IF(OOL62&gt;0,0,(OOL60-OOJ62)*$C$65)</f>
        <v>0</v>
      </c>
      <c r="OOO66" s="956">
        <f t="shared" ref="OOO66" si="12406">IF(OOO62&gt;0,0,(OOO60-OOM62)*$C$65)</f>
        <v>0</v>
      </c>
      <c r="OOQ66" s="956">
        <f t="shared" ref="OOQ66" si="12407">IF(OOQ62&gt;0,0,(OOQ60-OOO62)*$C$65)</f>
        <v>0</v>
      </c>
      <c r="OOT66" s="956">
        <f t="shared" ref="OOT66" si="12408">IF(OOT62&gt;0,0,(OOT60-OOR62)*$C$65)</f>
        <v>0</v>
      </c>
      <c r="OOV66" s="956">
        <f t="shared" ref="OOV66" si="12409">IF(OOV62&gt;0,0,(OOV60-OOT62)*$C$65)</f>
        <v>0</v>
      </c>
      <c r="OOY66" s="956">
        <f t="shared" ref="OOY66" si="12410">IF(OOY62&gt;0,0,(OOY60-OOW62)*$C$65)</f>
        <v>0</v>
      </c>
      <c r="OPA66" s="956">
        <f t="shared" ref="OPA66" si="12411">IF(OPA62&gt;0,0,(OPA60-OOY62)*$C$65)</f>
        <v>0</v>
      </c>
      <c r="OPD66" s="956">
        <f t="shared" ref="OPD66" si="12412">IF(OPD62&gt;0,0,(OPD60-OPB62)*$C$65)</f>
        <v>0</v>
      </c>
      <c r="OPF66" s="956">
        <f t="shared" ref="OPF66" si="12413">IF(OPF62&gt;0,0,(OPF60-OPD62)*$C$65)</f>
        <v>0</v>
      </c>
      <c r="OPI66" s="956">
        <f t="shared" ref="OPI66" si="12414">IF(OPI62&gt;0,0,(OPI60-OPG62)*$C$65)</f>
        <v>0</v>
      </c>
      <c r="OPK66" s="956">
        <f t="shared" ref="OPK66" si="12415">IF(OPK62&gt;0,0,(OPK60-OPI62)*$C$65)</f>
        <v>0</v>
      </c>
      <c r="OPN66" s="956">
        <f t="shared" ref="OPN66" si="12416">IF(OPN62&gt;0,0,(OPN60-OPL62)*$C$65)</f>
        <v>0</v>
      </c>
      <c r="OPP66" s="956">
        <f t="shared" ref="OPP66" si="12417">IF(OPP62&gt;0,0,(OPP60-OPN62)*$C$65)</f>
        <v>0</v>
      </c>
      <c r="OPS66" s="956">
        <f t="shared" ref="OPS66" si="12418">IF(OPS62&gt;0,0,(OPS60-OPQ62)*$C$65)</f>
        <v>0</v>
      </c>
      <c r="OPU66" s="956">
        <f t="shared" ref="OPU66" si="12419">IF(OPU62&gt;0,0,(OPU60-OPS62)*$C$65)</f>
        <v>0</v>
      </c>
      <c r="OPX66" s="956">
        <f t="shared" ref="OPX66" si="12420">IF(OPX62&gt;0,0,(OPX60-OPV62)*$C$65)</f>
        <v>0</v>
      </c>
      <c r="OPZ66" s="956">
        <f t="shared" ref="OPZ66" si="12421">IF(OPZ62&gt;0,0,(OPZ60-OPX62)*$C$65)</f>
        <v>0</v>
      </c>
      <c r="OQC66" s="956">
        <f t="shared" ref="OQC66" si="12422">IF(OQC62&gt;0,0,(OQC60-OQA62)*$C$65)</f>
        <v>0</v>
      </c>
      <c r="OQE66" s="956">
        <f t="shared" ref="OQE66" si="12423">IF(OQE62&gt;0,0,(OQE60-OQC62)*$C$65)</f>
        <v>0</v>
      </c>
      <c r="OQH66" s="956">
        <f t="shared" ref="OQH66" si="12424">IF(OQH62&gt;0,0,(OQH60-OQF62)*$C$65)</f>
        <v>0</v>
      </c>
      <c r="OQJ66" s="956">
        <f t="shared" ref="OQJ66" si="12425">IF(OQJ62&gt;0,0,(OQJ60-OQH62)*$C$65)</f>
        <v>0</v>
      </c>
      <c r="OQM66" s="956">
        <f t="shared" ref="OQM66" si="12426">IF(OQM62&gt;0,0,(OQM60-OQK62)*$C$65)</f>
        <v>0</v>
      </c>
      <c r="OQO66" s="956">
        <f t="shared" ref="OQO66" si="12427">IF(OQO62&gt;0,0,(OQO60-OQM62)*$C$65)</f>
        <v>0</v>
      </c>
      <c r="OQR66" s="956">
        <f t="shared" ref="OQR66" si="12428">IF(OQR62&gt;0,0,(OQR60-OQP62)*$C$65)</f>
        <v>0</v>
      </c>
      <c r="OQT66" s="956">
        <f t="shared" ref="OQT66" si="12429">IF(OQT62&gt;0,0,(OQT60-OQR62)*$C$65)</f>
        <v>0</v>
      </c>
      <c r="OQW66" s="956">
        <f t="shared" ref="OQW66" si="12430">IF(OQW62&gt;0,0,(OQW60-OQU62)*$C$65)</f>
        <v>0</v>
      </c>
      <c r="OQY66" s="956">
        <f t="shared" ref="OQY66" si="12431">IF(OQY62&gt;0,0,(OQY60-OQW62)*$C$65)</f>
        <v>0</v>
      </c>
      <c r="ORB66" s="956">
        <f t="shared" ref="ORB66" si="12432">IF(ORB62&gt;0,0,(ORB60-OQZ62)*$C$65)</f>
        <v>0</v>
      </c>
      <c r="ORD66" s="956">
        <f t="shared" ref="ORD66" si="12433">IF(ORD62&gt;0,0,(ORD60-ORB62)*$C$65)</f>
        <v>0</v>
      </c>
      <c r="ORG66" s="956">
        <f t="shared" ref="ORG66" si="12434">IF(ORG62&gt;0,0,(ORG60-ORE62)*$C$65)</f>
        <v>0</v>
      </c>
      <c r="ORI66" s="956">
        <f t="shared" ref="ORI66" si="12435">IF(ORI62&gt;0,0,(ORI60-ORG62)*$C$65)</f>
        <v>0</v>
      </c>
      <c r="ORL66" s="956">
        <f t="shared" ref="ORL66" si="12436">IF(ORL62&gt;0,0,(ORL60-ORJ62)*$C$65)</f>
        <v>0</v>
      </c>
      <c r="ORN66" s="956">
        <f t="shared" ref="ORN66" si="12437">IF(ORN62&gt;0,0,(ORN60-ORL62)*$C$65)</f>
        <v>0</v>
      </c>
      <c r="ORQ66" s="956">
        <f t="shared" ref="ORQ66" si="12438">IF(ORQ62&gt;0,0,(ORQ60-ORO62)*$C$65)</f>
        <v>0</v>
      </c>
      <c r="ORS66" s="956">
        <f t="shared" ref="ORS66" si="12439">IF(ORS62&gt;0,0,(ORS60-ORQ62)*$C$65)</f>
        <v>0</v>
      </c>
      <c r="ORV66" s="956">
        <f t="shared" ref="ORV66" si="12440">IF(ORV62&gt;0,0,(ORV60-ORT62)*$C$65)</f>
        <v>0</v>
      </c>
      <c r="ORX66" s="956">
        <f t="shared" ref="ORX66" si="12441">IF(ORX62&gt;0,0,(ORX60-ORV62)*$C$65)</f>
        <v>0</v>
      </c>
      <c r="OSA66" s="956">
        <f t="shared" ref="OSA66" si="12442">IF(OSA62&gt;0,0,(OSA60-ORY62)*$C$65)</f>
        <v>0</v>
      </c>
      <c r="OSC66" s="956">
        <f t="shared" ref="OSC66" si="12443">IF(OSC62&gt;0,0,(OSC60-OSA62)*$C$65)</f>
        <v>0</v>
      </c>
      <c r="OSF66" s="956">
        <f t="shared" ref="OSF66" si="12444">IF(OSF62&gt;0,0,(OSF60-OSD62)*$C$65)</f>
        <v>0</v>
      </c>
      <c r="OSH66" s="956">
        <f t="shared" ref="OSH66" si="12445">IF(OSH62&gt;0,0,(OSH60-OSF62)*$C$65)</f>
        <v>0</v>
      </c>
      <c r="OSK66" s="956">
        <f t="shared" ref="OSK66" si="12446">IF(OSK62&gt;0,0,(OSK60-OSI62)*$C$65)</f>
        <v>0</v>
      </c>
      <c r="OSM66" s="956">
        <f t="shared" ref="OSM66" si="12447">IF(OSM62&gt;0,0,(OSM60-OSK62)*$C$65)</f>
        <v>0</v>
      </c>
      <c r="OSP66" s="956">
        <f t="shared" ref="OSP66" si="12448">IF(OSP62&gt;0,0,(OSP60-OSN62)*$C$65)</f>
        <v>0</v>
      </c>
      <c r="OSR66" s="956">
        <f t="shared" ref="OSR66" si="12449">IF(OSR62&gt;0,0,(OSR60-OSP62)*$C$65)</f>
        <v>0</v>
      </c>
      <c r="OSU66" s="956">
        <f t="shared" ref="OSU66" si="12450">IF(OSU62&gt;0,0,(OSU60-OSS62)*$C$65)</f>
        <v>0</v>
      </c>
      <c r="OSW66" s="956">
        <f t="shared" ref="OSW66" si="12451">IF(OSW62&gt;0,0,(OSW60-OSU62)*$C$65)</f>
        <v>0</v>
      </c>
      <c r="OSZ66" s="956">
        <f t="shared" ref="OSZ66" si="12452">IF(OSZ62&gt;0,0,(OSZ60-OSX62)*$C$65)</f>
        <v>0</v>
      </c>
      <c r="OTB66" s="956">
        <f t="shared" ref="OTB66" si="12453">IF(OTB62&gt;0,0,(OTB60-OSZ62)*$C$65)</f>
        <v>0</v>
      </c>
      <c r="OTE66" s="956">
        <f t="shared" ref="OTE66" si="12454">IF(OTE62&gt;0,0,(OTE60-OTC62)*$C$65)</f>
        <v>0</v>
      </c>
      <c r="OTG66" s="956">
        <f t="shared" ref="OTG66" si="12455">IF(OTG62&gt;0,0,(OTG60-OTE62)*$C$65)</f>
        <v>0</v>
      </c>
      <c r="OTJ66" s="956">
        <f t="shared" ref="OTJ66" si="12456">IF(OTJ62&gt;0,0,(OTJ60-OTH62)*$C$65)</f>
        <v>0</v>
      </c>
      <c r="OTL66" s="956">
        <f t="shared" ref="OTL66" si="12457">IF(OTL62&gt;0,0,(OTL60-OTJ62)*$C$65)</f>
        <v>0</v>
      </c>
      <c r="OTO66" s="956">
        <f t="shared" ref="OTO66" si="12458">IF(OTO62&gt;0,0,(OTO60-OTM62)*$C$65)</f>
        <v>0</v>
      </c>
      <c r="OTQ66" s="956">
        <f t="shared" ref="OTQ66" si="12459">IF(OTQ62&gt;0,0,(OTQ60-OTO62)*$C$65)</f>
        <v>0</v>
      </c>
      <c r="OTT66" s="956">
        <f t="shared" ref="OTT66" si="12460">IF(OTT62&gt;0,0,(OTT60-OTR62)*$C$65)</f>
        <v>0</v>
      </c>
      <c r="OTV66" s="956">
        <f t="shared" ref="OTV66" si="12461">IF(OTV62&gt;0,0,(OTV60-OTT62)*$C$65)</f>
        <v>0</v>
      </c>
      <c r="OTY66" s="956">
        <f t="shared" ref="OTY66" si="12462">IF(OTY62&gt;0,0,(OTY60-OTW62)*$C$65)</f>
        <v>0</v>
      </c>
      <c r="OUA66" s="956">
        <f t="shared" ref="OUA66" si="12463">IF(OUA62&gt;0,0,(OUA60-OTY62)*$C$65)</f>
        <v>0</v>
      </c>
      <c r="OUD66" s="956">
        <f t="shared" ref="OUD66" si="12464">IF(OUD62&gt;0,0,(OUD60-OUB62)*$C$65)</f>
        <v>0</v>
      </c>
      <c r="OUF66" s="956">
        <f t="shared" ref="OUF66" si="12465">IF(OUF62&gt;0,0,(OUF60-OUD62)*$C$65)</f>
        <v>0</v>
      </c>
      <c r="OUI66" s="956">
        <f t="shared" ref="OUI66" si="12466">IF(OUI62&gt;0,0,(OUI60-OUG62)*$C$65)</f>
        <v>0</v>
      </c>
      <c r="OUK66" s="956">
        <f t="shared" ref="OUK66" si="12467">IF(OUK62&gt;0,0,(OUK60-OUI62)*$C$65)</f>
        <v>0</v>
      </c>
      <c r="OUN66" s="956">
        <f t="shared" ref="OUN66" si="12468">IF(OUN62&gt;0,0,(OUN60-OUL62)*$C$65)</f>
        <v>0</v>
      </c>
      <c r="OUP66" s="956">
        <f t="shared" ref="OUP66" si="12469">IF(OUP62&gt;0,0,(OUP60-OUN62)*$C$65)</f>
        <v>0</v>
      </c>
      <c r="OUS66" s="956">
        <f t="shared" ref="OUS66" si="12470">IF(OUS62&gt;0,0,(OUS60-OUQ62)*$C$65)</f>
        <v>0</v>
      </c>
      <c r="OUU66" s="956">
        <f t="shared" ref="OUU66" si="12471">IF(OUU62&gt;0,0,(OUU60-OUS62)*$C$65)</f>
        <v>0</v>
      </c>
      <c r="OUX66" s="956">
        <f t="shared" ref="OUX66" si="12472">IF(OUX62&gt;0,0,(OUX60-OUV62)*$C$65)</f>
        <v>0</v>
      </c>
      <c r="OUZ66" s="956">
        <f t="shared" ref="OUZ66" si="12473">IF(OUZ62&gt;0,0,(OUZ60-OUX62)*$C$65)</f>
        <v>0</v>
      </c>
      <c r="OVC66" s="956">
        <f t="shared" ref="OVC66" si="12474">IF(OVC62&gt;0,0,(OVC60-OVA62)*$C$65)</f>
        <v>0</v>
      </c>
      <c r="OVE66" s="956">
        <f t="shared" ref="OVE66" si="12475">IF(OVE62&gt;0,0,(OVE60-OVC62)*$C$65)</f>
        <v>0</v>
      </c>
      <c r="OVH66" s="956">
        <f t="shared" ref="OVH66" si="12476">IF(OVH62&gt;0,0,(OVH60-OVF62)*$C$65)</f>
        <v>0</v>
      </c>
      <c r="OVJ66" s="956">
        <f t="shared" ref="OVJ66" si="12477">IF(OVJ62&gt;0,0,(OVJ60-OVH62)*$C$65)</f>
        <v>0</v>
      </c>
      <c r="OVM66" s="956">
        <f t="shared" ref="OVM66" si="12478">IF(OVM62&gt;0,0,(OVM60-OVK62)*$C$65)</f>
        <v>0</v>
      </c>
      <c r="OVO66" s="956">
        <f t="shared" ref="OVO66" si="12479">IF(OVO62&gt;0,0,(OVO60-OVM62)*$C$65)</f>
        <v>0</v>
      </c>
      <c r="OVR66" s="956">
        <f t="shared" ref="OVR66" si="12480">IF(OVR62&gt;0,0,(OVR60-OVP62)*$C$65)</f>
        <v>0</v>
      </c>
      <c r="OVT66" s="956">
        <f t="shared" ref="OVT66" si="12481">IF(OVT62&gt;0,0,(OVT60-OVR62)*$C$65)</f>
        <v>0</v>
      </c>
      <c r="OVW66" s="956">
        <f t="shared" ref="OVW66" si="12482">IF(OVW62&gt;0,0,(OVW60-OVU62)*$C$65)</f>
        <v>0</v>
      </c>
      <c r="OVY66" s="956">
        <f t="shared" ref="OVY66" si="12483">IF(OVY62&gt;0,0,(OVY60-OVW62)*$C$65)</f>
        <v>0</v>
      </c>
      <c r="OWB66" s="956">
        <f t="shared" ref="OWB66" si="12484">IF(OWB62&gt;0,0,(OWB60-OVZ62)*$C$65)</f>
        <v>0</v>
      </c>
      <c r="OWD66" s="956">
        <f t="shared" ref="OWD66" si="12485">IF(OWD62&gt;0,0,(OWD60-OWB62)*$C$65)</f>
        <v>0</v>
      </c>
      <c r="OWG66" s="956">
        <f t="shared" ref="OWG66" si="12486">IF(OWG62&gt;0,0,(OWG60-OWE62)*$C$65)</f>
        <v>0</v>
      </c>
      <c r="OWI66" s="956">
        <f t="shared" ref="OWI66" si="12487">IF(OWI62&gt;0,0,(OWI60-OWG62)*$C$65)</f>
        <v>0</v>
      </c>
      <c r="OWL66" s="956">
        <f t="shared" ref="OWL66" si="12488">IF(OWL62&gt;0,0,(OWL60-OWJ62)*$C$65)</f>
        <v>0</v>
      </c>
      <c r="OWN66" s="956">
        <f t="shared" ref="OWN66" si="12489">IF(OWN62&gt;0,0,(OWN60-OWL62)*$C$65)</f>
        <v>0</v>
      </c>
      <c r="OWQ66" s="956">
        <f t="shared" ref="OWQ66" si="12490">IF(OWQ62&gt;0,0,(OWQ60-OWO62)*$C$65)</f>
        <v>0</v>
      </c>
      <c r="OWS66" s="956">
        <f t="shared" ref="OWS66" si="12491">IF(OWS62&gt;0,0,(OWS60-OWQ62)*$C$65)</f>
        <v>0</v>
      </c>
      <c r="OWV66" s="956">
        <f t="shared" ref="OWV66" si="12492">IF(OWV62&gt;0,0,(OWV60-OWT62)*$C$65)</f>
        <v>0</v>
      </c>
      <c r="OWX66" s="956">
        <f t="shared" ref="OWX66" si="12493">IF(OWX62&gt;0,0,(OWX60-OWV62)*$C$65)</f>
        <v>0</v>
      </c>
      <c r="OXA66" s="956">
        <f t="shared" ref="OXA66" si="12494">IF(OXA62&gt;0,0,(OXA60-OWY62)*$C$65)</f>
        <v>0</v>
      </c>
      <c r="OXC66" s="956">
        <f t="shared" ref="OXC66" si="12495">IF(OXC62&gt;0,0,(OXC60-OXA62)*$C$65)</f>
        <v>0</v>
      </c>
      <c r="OXF66" s="956">
        <f t="shared" ref="OXF66" si="12496">IF(OXF62&gt;0,0,(OXF60-OXD62)*$C$65)</f>
        <v>0</v>
      </c>
      <c r="OXH66" s="956">
        <f t="shared" ref="OXH66" si="12497">IF(OXH62&gt;0,0,(OXH60-OXF62)*$C$65)</f>
        <v>0</v>
      </c>
      <c r="OXK66" s="956">
        <f t="shared" ref="OXK66" si="12498">IF(OXK62&gt;0,0,(OXK60-OXI62)*$C$65)</f>
        <v>0</v>
      </c>
      <c r="OXM66" s="956">
        <f t="shared" ref="OXM66" si="12499">IF(OXM62&gt;0,0,(OXM60-OXK62)*$C$65)</f>
        <v>0</v>
      </c>
      <c r="OXP66" s="956">
        <f t="shared" ref="OXP66" si="12500">IF(OXP62&gt;0,0,(OXP60-OXN62)*$C$65)</f>
        <v>0</v>
      </c>
      <c r="OXR66" s="956">
        <f t="shared" ref="OXR66" si="12501">IF(OXR62&gt;0,0,(OXR60-OXP62)*$C$65)</f>
        <v>0</v>
      </c>
      <c r="OXU66" s="956">
        <f t="shared" ref="OXU66" si="12502">IF(OXU62&gt;0,0,(OXU60-OXS62)*$C$65)</f>
        <v>0</v>
      </c>
      <c r="OXW66" s="956">
        <f t="shared" ref="OXW66" si="12503">IF(OXW62&gt;0,0,(OXW60-OXU62)*$C$65)</f>
        <v>0</v>
      </c>
      <c r="OXZ66" s="956">
        <f t="shared" ref="OXZ66" si="12504">IF(OXZ62&gt;0,0,(OXZ60-OXX62)*$C$65)</f>
        <v>0</v>
      </c>
      <c r="OYB66" s="956">
        <f t="shared" ref="OYB66" si="12505">IF(OYB62&gt;0,0,(OYB60-OXZ62)*$C$65)</f>
        <v>0</v>
      </c>
      <c r="OYE66" s="956">
        <f t="shared" ref="OYE66" si="12506">IF(OYE62&gt;0,0,(OYE60-OYC62)*$C$65)</f>
        <v>0</v>
      </c>
      <c r="OYG66" s="956">
        <f t="shared" ref="OYG66" si="12507">IF(OYG62&gt;0,0,(OYG60-OYE62)*$C$65)</f>
        <v>0</v>
      </c>
      <c r="OYJ66" s="956">
        <f t="shared" ref="OYJ66" si="12508">IF(OYJ62&gt;0,0,(OYJ60-OYH62)*$C$65)</f>
        <v>0</v>
      </c>
      <c r="OYL66" s="956">
        <f t="shared" ref="OYL66" si="12509">IF(OYL62&gt;0,0,(OYL60-OYJ62)*$C$65)</f>
        <v>0</v>
      </c>
      <c r="OYO66" s="956">
        <f t="shared" ref="OYO66" si="12510">IF(OYO62&gt;0,0,(OYO60-OYM62)*$C$65)</f>
        <v>0</v>
      </c>
      <c r="OYQ66" s="956">
        <f t="shared" ref="OYQ66" si="12511">IF(OYQ62&gt;0,0,(OYQ60-OYO62)*$C$65)</f>
        <v>0</v>
      </c>
      <c r="OYT66" s="956">
        <f t="shared" ref="OYT66" si="12512">IF(OYT62&gt;0,0,(OYT60-OYR62)*$C$65)</f>
        <v>0</v>
      </c>
      <c r="OYV66" s="956">
        <f t="shared" ref="OYV66" si="12513">IF(OYV62&gt;0,0,(OYV60-OYT62)*$C$65)</f>
        <v>0</v>
      </c>
      <c r="OYY66" s="956">
        <f t="shared" ref="OYY66" si="12514">IF(OYY62&gt;0,0,(OYY60-OYW62)*$C$65)</f>
        <v>0</v>
      </c>
      <c r="OZA66" s="956">
        <f t="shared" ref="OZA66" si="12515">IF(OZA62&gt;0,0,(OZA60-OYY62)*$C$65)</f>
        <v>0</v>
      </c>
      <c r="OZD66" s="956">
        <f t="shared" ref="OZD66" si="12516">IF(OZD62&gt;0,0,(OZD60-OZB62)*$C$65)</f>
        <v>0</v>
      </c>
      <c r="OZF66" s="956">
        <f t="shared" ref="OZF66" si="12517">IF(OZF62&gt;0,0,(OZF60-OZD62)*$C$65)</f>
        <v>0</v>
      </c>
      <c r="OZI66" s="956">
        <f t="shared" ref="OZI66" si="12518">IF(OZI62&gt;0,0,(OZI60-OZG62)*$C$65)</f>
        <v>0</v>
      </c>
      <c r="OZK66" s="956">
        <f t="shared" ref="OZK66" si="12519">IF(OZK62&gt;0,0,(OZK60-OZI62)*$C$65)</f>
        <v>0</v>
      </c>
      <c r="OZN66" s="956">
        <f t="shared" ref="OZN66" si="12520">IF(OZN62&gt;0,0,(OZN60-OZL62)*$C$65)</f>
        <v>0</v>
      </c>
      <c r="OZP66" s="956">
        <f t="shared" ref="OZP66" si="12521">IF(OZP62&gt;0,0,(OZP60-OZN62)*$C$65)</f>
        <v>0</v>
      </c>
      <c r="OZS66" s="956">
        <f t="shared" ref="OZS66" si="12522">IF(OZS62&gt;0,0,(OZS60-OZQ62)*$C$65)</f>
        <v>0</v>
      </c>
      <c r="OZU66" s="956">
        <f t="shared" ref="OZU66" si="12523">IF(OZU62&gt;0,0,(OZU60-OZS62)*$C$65)</f>
        <v>0</v>
      </c>
      <c r="OZX66" s="956">
        <f t="shared" ref="OZX66" si="12524">IF(OZX62&gt;0,0,(OZX60-OZV62)*$C$65)</f>
        <v>0</v>
      </c>
      <c r="OZZ66" s="956">
        <f t="shared" ref="OZZ66" si="12525">IF(OZZ62&gt;0,0,(OZZ60-OZX62)*$C$65)</f>
        <v>0</v>
      </c>
      <c r="PAC66" s="956">
        <f t="shared" ref="PAC66" si="12526">IF(PAC62&gt;0,0,(PAC60-PAA62)*$C$65)</f>
        <v>0</v>
      </c>
      <c r="PAE66" s="956">
        <f t="shared" ref="PAE66" si="12527">IF(PAE62&gt;0,0,(PAE60-PAC62)*$C$65)</f>
        <v>0</v>
      </c>
      <c r="PAH66" s="956">
        <f t="shared" ref="PAH66" si="12528">IF(PAH62&gt;0,0,(PAH60-PAF62)*$C$65)</f>
        <v>0</v>
      </c>
      <c r="PAJ66" s="956">
        <f t="shared" ref="PAJ66" si="12529">IF(PAJ62&gt;0,0,(PAJ60-PAH62)*$C$65)</f>
        <v>0</v>
      </c>
      <c r="PAM66" s="956">
        <f t="shared" ref="PAM66" si="12530">IF(PAM62&gt;0,0,(PAM60-PAK62)*$C$65)</f>
        <v>0</v>
      </c>
      <c r="PAO66" s="956">
        <f t="shared" ref="PAO66" si="12531">IF(PAO62&gt;0,0,(PAO60-PAM62)*$C$65)</f>
        <v>0</v>
      </c>
      <c r="PAR66" s="956">
        <f t="shared" ref="PAR66" si="12532">IF(PAR62&gt;0,0,(PAR60-PAP62)*$C$65)</f>
        <v>0</v>
      </c>
      <c r="PAT66" s="956">
        <f t="shared" ref="PAT66" si="12533">IF(PAT62&gt;0,0,(PAT60-PAR62)*$C$65)</f>
        <v>0</v>
      </c>
      <c r="PAW66" s="956">
        <f t="shared" ref="PAW66" si="12534">IF(PAW62&gt;0,0,(PAW60-PAU62)*$C$65)</f>
        <v>0</v>
      </c>
      <c r="PAY66" s="956">
        <f t="shared" ref="PAY66" si="12535">IF(PAY62&gt;0,0,(PAY60-PAW62)*$C$65)</f>
        <v>0</v>
      </c>
      <c r="PBB66" s="956">
        <f t="shared" ref="PBB66" si="12536">IF(PBB62&gt;0,0,(PBB60-PAZ62)*$C$65)</f>
        <v>0</v>
      </c>
      <c r="PBD66" s="956">
        <f t="shared" ref="PBD66" si="12537">IF(PBD62&gt;0,0,(PBD60-PBB62)*$C$65)</f>
        <v>0</v>
      </c>
      <c r="PBG66" s="956">
        <f t="shared" ref="PBG66" si="12538">IF(PBG62&gt;0,0,(PBG60-PBE62)*$C$65)</f>
        <v>0</v>
      </c>
      <c r="PBI66" s="956">
        <f t="shared" ref="PBI66" si="12539">IF(PBI62&gt;0,0,(PBI60-PBG62)*$C$65)</f>
        <v>0</v>
      </c>
      <c r="PBL66" s="956">
        <f t="shared" ref="PBL66" si="12540">IF(PBL62&gt;0,0,(PBL60-PBJ62)*$C$65)</f>
        <v>0</v>
      </c>
      <c r="PBN66" s="956">
        <f t="shared" ref="PBN66" si="12541">IF(PBN62&gt;0,0,(PBN60-PBL62)*$C$65)</f>
        <v>0</v>
      </c>
      <c r="PBQ66" s="956">
        <f t="shared" ref="PBQ66" si="12542">IF(PBQ62&gt;0,0,(PBQ60-PBO62)*$C$65)</f>
        <v>0</v>
      </c>
      <c r="PBS66" s="956">
        <f t="shared" ref="PBS66" si="12543">IF(PBS62&gt;0,0,(PBS60-PBQ62)*$C$65)</f>
        <v>0</v>
      </c>
      <c r="PBV66" s="956">
        <f t="shared" ref="PBV66" si="12544">IF(PBV62&gt;0,0,(PBV60-PBT62)*$C$65)</f>
        <v>0</v>
      </c>
      <c r="PBX66" s="956">
        <f t="shared" ref="PBX66" si="12545">IF(PBX62&gt;0,0,(PBX60-PBV62)*$C$65)</f>
        <v>0</v>
      </c>
      <c r="PCA66" s="956">
        <f t="shared" ref="PCA66" si="12546">IF(PCA62&gt;0,0,(PCA60-PBY62)*$C$65)</f>
        <v>0</v>
      </c>
      <c r="PCC66" s="956">
        <f t="shared" ref="PCC66" si="12547">IF(PCC62&gt;0,0,(PCC60-PCA62)*$C$65)</f>
        <v>0</v>
      </c>
      <c r="PCF66" s="956">
        <f t="shared" ref="PCF66" si="12548">IF(PCF62&gt;0,0,(PCF60-PCD62)*$C$65)</f>
        <v>0</v>
      </c>
      <c r="PCH66" s="956">
        <f t="shared" ref="PCH66" si="12549">IF(PCH62&gt;0,0,(PCH60-PCF62)*$C$65)</f>
        <v>0</v>
      </c>
      <c r="PCK66" s="956">
        <f t="shared" ref="PCK66" si="12550">IF(PCK62&gt;0,0,(PCK60-PCI62)*$C$65)</f>
        <v>0</v>
      </c>
      <c r="PCM66" s="956">
        <f t="shared" ref="PCM66" si="12551">IF(PCM62&gt;0,0,(PCM60-PCK62)*$C$65)</f>
        <v>0</v>
      </c>
      <c r="PCP66" s="956">
        <f t="shared" ref="PCP66" si="12552">IF(PCP62&gt;0,0,(PCP60-PCN62)*$C$65)</f>
        <v>0</v>
      </c>
      <c r="PCR66" s="956">
        <f t="shared" ref="PCR66" si="12553">IF(PCR62&gt;0,0,(PCR60-PCP62)*$C$65)</f>
        <v>0</v>
      </c>
      <c r="PCU66" s="956">
        <f t="shared" ref="PCU66" si="12554">IF(PCU62&gt;0,0,(PCU60-PCS62)*$C$65)</f>
        <v>0</v>
      </c>
      <c r="PCW66" s="956">
        <f t="shared" ref="PCW66" si="12555">IF(PCW62&gt;0,0,(PCW60-PCU62)*$C$65)</f>
        <v>0</v>
      </c>
      <c r="PCZ66" s="956">
        <f t="shared" ref="PCZ66" si="12556">IF(PCZ62&gt;0,0,(PCZ60-PCX62)*$C$65)</f>
        <v>0</v>
      </c>
      <c r="PDB66" s="956">
        <f t="shared" ref="PDB66" si="12557">IF(PDB62&gt;0,0,(PDB60-PCZ62)*$C$65)</f>
        <v>0</v>
      </c>
      <c r="PDE66" s="956">
        <f t="shared" ref="PDE66" si="12558">IF(PDE62&gt;0,0,(PDE60-PDC62)*$C$65)</f>
        <v>0</v>
      </c>
      <c r="PDG66" s="956">
        <f t="shared" ref="PDG66" si="12559">IF(PDG62&gt;0,0,(PDG60-PDE62)*$C$65)</f>
        <v>0</v>
      </c>
      <c r="PDJ66" s="956">
        <f t="shared" ref="PDJ66" si="12560">IF(PDJ62&gt;0,0,(PDJ60-PDH62)*$C$65)</f>
        <v>0</v>
      </c>
      <c r="PDL66" s="956">
        <f t="shared" ref="PDL66" si="12561">IF(PDL62&gt;0,0,(PDL60-PDJ62)*$C$65)</f>
        <v>0</v>
      </c>
      <c r="PDO66" s="956">
        <f t="shared" ref="PDO66" si="12562">IF(PDO62&gt;0,0,(PDO60-PDM62)*$C$65)</f>
        <v>0</v>
      </c>
      <c r="PDQ66" s="956">
        <f t="shared" ref="PDQ66" si="12563">IF(PDQ62&gt;0,0,(PDQ60-PDO62)*$C$65)</f>
        <v>0</v>
      </c>
      <c r="PDT66" s="956">
        <f t="shared" ref="PDT66" si="12564">IF(PDT62&gt;0,0,(PDT60-PDR62)*$C$65)</f>
        <v>0</v>
      </c>
      <c r="PDV66" s="956">
        <f t="shared" ref="PDV66" si="12565">IF(PDV62&gt;0,0,(PDV60-PDT62)*$C$65)</f>
        <v>0</v>
      </c>
      <c r="PDY66" s="956">
        <f t="shared" ref="PDY66" si="12566">IF(PDY62&gt;0,0,(PDY60-PDW62)*$C$65)</f>
        <v>0</v>
      </c>
      <c r="PEA66" s="956">
        <f t="shared" ref="PEA66" si="12567">IF(PEA62&gt;0,0,(PEA60-PDY62)*$C$65)</f>
        <v>0</v>
      </c>
      <c r="PED66" s="956">
        <f t="shared" ref="PED66" si="12568">IF(PED62&gt;0,0,(PED60-PEB62)*$C$65)</f>
        <v>0</v>
      </c>
      <c r="PEF66" s="956">
        <f t="shared" ref="PEF66" si="12569">IF(PEF62&gt;0,0,(PEF60-PED62)*$C$65)</f>
        <v>0</v>
      </c>
      <c r="PEI66" s="956">
        <f t="shared" ref="PEI66" si="12570">IF(PEI62&gt;0,0,(PEI60-PEG62)*$C$65)</f>
        <v>0</v>
      </c>
      <c r="PEK66" s="956">
        <f t="shared" ref="PEK66" si="12571">IF(PEK62&gt;0,0,(PEK60-PEI62)*$C$65)</f>
        <v>0</v>
      </c>
      <c r="PEN66" s="956">
        <f t="shared" ref="PEN66" si="12572">IF(PEN62&gt;0,0,(PEN60-PEL62)*$C$65)</f>
        <v>0</v>
      </c>
      <c r="PEP66" s="956">
        <f t="shared" ref="PEP66" si="12573">IF(PEP62&gt;0,0,(PEP60-PEN62)*$C$65)</f>
        <v>0</v>
      </c>
      <c r="PES66" s="956">
        <f t="shared" ref="PES66" si="12574">IF(PES62&gt;0,0,(PES60-PEQ62)*$C$65)</f>
        <v>0</v>
      </c>
      <c r="PEU66" s="956">
        <f t="shared" ref="PEU66" si="12575">IF(PEU62&gt;0,0,(PEU60-PES62)*$C$65)</f>
        <v>0</v>
      </c>
      <c r="PEX66" s="956">
        <f t="shared" ref="PEX66" si="12576">IF(PEX62&gt;0,0,(PEX60-PEV62)*$C$65)</f>
        <v>0</v>
      </c>
      <c r="PEZ66" s="956">
        <f t="shared" ref="PEZ66" si="12577">IF(PEZ62&gt;0,0,(PEZ60-PEX62)*$C$65)</f>
        <v>0</v>
      </c>
      <c r="PFC66" s="956">
        <f t="shared" ref="PFC66" si="12578">IF(PFC62&gt;0,0,(PFC60-PFA62)*$C$65)</f>
        <v>0</v>
      </c>
      <c r="PFE66" s="956">
        <f t="shared" ref="PFE66" si="12579">IF(PFE62&gt;0,0,(PFE60-PFC62)*$C$65)</f>
        <v>0</v>
      </c>
      <c r="PFH66" s="956">
        <f t="shared" ref="PFH66" si="12580">IF(PFH62&gt;0,0,(PFH60-PFF62)*$C$65)</f>
        <v>0</v>
      </c>
      <c r="PFJ66" s="956">
        <f t="shared" ref="PFJ66" si="12581">IF(PFJ62&gt;0,0,(PFJ60-PFH62)*$C$65)</f>
        <v>0</v>
      </c>
      <c r="PFM66" s="956">
        <f t="shared" ref="PFM66" si="12582">IF(PFM62&gt;0,0,(PFM60-PFK62)*$C$65)</f>
        <v>0</v>
      </c>
      <c r="PFO66" s="956">
        <f t="shared" ref="PFO66" si="12583">IF(PFO62&gt;0,0,(PFO60-PFM62)*$C$65)</f>
        <v>0</v>
      </c>
      <c r="PFR66" s="956">
        <f t="shared" ref="PFR66" si="12584">IF(PFR62&gt;0,0,(PFR60-PFP62)*$C$65)</f>
        <v>0</v>
      </c>
      <c r="PFT66" s="956">
        <f t="shared" ref="PFT66" si="12585">IF(PFT62&gt;0,0,(PFT60-PFR62)*$C$65)</f>
        <v>0</v>
      </c>
      <c r="PFW66" s="956">
        <f t="shared" ref="PFW66" si="12586">IF(PFW62&gt;0,0,(PFW60-PFU62)*$C$65)</f>
        <v>0</v>
      </c>
      <c r="PFY66" s="956">
        <f t="shared" ref="PFY66" si="12587">IF(PFY62&gt;0,0,(PFY60-PFW62)*$C$65)</f>
        <v>0</v>
      </c>
      <c r="PGB66" s="956">
        <f t="shared" ref="PGB66" si="12588">IF(PGB62&gt;0,0,(PGB60-PFZ62)*$C$65)</f>
        <v>0</v>
      </c>
      <c r="PGD66" s="956">
        <f t="shared" ref="PGD66" si="12589">IF(PGD62&gt;0,0,(PGD60-PGB62)*$C$65)</f>
        <v>0</v>
      </c>
      <c r="PGG66" s="956">
        <f t="shared" ref="PGG66" si="12590">IF(PGG62&gt;0,0,(PGG60-PGE62)*$C$65)</f>
        <v>0</v>
      </c>
      <c r="PGI66" s="956">
        <f t="shared" ref="PGI66" si="12591">IF(PGI62&gt;0,0,(PGI60-PGG62)*$C$65)</f>
        <v>0</v>
      </c>
      <c r="PGL66" s="956">
        <f t="shared" ref="PGL66" si="12592">IF(PGL62&gt;0,0,(PGL60-PGJ62)*$C$65)</f>
        <v>0</v>
      </c>
      <c r="PGN66" s="956">
        <f t="shared" ref="PGN66" si="12593">IF(PGN62&gt;0,0,(PGN60-PGL62)*$C$65)</f>
        <v>0</v>
      </c>
      <c r="PGQ66" s="956">
        <f t="shared" ref="PGQ66" si="12594">IF(PGQ62&gt;0,0,(PGQ60-PGO62)*$C$65)</f>
        <v>0</v>
      </c>
      <c r="PGS66" s="956">
        <f t="shared" ref="PGS66" si="12595">IF(PGS62&gt;0,0,(PGS60-PGQ62)*$C$65)</f>
        <v>0</v>
      </c>
      <c r="PGV66" s="956">
        <f t="shared" ref="PGV66" si="12596">IF(PGV62&gt;0,0,(PGV60-PGT62)*$C$65)</f>
        <v>0</v>
      </c>
      <c r="PGX66" s="956">
        <f t="shared" ref="PGX66" si="12597">IF(PGX62&gt;0,0,(PGX60-PGV62)*$C$65)</f>
        <v>0</v>
      </c>
      <c r="PHA66" s="956">
        <f t="shared" ref="PHA66" si="12598">IF(PHA62&gt;0,0,(PHA60-PGY62)*$C$65)</f>
        <v>0</v>
      </c>
      <c r="PHC66" s="956">
        <f t="shared" ref="PHC66" si="12599">IF(PHC62&gt;0,0,(PHC60-PHA62)*$C$65)</f>
        <v>0</v>
      </c>
      <c r="PHF66" s="956">
        <f t="shared" ref="PHF66" si="12600">IF(PHF62&gt;0,0,(PHF60-PHD62)*$C$65)</f>
        <v>0</v>
      </c>
      <c r="PHH66" s="956">
        <f t="shared" ref="PHH66" si="12601">IF(PHH62&gt;0,0,(PHH60-PHF62)*$C$65)</f>
        <v>0</v>
      </c>
      <c r="PHK66" s="956">
        <f t="shared" ref="PHK66" si="12602">IF(PHK62&gt;0,0,(PHK60-PHI62)*$C$65)</f>
        <v>0</v>
      </c>
      <c r="PHM66" s="956">
        <f t="shared" ref="PHM66" si="12603">IF(PHM62&gt;0,0,(PHM60-PHK62)*$C$65)</f>
        <v>0</v>
      </c>
      <c r="PHP66" s="956">
        <f t="shared" ref="PHP66" si="12604">IF(PHP62&gt;0,0,(PHP60-PHN62)*$C$65)</f>
        <v>0</v>
      </c>
      <c r="PHR66" s="956">
        <f t="shared" ref="PHR66" si="12605">IF(PHR62&gt;0,0,(PHR60-PHP62)*$C$65)</f>
        <v>0</v>
      </c>
      <c r="PHU66" s="956">
        <f t="shared" ref="PHU66" si="12606">IF(PHU62&gt;0,0,(PHU60-PHS62)*$C$65)</f>
        <v>0</v>
      </c>
      <c r="PHW66" s="956">
        <f t="shared" ref="PHW66" si="12607">IF(PHW62&gt;0,0,(PHW60-PHU62)*$C$65)</f>
        <v>0</v>
      </c>
      <c r="PHZ66" s="956">
        <f t="shared" ref="PHZ66" si="12608">IF(PHZ62&gt;0,0,(PHZ60-PHX62)*$C$65)</f>
        <v>0</v>
      </c>
      <c r="PIB66" s="956">
        <f t="shared" ref="PIB66" si="12609">IF(PIB62&gt;0,0,(PIB60-PHZ62)*$C$65)</f>
        <v>0</v>
      </c>
      <c r="PIE66" s="956">
        <f t="shared" ref="PIE66" si="12610">IF(PIE62&gt;0,0,(PIE60-PIC62)*$C$65)</f>
        <v>0</v>
      </c>
      <c r="PIG66" s="956">
        <f t="shared" ref="PIG66" si="12611">IF(PIG62&gt;0,0,(PIG60-PIE62)*$C$65)</f>
        <v>0</v>
      </c>
      <c r="PIJ66" s="956">
        <f t="shared" ref="PIJ66" si="12612">IF(PIJ62&gt;0,0,(PIJ60-PIH62)*$C$65)</f>
        <v>0</v>
      </c>
      <c r="PIL66" s="956">
        <f t="shared" ref="PIL66" si="12613">IF(PIL62&gt;0,0,(PIL60-PIJ62)*$C$65)</f>
        <v>0</v>
      </c>
      <c r="PIO66" s="956">
        <f t="shared" ref="PIO66" si="12614">IF(PIO62&gt;0,0,(PIO60-PIM62)*$C$65)</f>
        <v>0</v>
      </c>
      <c r="PIQ66" s="956">
        <f t="shared" ref="PIQ66" si="12615">IF(PIQ62&gt;0,0,(PIQ60-PIO62)*$C$65)</f>
        <v>0</v>
      </c>
      <c r="PIT66" s="956">
        <f t="shared" ref="PIT66" si="12616">IF(PIT62&gt;0,0,(PIT60-PIR62)*$C$65)</f>
        <v>0</v>
      </c>
      <c r="PIV66" s="956">
        <f t="shared" ref="PIV66" si="12617">IF(PIV62&gt;0,0,(PIV60-PIT62)*$C$65)</f>
        <v>0</v>
      </c>
      <c r="PIY66" s="956">
        <f t="shared" ref="PIY66" si="12618">IF(PIY62&gt;0,0,(PIY60-PIW62)*$C$65)</f>
        <v>0</v>
      </c>
      <c r="PJA66" s="956">
        <f t="shared" ref="PJA66" si="12619">IF(PJA62&gt;0,0,(PJA60-PIY62)*$C$65)</f>
        <v>0</v>
      </c>
      <c r="PJD66" s="956">
        <f t="shared" ref="PJD66" si="12620">IF(PJD62&gt;0,0,(PJD60-PJB62)*$C$65)</f>
        <v>0</v>
      </c>
      <c r="PJF66" s="956">
        <f t="shared" ref="PJF66" si="12621">IF(PJF62&gt;0,0,(PJF60-PJD62)*$C$65)</f>
        <v>0</v>
      </c>
      <c r="PJI66" s="956">
        <f t="shared" ref="PJI66" si="12622">IF(PJI62&gt;0,0,(PJI60-PJG62)*$C$65)</f>
        <v>0</v>
      </c>
      <c r="PJK66" s="956">
        <f t="shared" ref="PJK66" si="12623">IF(PJK62&gt;0,0,(PJK60-PJI62)*$C$65)</f>
        <v>0</v>
      </c>
      <c r="PJN66" s="956">
        <f t="shared" ref="PJN66" si="12624">IF(PJN62&gt;0,0,(PJN60-PJL62)*$C$65)</f>
        <v>0</v>
      </c>
      <c r="PJP66" s="956">
        <f t="shared" ref="PJP66" si="12625">IF(PJP62&gt;0,0,(PJP60-PJN62)*$C$65)</f>
        <v>0</v>
      </c>
      <c r="PJS66" s="956">
        <f t="shared" ref="PJS66" si="12626">IF(PJS62&gt;0,0,(PJS60-PJQ62)*$C$65)</f>
        <v>0</v>
      </c>
      <c r="PJU66" s="956">
        <f t="shared" ref="PJU66" si="12627">IF(PJU62&gt;0,0,(PJU60-PJS62)*$C$65)</f>
        <v>0</v>
      </c>
      <c r="PJX66" s="956">
        <f t="shared" ref="PJX66" si="12628">IF(PJX62&gt;0,0,(PJX60-PJV62)*$C$65)</f>
        <v>0</v>
      </c>
      <c r="PJZ66" s="956">
        <f t="shared" ref="PJZ66" si="12629">IF(PJZ62&gt;0,0,(PJZ60-PJX62)*$C$65)</f>
        <v>0</v>
      </c>
      <c r="PKC66" s="956">
        <f t="shared" ref="PKC66" si="12630">IF(PKC62&gt;0,0,(PKC60-PKA62)*$C$65)</f>
        <v>0</v>
      </c>
      <c r="PKE66" s="956">
        <f t="shared" ref="PKE66" si="12631">IF(PKE62&gt;0,0,(PKE60-PKC62)*$C$65)</f>
        <v>0</v>
      </c>
      <c r="PKH66" s="956">
        <f t="shared" ref="PKH66" si="12632">IF(PKH62&gt;0,0,(PKH60-PKF62)*$C$65)</f>
        <v>0</v>
      </c>
      <c r="PKJ66" s="956">
        <f t="shared" ref="PKJ66" si="12633">IF(PKJ62&gt;0,0,(PKJ60-PKH62)*$C$65)</f>
        <v>0</v>
      </c>
      <c r="PKM66" s="956">
        <f t="shared" ref="PKM66" si="12634">IF(PKM62&gt;0,0,(PKM60-PKK62)*$C$65)</f>
        <v>0</v>
      </c>
      <c r="PKO66" s="956">
        <f t="shared" ref="PKO66" si="12635">IF(PKO62&gt;0,0,(PKO60-PKM62)*$C$65)</f>
        <v>0</v>
      </c>
      <c r="PKR66" s="956">
        <f t="shared" ref="PKR66" si="12636">IF(PKR62&gt;0,0,(PKR60-PKP62)*$C$65)</f>
        <v>0</v>
      </c>
      <c r="PKT66" s="956">
        <f t="shared" ref="PKT66" si="12637">IF(PKT62&gt;0,0,(PKT60-PKR62)*$C$65)</f>
        <v>0</v>
      </c>
      <c r="PKW66" s="956">
        <f t="shared" ref="PKW66" si="12638">IF(PKW62&gt;0,0,(PKW60-PKU62)*$C$65)</f>
        <v>0</v>
      </c>
      <c r="PKY66" s="956">
        <f t="shared" ref="PKY66" si="12639">IF(PKY62&gt;0,0,(PKY60-PKW62)*$C$65)</f>
        <v>0</v>
      </c>
      <c r="PLB66" s="956">
        <f t="shared" ref="PLB66" si="12640">IF(PLB62&gt;0,0,(PLB60-PKZ62)*$C$65)</f>
        <v>0</v>
      </c>
      <c r="PLD66" s="956">
        <f t="shared" ref="PLD66" si="12641">IF(PLD62&gt;0,0,(PLD60-PLB62)*$C$65)</f>
        <v>0</v>
      </c>
      <c r="PLG66" s="956">
        <f t="shared" ref="PLG66" si="12642">IF(PLG62&gt;0,0,(PLG60-PLE62)*$C$65)</f>
        <v>0</v>
      </c>
      <c r="PLI66" s="956">
        <f t="shared" ref="PLI66" si="12643">IF(PLI62&gt;0,0,(PLI60-PLG62)*$C$65)</f>
        <v>0</v>
      </c>
      <c r="PLL66" s="956">
        <f t="shared" ref="PLL66" si="12644">IF(PLL62&gt;0,0,(PLL60-PLJ62)*$C$65)</f>
        <v>0</v>
      </c>
      <c r="PLN66" s="956">
        <f t="shared" ref="PLN66" si="12645">IF(PLN62&gt;0,0,(PLN60-PLL62)*$C$65)</f>
        <v>0</v>
      </c>
      <c r="PLQ66" s="956">
        <f t="shared" ref="PLQ66" si="12646">IF(PLQ62&gt;0,0,(PLQ60-PLO62)*$C$65)</f>
        <v>0</v>
      </c>
      <c r="PLS66" s="956">
        <f t="shared" ref="PLS66" si="12647">IF(PLS62&gt;0,0,(PLS60-PLQ62)*$C$65)</f>
        <v>0</v>
      </c>
      <c r="PLV66" s="956">
        <f t="shared" ref="PLV66" si="12648">IF(PLV62&gt;0,0,(PLV60-PLT62)*$C$65)</f>
        <v>0</v>
      </c>
      <c r="PLX66" s="956">
        <f t="shared" ref="PLX66" si="12649">IF(PLX62&gt;0,0,(PLX60-PLV62)*$C$65)</f>
        <v>0</v>
      </c>
      <c r="PMA66" s="956">
        <f t="shared" ref="PMA66" si="12650">IF(PMA62&gt;0,0,(PMA60-PLY62)*$C$65)</f>
        <v>0</v>
      </c>
      <c r="PMC66" s="956">
        <f t="shared" ref="PMC66" si="12651">IF(PMC62&gt;0,0,(PMC60-PMA62)*$C$65)</f>
        <v>0</v>
      </c>
      <c r="PMF66" s="956">
        <f t="shared" ref="PMF66" si="12652">IF(PMF62&gt;0,0,(PMF60-PMD62)*$C$65)</f>
        <v>0</v>
      </c>
      <c r="PMH66" s="956">
        <f t="shared" ref="PMH66" si="12653">IF(PMH62&gt;0,0,(PMH60-PMF62)*$C$65)</f>
        <v>0</v>
      </c>
      <c r="PMK66" s="956">
        <f t="shared" ref="PMK66" si="12654">IF(PMK62&gt;0,0,(PMK60-PMI62)*$C$65)</f>
        <v>0</v>
      </c>
      <c r="PMM66" s="956">
        <f t="shared" ref="PMM66" si="12655">IF(PMM62&gt;0,0,(PMM60-PMK62)*$C$65)</f>
        <v>0</v>
      </c>
      <c r="PMP66" s="956">
        <f t="shared" ref="PMP66" si="12656">IF(PMP62&gt;0,0,(PMP60-PMN62)*$C$65)</f>
        <v>0</v>
      </c>
      <c r="PMR66" s="956">
        <f t="shared" ref="PMR66" si="12657">IF(PMR62&gt;0,0,(PMR60-PMP62)*$C$65)</f>
        <v>0</v>
      </c>
      <c r="PMU66" s="956">
        <f t="shared" ref="PMU66" si="12658">IF(PMU62&gt;0,0,(PMU60-PMS62)*$C$65)</f>
        <v>0</v>
      </c>
      <c r="PMW66" s="956">
        <f t="shared" ref="PMW66" si="12659">IF(PMW62&gt;0,0,(PMW60-PMU62)*$C$65)</f>
        <v>0</v>
      </c>
      <c r="PMZ66" s="956">
        <f t="shared" ref="PMZ66" si="12660">IF(PMZ62&gt;0,0,(PMZ60-PMX62)*$C$65)</f>
        <v>0</v>
      </c>
      <c r="PNB66" s="956">
        <f t="shared" ref="PNB66" si="12661">IF(PNB62&gt;0,0,(PNB60-PMZ62)*$C$65)</f>
        <v>0</v>
      </c>
      <c r="PNE66" s="956">
        <f t="shared" ref="PNE66" si="12662">IF(PNE62&gt;0,0,(PNE60-PNC62)*$C$65)</f>
        <v>0</v>
      </c>
      <c r="PNG66" s="956">
        <f t="shared" ref="PNG66" si="12663">IF(PNG62&gt;0,0,(PNG60-PNE62)*$C$65)</f>
        <v>0</v>
      </c>
      <c r="PNJ66" s="956">
        <f t="shared" ref="PNJ66" si="12664">IF(PNJ62&gt;0,0,(PNJ60-PNH62)*$C$65)</f>
        <v>0</v>
      </c>
      <c r="PNL66" s="956">
        <f t="shared" ref="PNL66" si="12665">IF(PNL62&gt;0,0,(PNL60-PNJ62)*$C$65)</f>
        <v>0</v>
      </c>
      <c r="PNO66" s="956">
        <f t="shared" ref="PNO66" si="12666">IF(PNO62&gt;0,0,(PNO60-PNM62)*$C$65)</f>
        <v>0</v>
      </c>
      <c r="PNQ66" s="956">
        <f t="shared" ref="PNQ66" si="12667">IF(PNQ62&gt;0,0,(PNQ60-PNO62)*$C$65)</f>
        <v>0</v>
      </c>
      <c r="PNT66" s="956">
        <f t="shared" ref="PNT66" si="12668">IF(PNT62&gt;0,0,(PNT60-PNR62)*$C$65)</f>
        <v>0</v>
      </c>
      <c r="PNV66" s="956">
        <f t="shared" ref="PNV66" si="12669">IF(PNV62&gt;0,0,(PNV60-PNT62)*$C$65)</f>
        <v>0</v>
      </c>
      <c r="PNY66" s="956">
        <f t="shared" ref="PNY66" si="12670">IF(PNY62&gt;0,0,(PNY60-PNW62)*$C$65)</f>
        <v>0</v>
      </c>
      <c r="POA66" s="956">
        <f t="shared" ref="POA66" si="12671">IF(POA62&gt;0,0,(POA60-PNY62)*$C$65)</f>
        <v>0</v>
      </c>
      <c r="POD66" s="956">
        <f t="shared" ref="POD66" si="12672">IF(POD62&gt;0,0,(POD60-POB62)*$C$65)</f>
        <v>0</v>
      </c>
      <c r="POF66" s="956">
        <f t="shared" ref="POF66" si="12673">IF(POF62&gt;0,0,(POF60-POD62)*$C$65)</f>
        <v>0</v>
      </c>
      <c r="POI66" s="956">
        <f t="shared" ref="POI66" si="12674">IF(POI62&gt;0,0,(POI60-POG62)*$C$65)</f>
        <v>0</v>
      </c>
      <c r="POK66" s="956">
        <f t="shared" ref="POK66" si="12675">IF(POK62&gt;0,0,(POK60-POI62)*$C$65)</f>
        <v>0</v>
      </c>
      <c r="PON66" s="956">
        <f t="shared" ref="PON66" si="12676">IF(PON62&gt;0,0,(PON60-POL62)*$C$65)</f>
        <v>0</v>
      </c>
      <c r="POP66" s="956">
        <f t="shared" ref="POP66" si="12677">IF(POP62&gt;0,0,(POP60-PON62)*$C$65)</f>
        <v>0</v>
      </c>
      <c r="POS66" s="956">
        <f t="shared" ref="POS66" si="12678">IF(POS62&gt;0,0,(POS60-POQ62)*$C$65)</f>
        <v>0</v>
      </c>
      <c r="POU66" s="956">
        <f t="shared" ref="POU66" si="12679">IF(POU62&gt;0,0,(POU60-POS62)*$C$65)</f>
        <v>0</v>
      </c>
      <c r="POX66" s="956">
        <f t="shared" ref="POX66" si="12680">IF(POX62&gt;0,0,(POX60-POV62)*$C$65)</f>
        <v>0</v>
      </c>
      <c r="POZ66" s="956">
        <f t="shared" ref="POZ66" si="12681">IF(POZ62&gt;0,0,(POZ60-POX62)*$C$65)</f>
        <v>0</v>
      </c>
      <c r="PPC66" s="956">
        <f t="shared" ref="PPC66" si="12682">IF(PPC62&gt;0,0,(PPC60-PPA62)*$C$65)</f>
        <v>0</v>
      </c>
      <c r="PPE66" s="956">
        <f t="shared" ref="PPE66" si="12683">IF(PPE62&gt;0,0,(PPE60-PPC62)*$C$65)</f>
        <v>0</v>
      </c>
      <c r="PPH66" s="956">
        <f t="shared" ref="PPH66" si="12684">IF(PPH62&gt;0,0,(PPH60-PPF62)*$C$65)</f>
        <v>0</v>
      </c>
      <c r="PPJ66" s="956">
        <f t="shared" ref="PPJ66" si="12685">IF(PPJ62&gt;0,0,(PPJ60-PPH62)*$C$65)</f>
        <v>0</v>
      </c>
      <c r="PPM66" s="956">
        <f t="shared" ref="PPM66" si="12686">IF(PPM62&gt;0,0,(PPM60-PPK62)*$C$65)</f>
        <v>0</v>
      </c>
      <c r="PPO66" s="956">
        <f t="shared" ref="PPO66" si="12687">IF(PPO62&gt;0,0,(PPO60-PPM62)*$C$65)</f>
        <v>0</v>
      </c>
      <c r="PPR66" s="956">
        <f t="shared" ref="PPR66" si="12688">IF(PPR62&gt;0,0,(PPR60-PPP62)*$C$65)</f>
        <v>0</v>
      </c>
      <c r="PPT66" s="956">
        <f t="shared" ref="PPT66" si="12689">IF(PPT62&gt;0,0,(PPT60-PPR62)*$C$65)</f>
        <v>0</v>
      </c>
      <c r="PPW66" s="956">
        <f t="shared" ref="PPW66" si="12690">IF(PPW62&gt;0,0,(PPW60-PPU62)*$C$65)</f>
        <v>0</v>
      </c>
      <c r="PPY66" s="956">
        <f t="shared" ref="PPY66" si="12691">IF(PPY62&gt;0,0,(PPY60-PPW62)*$C$65)</f>
        <v>0</v>
      </c>
      <c r="PQB66" s="956">
        <f t="shared" ref="PQB66" si="12692">IF(PQB62&gt;0,0,(PQB60-PPZ62)*$C$65)</f>
        <v>0</v>
      </c>
      <c r="PQD66" s="956">
        <f t="shared" ref="PQD66" si="12693">IF(PQD62&gt;0,0,(PQD60-PQB62)*$C$65)</f>
        <v>0</v>
      </c>
      <c r="PQG66" s="956">
        <f t="shared" ref="PQG66" si="12694">IF(PQG62&gt;0,0,(PQG60-PQE62)*$C$65)</f>
        <v>0</v>
      </c>
      <c r="PQI66" s="956">
        <f t="shared" ref="PQI66" si="12695">IF(PQI62&gt;0,0,(PQI60-PQG62)*$C$65)</f>
        <v>0</v>
      </c>
      <c r="PQL66" s="956">
        <f t="shared" ref="PQL66" si="12696">IF(PQL62&gt;0,0,(PQL60-PQJ62)*$C$65)</f>
        <v>0</v>
      </c>
      <c r="PQN66" s="956">
        <f t="shared" ref="PQN66" si="12697">IF(PQN62&gt;0,0,(PQN60-PQL62)*$C$65)</f>
        <v>0</v>
      </c>
      <c r="PQQ66" s="956">
        <f t="shared" ref="PQQ66" si="12698">IF(PQQ62&gt;0,0,(PQQ60-PQO62)*$C$65)</f>
        <v>0</v>
      </c>
      <c r="PQS66" s="956">
        <f t="shared" ref="PQS66" si="12699">IF(PQS62&gt;0,0,(PQS60-PQQ62)*$C$65)</f>
        <v>0</v>
      </c>
      <c r="PQV66" s="956">
        <f t="shared" ref="PQV66" si="12700">IF(PQV62&gt;0,0,(PQV60-PQT62)*$C$65)</f>
        <v>0</v>
      </c>
      <c r="PQX66" s="956">
        <f t="shared" ref="PQX66" si="12701">IF(PQX62&gt;0,0,(PQX60-PQV62)*$C$65)</f>
        <v>0</v>
      </c>
      <c r="PRA66" s="956">
        <f t="shared" ref="PRA66" si="12702">IF(PRA62&gt;0,0,(PRA60-PQY62)*$C$65)</f>
        <v>0</v>
      </c>
      <c r="PRC66" s="956">
        <f t="shared" ref="PRC66" si="12703">IF(PRC62&gt;0,0,(PRC60-PRA62)*$C$65)</f>
        <v>0</v>
      </c>
      <c r="PRF66" s="956">
        <f t="shared" ref="PRF66" si="12704">IF(PRF62&gt;0,0,(PRF60-PRD62)*$C$65)</f>
        <v>0</v>
      </c>
      <c r="PRH66" s="956">
        <f t="shared" ref="PRH66" si="12705">IF(PRH62&gt;0,0,(PRH60-PRF62)*$C$65)</f>
        <v>0</v>
      </c>
      <c r="PRK66" s="956">
        <f t="shared" ref="PRK66" si="12706">IF(PRK62&gt;0,0,(PRK60-PRI62)*$C$65)</f>
        <v>0</v>
      </c>
      <c r="PRM66" s="956">
        <f t="shared" ref="PRM66" si="12707">IF(PRM62&gt;0,0,(PRM60-PRK62)*$C$65)</f>
        <v>0</v>
      </c>
      <c r="PRP66" s="956">
        <f t="shared" ref="PRP66" si="12708">IF(PRP62&gt;0,0,(PRP60-PRN62)*$C$65)</f>
        <v>0</v>
      </c>
      <c r="PRR66" s="956">
        <f t="shared" ref="PRR66" si="12709">IF(PRR62&gt;0,0,(PRR60-PRP62)*$C$65)</f>
        <v>0</v>
      </c>
      <c r="PRU66" s="956">
        <f t="shared" ref="PRU66" si="12710">IF(PRU62&gt;0,0,(PRU60-PRS62)*$C$65)</f>
        <v>0</v>
      </c>
      <c r="PRW66" s="956">
        <f t="shared" ref="PRW66" si="12711">IF(PRW62&gt;0,0,(PRW60-PRU62)*$C$65)</f>
        <v>0</v>
      </c>
      <c r="PRZ66" s="956">
        <f t="shared" ref="PRZ66" si="12712">IF(PRZ62&gt;0,0,(PRZ60-PRX62)*$C$65)</f>
        <v>0</v>
      </c>
      <c r="PSB66" s="956">
        <f t="shared" ref="PSB66" si="12713">IF(PSB62&gt;0,0,(PSB60-PRZ62)*$C$65)</f>
        <v>0</v>
      </c>
      <c r="PSE66" s="956">
        <f t="shared" ref="PSE66" si="12714">IF(PSE62&gt;0,0,(PSE60-PSC62)*$C$65)</f>
        <v>0</v>
      </c>
      <c r="PSG66" s="956">
        <f t="shared" ref="PSG66" si="12715">IF(PSG62&gt;0,0,(PSG60-PSE62)*$C$65)</f>
        <v>0</v>
      </c>
      <c r="PSJ66" s="956">
        <f t="shared" ref="PSJ66" si="12716">IF(PSJ62&gt;0,0,(PSJ60-PSH62)*$C$65)</f>
        <v>0</v>
      </c>
      <c r="PSL66" s="956">
        <f t="shared" ref="PSL66" si="12717">IF(PSL62&gt;0,0,(PSL60-PSJ62)*$C$65)</f>
        <v>0</v>
      </c>
      <c r="PSO66" s="956">
        <f t="shared" ref="PSO66" si="12718">IF(PSO62&gt;0,0,(PSO60-PSM62)*$C$65)</f>
        <v>0</v>
      </c>
      <c r="PSQ66" s="956">
        <f t="shared" ref="PSQ66" si="12719">IF(PSQ62&gt;0,0,(PSQ60-PSO62)*$C$65)</f>
        <v>0</v>
      </c>
      <c r="PST66" s="956">
        <f t="shared" ref="PST66" si="12720">IF(PST62&gt;0,0,(PST60-PSR62)*$C$65)</f>
        <v>0</v>
      </c>
      <c r="PSV66" s="956">
        <f t="shared" ref="PSV66" si="12721">IF(PSV62&gt;0,0,(PSV60-PST62)*$C$65)</f>
        <v>0</v>
      </c>
      <c r="PSY66" s="956">
        <f t="shared" ref="PSY66" si="12722">IF(PSY62&gt;0,0,(PSY60-PSW62)*$C$65)</f>
        <v>0</v>
      </c>
      <c r="PTA66" s="956">
        <f t="shared" ref="PTA66" si="12723">IF(PTA62&gt;0,0,(PTA60-PSY62)*$C$65)</f>
        <v>0</v>
      </c>
      <c r="PTD66" s="956">
        <f t="shared" ref="PTD66" si="12724">IF(PTD62&gt;0,0,(PTD60-PTB62)*$C$65)</f>
        <v>0</v>
      </c>
      <c r="PTF66" s="956">
        <f t="shared" ref="PTF66" si="12725">IF(PTF62&gt;0,0,(PTF60-PTD62)*$C$65)</f>
        <v>0</v>
      </c>
      <c r="PTI66" s="956">
        <f t="shared" ref="PTI66" si="12726">IF(PTI62&gt;0,0,(PTI60-PTG62)*$C$65)</f>
        <v>0</v>
      </c>
      <c r="PTK66" s="956">
        <f t="shared" ref="PTK66" si="12727">IF(PTK62&gt;0,0,(PTK60-PTI62)*$C$65)</f>
        <v>0</v>
      </c>
      <c r="PTN66" s="956">
        <f t="shared" ref="PTN66" si="12728">IF(PTN62&gt;0,0,(PTN60-PTL62)*$C$65)</f>
        <v>0</v>
      </c>
      <c r="PTP66" s="956">
        <f t="shared" ref="PTP66" si="12729">IF(PTP62&gt;0,0,(PTP60-PTN62)*$C$65)</f>
        <v>0</v>
      </c>
      <c r="PTS66" s="956">
        <f t="shared" ref="PTS66" si="12730">IF(PTS62&gt;0,0,(PTS60-PTQ62)*$C$65)</f>
        <v>0</v>
      </c>
      <c r="PTU66" s="956">
        <f t="shared" ref="PTU66" si="12731">IF(PTU62&gt;0,0,(PTU60-PTS62)*$C$65)</f>
        <v>0</v>
      </c>
      <c r="PTX66" s="956">
        <f t="shared" ref="PTX66" si="12732">IF(PTX62&gt;0,0,(PTX60-PTV62)*$C$65)</f>
        <v>0</v>
      </c>
      <c r="PTZ66" s="956">
        <f t="shared" ref="PTZ66" si="12733">IF(PTZ62&gt;0,0,(PTZ60-PTX62)*$C$65)</f>
        <v>0</v>
      </c>
      <c r="PUC66" s="956">
        <f t="shared" ref="PUC66" si="12734">IF(PUC62&gt;0,0,(PUC60-PUA62)*$C$65)</f>
        <v>0</v>
      </c>
      <c r="PUE66" s="956">
        <f t="shared" ref="PUE66" si="12735">IF(PUE62&gt;0,0,(PUE60-PUC62)*$C$65)</f>
        <v>0</v>
      </c>
      <c r="PUH66" s="956">
        <f t="shared" ref="PUH66" si="12736">IF(PUH62&gt;0,0,(PUH60-PUF62)*$C$65)</f>
        <v>0</v>
      </c>
      <c r="PUJ66" s="956">
        <f t="shared" ref="PUJ66" si="12737">IF(PUJ62&gt;0,0,(PUJ60-PUH62)*$C$65)</f>
        <v>0</v>
      </c>
      <c r="PUM66" s="956">
        <f t="shared" ref="PUM66" si="12738">IF(PUM62&gt;0,0,(PUM60-PUK62)*$C$65)</f>
        <v>0</v>
      </c>
      <c r="PUO66" s="956">
        <f t="shared" ref="PUO66" si="12739">IF(PUO62&gt;0,0,(PUO60-PUM62)*$C$65)</f>
        <v>0</v>
      </c>
      <c r="PUR66" s="956">
        <f t="shared" ref="PUR66" si="12740">IF(PUR62&gt;0,0,(PUR60-PUP62)*$C$65)</f>
        <v>0</v>
      </c>
      <c r="PUT66" s="956">
        <f t="shared" ref="PUT66" si="12741">IF(PUT62&gt;0,0,(PUT60-PUR62)*$C$65)</f>
        <v>0</v>
      </c>
      <c r="PUW66" s="956">
        <f t="shared" ref="PUW66" si="12742">IF(PUW62&gt;0,0,(PUW60-PUU62)*$C$65)</f>
        <v>0</v>
      </c>
      <c r="PUY66" s="956">
        <f t="shared" ref="PUY66" si="12743">IF(PUY62&gt;0,0,(PUY60-PUW62)*$C$65)</f>
        <v>0</v>
      </c>
      <c r="PVB66" s="956">
        <f t="shared" ref="PVB66" si="12744">IF(PVB62&gt;0,0,(PVB60-PUZ62)*$C$65)</f>
        <v>0</v>
      </c>
      <c r="PVD66" s="956">
        <f t="shared" ref="PVD66" si="12745">IF(PVD62&gt;0,0,(PVD60-PVB62)*$C$65)</f>
        <v>0</v>
      </c>
      <c r="PVG66" s="956">
        <f t="shared" ref="PVG66" si="12746">IF(PVG62&gt;0,0,(PVG60-PVE62)*$C$65)</f>
        <v>0</v>
      </c>
      <c r="PVI66" s="956">
        <f t="shared" ref="PVI66" si="12747">IF(PVI62&gt;0,0,(PVI60-PVG62)*$C$65)</f>
        <v>0</v>
      </c>
      <c r="PVL66" s="956">
        <f t="shared" ref="PVL66" si="12748">IF(PVL62&gt;0,0,(PVL60-PVJ62)*$C$65)</f>
        <v>0</v>
      </c>
      <c r="PVN66" s="956">
        <f t="shared" ref="PVN66" si="12749">IF(PVN62&gt;0,0,(PVN60-PVL62)*$C$65)</f>
        <v>0</v>
      </c>
      <c r="PVQ66" s="956">
        <f t="shared" ref="PVQ66" si="12750">IF(PVQ62&gt;0,0,(PVQ60-PVO62)*$C$65)</f>
        <v>0</v>
      </c>
      <c r="PVS66" s="956">
        <f t="shared" ref="PVS66" si="12751">IF(PVS62&gt;0,0,(PVS60-PVQ62)*$C$65)</f>
        <v>0</v>
      </c>
      <c r="PVV66" s="956">
        <f t="shared" ref="PVV66" si="12752">IF(PVV62&gt;0,0,(PVV60-PVT62)*$C$65)</f>
        <v>0</v>
      </c>
      <c r="PVX66" s="956">
        <f t="shared" ref="PVX66" si="12753">IF(PVX62&gt;0,0,(PVX60-PVV62)*$C$65)</f>
        <v>0</v>
      </c>
      <c r="PWA66" s="956">
        <f t="shared" ref="PWA66" si="12754">IF(PWA62&gt;0,0,(PWA60-PVY62)*$C$65)</f>
        <v>0</v>
      </c>
      <c r="PWC66" s="956">
        <f t="shared" ref="PWC66" si="12755">IF(PWC62&gt;0,0,(PWC60-PWA62)*$C$65)</f>
        <v>0</v>
      </c>
      <c r="PWF66" s="956">
        <f t="shared" ref="PWF66" si="12756">IF(PWF62&gt;0,0,(PWF60-PWD62)*$C$65)</f>
        <v>0</v>
      </c>
      <c r="PWH66" s="956">
        <f t="shared" ref="PWH66" si="12757">IF(PWH62&gt;0,0,(PWH60-PWF62)*$C$65)</f>
        <v>0</v>
      </c>
      <c r="PWK66" s="956">
        <f t="shared" ref="PWK66" si="12758">IF(PWK62&gt;0,0,(PWK60-PWI62)*$C$65)</f>
        <v>0</v>
      </c>
      <c r="PWM66" s="956">
        <f t="shared" ref="PWM66" si="12759">IF(PWM62&gt;0,0,(PWM60-PWK62)*$C$65)</f>
        <v>0</v>
      </c>
      <c r="PWP66" s="956">
        <f t="shared" ref="PWP66" si="12760">IF(PWP62&gt;0,0,(PWP60-PWN62)*$C$65)</f>
        <v>0</v>
      </c>
      <c r="PWR66" s="956">
        <f t="shared" ref="PWR66" si="12761">IF(PWR62&gt;0,0,(PWR60-PWP62)*$C$65)</f>
        <v>0</v>
      </c>
      <c r="PWU66" s="956">
        <f t="shared" ref="PWU66" si="12762">IF(PWU62&gt;0,0,(PWU60-PWS62)*$C$65)</f>
        <v>0</v>
      </c>
      <c r="PWW66" s="956">
        <f t="shared" ref="PWW66" si="12763">IF(PWW62&gt;0,0,(PWW60-PWU62)*$C$65)</f>
        <v>0</v>
      </c>
      <c r="PWZ66" s="956">
        <f t="shared" ref="PWZ66" si="12764">IF(PWZ62&gt;0,0,(PWZ60-PWX62)*$C$65)</f>
        <v>0</v>
      </c>
      <c r="PXB66" s="956">
        <f t="shared" ref="PXB66" si="12765">IF(PXB62&gt;0,0,(PXB60-PWZ62)*$C$65)</f>
        <v>0</v>
      </c>
      <c r="PXE66" s="956">
        <f t="shared" ref="PXE66" si="12766">IF(PXE62&gt;0,0,(PXE60-PXC62)*$C$65)</f>
        <v>0</v>
      </c>
      <c r="PXG66" s="956">
        <f t="shared" ref="PXG66" si="12767">IF(PXG62&gt;0,0,(PXG60-PXE62)*$C$65)</f>
        <v>0</v>
      </c>
      <c r="PXJ66" s="956">
        <f t="shared" ref="PXJ66" si="12768">IF(PXJ62&gt;0,0,(PXJ60-PXH62)*$C$65)</f>
        <v>0</v>
      </c>
      <c r="PXL66" s="956">
        <f t="shared" ref="PXL66" si="12769">IF(PXL62&gt;0,0,(PXL60-PXJ62)*$C$65)</f>
        <v>0</v>
      </c>
      <c r="PXO66" s="956">
        <f t="shared" ref="PXO66" si="12770">IF(PXO62&gt;0,0,(PXO60-PXM62)*$C$65)</f>
        <v>0</v>
      </c>
      <c r="PXQ66" s="956">
        <f t="shared" ref="PXQ66" si="12771">IF(PXQ62&gt;0,0,(PXQ60-PXO62)*$C$65)</f>
        <v>0</v>
      </c>
      <c r="PXT66" s="956">
        <f t="shared" ref="PXT66" si="12772">IF(PXT62&gt;0,0,(PXT60-PXR62)*$C$65)</f>
        <v>0</v>
      </c>
      <c r="PXV66" s="956">
        <f t="shared" ref="PXV66" si="12773">IF(PXV62&gt;0,0,(PXV60-PXT62)*$C$65)</f>
        <v>0</v>
      </c>
      <c r="PXY66" s="956">
        <f t="shared" ref="PXY66" si="12774">IF(PXY62&gt;0,0,(PXY60-PXW62)*$C$65)</f>
        <v>0</v>
      </c>
      <c r="PYA66" s="956">
        <f t="shared" ref="PYA66" si="12775">IF(PYA62&gt;0,0,(PYA60-PXY62)*$C$65)</f>
        <v>0</v>
      </c>
      <c r="PYD66" s="956">
        <f t="shared" ref="PYD66" si="12776">IF(PYD62&gt;0,0,(PYD60-PYB62)*$C$65)</f>
        <v>0</v>
      </c>
      <c r="PYF66" s="956">
        <f t="shared" ref="PYF66" si="12777">IF(PYF62&gt;0,0,(PYF60-PYD62)*$C$65)</f>
        <v>0</v>
      </c>
      <c r="PYI66" s="956">
        <f t="shared" ref="PYI66" si="12778">IF(PYI62&gt;0,0,(PYI60-PYG62)*$C$65)</f>
        <v>0</v>
      </c>
      <c r="PYK66" s="956">
        <f t="shared" ref="PYK66" si="12779">IF(PYK62&gt;0,0,(PYK60-PYI62)*$C$65)</f>
        <v>0</v>
      </c>
      <c r="PYN66" s="956">
        <f t="shared" ref="PYN66" si="12780">IF(PYN62&gt;0,0,(PYN60-PYL62)*$C$65)</f>
        <v>0</v>
      </c>
      <c r="PYP66" s="956">
        <f t="shared" ref="PYP66" si="12781">IF(PYP62&gt;0,0,(PYP60-PYN62)*$C$65)</f>
        <v>0</v>
      </c>
      <c r="PYS66" s="956">
        <f t="shared" ref="PYS66" si="12782">IF(PYS62&gt;0,0,(PYS60-PYQ62)*$C$65)</f>
        <v>0</v>
      </c>
      <c r="PYU66" s="956">
        <f t="shared" ref="PYU66" si="12783">IF(PYU62&gt;0,0,(PYU60-PYS62)*$C$65)</f>
        <v>0</v>
      </c>
      <c r="PYX66" s="956">
        <f t="shared" ref="PYX66" si="12784">IF(PYX62&gt;0,0,(PYX60-PYV62)*$C$65)</f>
        <v>0</v>
      </c>
      <c r="PYZ66" s="956">
        <f t="shared" ref="PYZ66" si="12785">IF(PYZ62&gt;0,0,(PYZ60-PYX62)*$C$65)</f>
        <v>0</v>
      </c>
      <c r="PZC66" s="956">
        <f t="shared" ref="PZC66" si="12786">IF(PZC62&gt;0,0,(PZC60-PZA62)*$C$65)</f>
        <v>0</v>
      </c>
      <c r="PZE66" s="956">
        <f t="shared" ref="PZE66" si="12787">IF(PZE62&gt;0,0,(PZE60-PZC62)*$C$65)</f>
        <v>0</v>
      </c>
      <c r="PZH66" s="956">
        <f t="shared" ref="PZH66" si="12788">IF(PZH62&gt;0,0,(PZH60-PZF62)*$C$65)</f>
        <v>0</v>
      </c>
      <c r="PZJ66" s="956">
        <f t="shared" ref="PZJ66" si="12789">IF(PZJ62&gt;0,0,(PZJ60-PZH62)*$C$65)</f>
        <v>0</v>
      </c>
      <c r="PZM66" s="956">
        <f t="shared" ref="PZM66" si="12790">IF(PZM62&gt;0,0,(PZM60-PZK62)*$C$65)</f>
        <v>0</v>
      </c>
      <c r="PZO66" s="956">
        <f t="shared" ref="PZO66" si="12791">IF(PZO62&gt;0,0,(PZO60-PZM62)*$C$65)</f>
        <v>0</v>
      </c>
      <c r="PZR66" s="956">
        <f t="shared" ref="PZR66" si="12792">IF(PZR62&gt;0,0,(PZR60-PZP62)*$C$65)</f>
        <v>0</v>
      </c>
      <c r="PZT66" s="956">
        <f t="shared" ref="PZT66" si="12793">IF(PZT62&gt;0,0,(PZT60-PZR62)*$C$65)</f>
        <v>0</v>
      </c>
      <c r="PZW66" s="956">
        <f t="shared" ref="PZW66" si="12794">IF(PZW62&gt;0,0,(PZW60-PZU62)*$C$65)</f>
        <v>0</v>
      </c>
      <c r="PZY66" s="956">
        <f t="shared" ref="PZY66" si="12795">IF(PZY62&gt;0,0,(PZY60-PZW62)*$C$65)</f>
        <v>0</v>
      </c>
      <c r="QAB66" s="956">
        <f t="shared" ref="QAB66" si="12796">IF(QAB62&gt;0,0,(QAB60-PZZ62)*$C$65)</f>
        <v>0</v>
      </c>
      <c r="QAD66" s="956">
        <f t="shared" ref="QAD66" si="12797">IF(QAD62&gt;0,0,(QAD60-QAB62)*$C$65)</f>
        <v>0</v>
      </c>
      <c r="QAG66" s="956">
        <f t="shared" ref="QAG66" si="12798">IF(QAG62&gt;0,0,(QAG60-QAE62)*$C$65)</f>
        <v>0</v>
      </c>
      <c r="QAI66" s="956">
        <f t="shared" ref="QAI66" si="12799">IF(QAI62&gt;0,0,(QAI60-QAG62)*$C$65)</f>
        <v>0</v>
      </c>
      <c r="QAL66" s="956">
        <f t="shared" ref="QAL66" si="12800">IF(QAL62&gt;0,0,(QAL60-QAJ62)*$C$65)</f>
        <v>0</v>
      </c>
      <c r="QAN66" s="956">
        <f t="shared" ref="QAN66" si="12801">IF(QAN62&gt;0,0,(QAN60-QAL62)*$C$65)</f>
        <v>0</v>
      </c>
      <c r="QAQ66" s="956">
        <f t="shared" ref="QAQ66" si="12802">IF(QAQ62&gt;0,0,(QAQ60-QAO62)*$C$65)</f>
        <v>0</v>
      </c>
      <c r="QAS66" s="956">
        <f t="shared" ref="QAS66" si="12803">IF(QAS62&gt;0,0,(QAS60-QAQ62)*$C$65)</f>
        <v>0</v>
      </c>
      <c r="QAV66" s="956">
        <f t="shared" ref="QAV66" si="12804">IF(QAV62&gt;0,0,(QAV60-QAT62)*$C$65)</f>
        <v>0</v>
      </c>
      <c r="QAX66" s="956">
        <f t="shared" ref="QAX66" si="12805">IF(QAX62&gt;0,0,(QAX60-QAV62)*$C$65)</f>
        <v>0</v>
      </c>
      <c r="QBA66" s="956">
        <f t="shared" ref="QBA66" si="12806">IF(QBA62&gt;0,0,(QBA60-QAY62)*$C$65)</f>
        <v>0</v>
      </c>
      <c r="QBC66" s="956">
        <f t="shared" ref="QBC66" si="12807">IF(QBC62&gt;0,0,(QBC60-QBA62)*$C$65)</f>
        <v>0</v>
      </c>
      <c r="QBF66" s="956">
        <f t="shared" ref="QBF66" si="12808">IF(QBF62&gt;0,0,(QBF60-QBD62)*$C$65)</f>
        <v>0</v>
      </c>
      <c r="QBH66" s="956">
        <f t="shared" ref="QBH66" si="12809">IF(QBH62&gt;0,0,(QBH60-QBF62)*$C$65)</f>
        <v>0</v>
      </c>
      <c r="QBK66" s="956">
        <f t="shared" ref="QBK66" si="12810">IF(QBK62&gt;0,0,(QBK60-QBI62)*$C$65)</f>
        <v>0</v>
      </c>
      <c r="QBM66" s="956">
        <f t="shared" ref="QBM66" si="12811">IF(QBM62&gt;0,0,(QBM60-QBK62)*$C$65)</f>
        <v>0</v>
      </c>
      <c r="QBP66" s="956">
        <f t="shared" ref="QBP66" si="12812">IF(QBP62&gt;0,0,(QBP60-QBN62)*$C$65)</f>
        <v>0</v>
      </c>
      <c r="QBR66" s="956">
        <f t="shared" ref="QBR66" si="12813">IF(QBR62&gt;0,0,(QBR60-QBP62)*$C$65)</f>
        <v>0</v>
      </c>
      <c r="QBU66" s="956">
        <f t="shared" ref="QBU66" si="12814">IF(QBU62&gt;0,0,(QBU60-QBS62)*$C$65)</f>
        <v>0</v>
      </c>
      <c r="QBW66" s="956">
        <f t="shared" ref="QBW66" si="12815">IF(QBW62&gt;0,0,(QBW60-QBU62)*$C$65)</f>
        <v>0</v>
      </c>
      <c r="QBZ66" s="956">
        <f t="shared" ref="QBZ66" si="12816">IF(QBZ62&gt;0,0,(QBZ60-QBX62)*$C$65)</f>
        <v>0</v>
      </c>
      <c r="QCB66" s="956">
        <f t="shared" ref="QCB66" si="12817">IF(QCB62&gt;0,0,(QCB60-QBZ62)*$C$65)</f>
        <v>0</v>
      </c>
      <c r="QCE66" s="956">
        <f t="shared" ref="QCE66" si="12818">IF(QCE62&gt;0,0,(QCE60-QCC62)*$C$65)</f>
        <v>0</v>
      </c>
      <c r="QCG66" s="956">
        <f t="shared" ref="QCG66" si="12819">IF(QCG62&gt;0,0,(QCG60-QCE62)*$C$65)</f>
        <v>0</v>
      </c>
      <c r="QCJ66" s="956">
        <f t="shared" ref="QCJ66" si="12820">IF(QCJ62&gt;0,0,(QCJ60-QCH62)*$C$65)</f>
        <v>0</v>
      </c>
      <c r="QCL66" s="956">
        <f t="shared" ref="QCL66" si="12821">IF(QCL62&gt;0,0,(QCL60-QCJ62)*$C$65)</f>
        <v>0</v>
      </c>
      <c r="QCO66" s="956">
        <f t="shared" ref="QCO66" si="12822">IF(QCO62&gt;0,0,(QCO60-QCM62)*$C$65)</f>
        <v>0</v>
      </c>
      <c r="QCQ66" s="956">
        <f t="shared" ref="QCQ66" si="12823">IF(QCQ62&gt;0,0,(QCQ60-QCO62)*$C$65)</f>
        <v>0</v>
      </c>
      <c r="QCT66" s="956">
        <f t="shared" ref="QCT66" si="12824">IF(QCT62&gt;0,0,(QCT60-QCR62)*$C$65)</f>
        <v>0</v>
      </c>
      <c r="QCV66" s="956">
        <f t="shared" ref="QCV66" si="12825">IF(QCV62&gt;0,0,(QCV60-QCT62)*$C$65)</f>
        <v>0</v>
      </c>
      <c r="QCY66" s="956">
        <f t="shared" ref="QCY66" si="12826">IF(QCY62&gt;0,0,(QCY60-QCW62)*$C$65)</f>
        <v>0</v>
      </c>
      <c r="QDA66" s="956">
        <f t="shared" ref="QDA66" si="12827">IF(QDA62&gt;0,0,(QDA60-QCY62)*$C$65)</f>
        <v>0</v>
      </c>
      <c r="QDD66" s="956">
        <f t="shared" ref="QDD66" si="12828">IF(QDD62&gt;0,0,(QDD60-QDB62)*$C$65)</f>
        <v>0</v>
      </c>
      <c r="QDF66" s="956">
        <f t="shared" ref="QDF66" si="12829">IF(QDF62&gt;0,0,(QDF60-QDD62)*$C$65)</f>
        <v>0</v>
      </c>
      <c r="QDI66" s="956">
        <f t="shared" ref="QDI66" si="12830">IF(QDI62&gt;0,0,(QDI60-QDG62)*$C$65)</f>
        <v>0</v>
      </c>
      <c r="QDK66" s="956">
        <f t="shared" ref="QDK66" si="12831">IF(QDK62&gt;0,0,(QDK60-QDI62)*$C$65)</f>
        <v>0</v>
      </c>
      <c r="QDN66" s="956">
        <f t="shared" ref="QDN66" si="12832">IF(QDN62&gt;0,0,(QDN60-QDL62)*$C$65)</f>
        <v>0</v>
      </c>
      <c r="QDP66" s="956">
        <f t="shared" ref="QDP66" si="12833">IF(QDP62&gt;0,0,(QDP60-QDN62)*$C$65)</f>
        <v>0</v>
      </c>
      <c r="QDS66" s="956">
        <f t="shared" ref="QDS66" si="12834">IF(QDS62&gt;0,0,(QDS60-QDQ62)*$C$65)</f>
        <v>0</v>
      </c>
      <c r="QDU66" s="956">
        <f t="shared" ref="QDU66" si="12835">IF(QDU62&gt;0,0,(QDU60-QDS62)*$C$65)</f>
        <v>0</v>
      </c>
      <c r="QDX66" s="956">
        <f t="shared" ref="QDX66" si="12836">IF(QDX62&gt;0,0,(QDX60-QDV62)*$C$65)</f>
        <v>0</v>
      </c>
      <c r="QDZ66" s="956">
        <f t="shared" ref="QDZ66" si="12837">IF(QDZ62&gt;0,0,(QDZ60-QDX62)*$C$65)</f>
        <v>0</v>
      </c>
      <c r="QEC66" s="956">
        <f t="shared" ref="QEC66" si="12838">IF(QEC62&gt;0,0,(QEC60-QEA62)*$C$65)</f>
        <v>0</v>
      </c>
      <c r="QEE66" s="956">
        <f t="shared" ref="QEE66" si="12839">IF(QEE62&gt;0,0,(QEE60-QEC62)*$C$65)</f>
        <v>0</v>
      </c>
      <c r="QEH66" s="956">
        <f t="shared" ref="QEH66" si="12840">IF(QEH62&gt;0,0,(QEH60-QEF62)*$C$65)</f>
        <v>0</v>
      </c>
      <c r="QEJ66" s="956">
        <f t="shared" ref="QEJ66" si="12841">IF(QEJ62&gt;0,0,(QEJ60-QEH62)*$C$65)</f>
        <v>0</v>
      </c>
      <c r="QEM66" s="956">
        <f t="shared" ref="QEM66" si="12842">IF(QEM62&gt;0,0,(QEM60-QEK62)*$C$65)</f>
        <v>0</v>
      </c>
      <c r="QEO66" s="956">
        <f t="shared" ref="QEO66" si="12843">IF(QEO62&gt;0,0,(QEO60-QEM62)*$C$65)</f>
        <v>0</v>
      </c>
      <c r="QER66" s="956">
        <f t="shared" ref="QER66" si="12844">IF(QER62&gt;0,0,(QER60-QEP62)*$C$65)</f>
        <v>0</v>
      </c>
      <c r="QET66" s="956">
        <f t="shared" ref="QET66" si="12845">IF(QET62&gt;0,0,(QET60-QER62)*$C$65)</f>
        <v>0</v>
      </c>
      <c r="QEW66" s="956">
        <f t="shared" ref="QEW66" si="12846">IF(QEW62&gt;0,0,(QEW60-QEU62)*$C$65)</f>
        <v>0</v>
      </c>
      <c r="QEY66" s="956">
        <f t="shared" ref="QEY66" si="12847">IF(QEY62&gt;0,0,(QEY60-QEW62)*$C$65)</f>
        <v>0</v>
      </c>
      <c r="QFB66" s="956">
        <f t="shared" ref="QFB66" si="12848">IF(QFB62&gt;0,0,(QFB60-QEZ62)*$C$65)</f>
        <v>0</v>
      </c>
      <c r="QFD66" s="956">
        <f t="shared" ref="QFD66" si="12849">IF(QFD62&gt;0,0,(QFD60-QFB62)*$C$65)</f>
        <v>0</v>
      </c>
      <c r="QFG66" s="956">
        <f t="shared" ref="QFG66" si="12850">IF(QFG62&gt;0,0,(QFG60-QFE62)*$C$65)</f>
        <v>0</v>
      </c>
      <c r="QFI66" s="956">
        <f t="shared" ref="QFI66" si="12851">IF(QFI62&gt;0,0,(QFI60-QFG62)*$C$65)</f>
        <v>0</v>
      </c>
      <c r="QFL66" s="956">
        <f t="shared" ref="QFL66" si="12852">IF(QFL62&gt;0,0,(QFL60-QFJ62)*$C$65)</f>
        <v>0</v>
      </c>
      <c r="QFN66" s="956">
        <f t="shared" ref="QFN66" si="12853">IF(QFN62&gt;0,0,(QFN60-QFL62)*$C$65)</f>
        <v>0</v>
      </c>
      <c r="QFQ66" s="956">
        <f t="shared" ref="QFQ66" si="12854">IF(QFQ62&gt;0,0,(QFQ60-QFO62)*$C$65)</f>
        <v>0</v>
      </c>
      <c r="QFS66" s="956">
        <f t="shared" ref="QFS66" si="12855">IF(QFS62&gt;0,0,(QFS60-QFQ62)*$C$65)</f>
        <v>0</v>
      </c>
      <c r="QFV66" s="956">
        <f t="shared" ref="QFV66" si="12856">IF(QFV62&gt;0,0,(QFV60-QFT62)*$C$65)</f>
        <v>0</v>
      </c>
      <c r="QFX66" s="956">
        <f t="shared" ref="QFX66" si="12857">IF(QFX62&gt;0,0,(QFX60-QFV62)*$C$65)</f>
        <v>0</v>
      </c>
      <c r="QGA66" s="956">
        <f t="shared" ref="QGA66" si="12858">IF(QGA62&gt;0,0,(QGA60-QFY62)*$C$65)</f>
        <v>0</v>
      </c>
      <c r="QGC66" s="956">
        <f t="shared" ref="QGC66" si="12859">IF(QGC62&gt;0,0,(QGC60-QGA62)*$C$65)</f>
        <v>0</v>
      </c>
      <c r="QGF66" s="956">
        <f t="shared" ref="QGF66" si="12860">IF(QGF62&gt;0,0,(QGF60-QGD62)*$C$65)</f>
        <v>0</v>
      </c>
      <c r="QGH66" s="956">
        <f t="shared" ref="QGH66" si="12861">IF(QGH62&gt;0,0,(QGH60-QGF62)*$C$65)</f>
        <v>0</v>
      </c>
      <c r="QGK66" s="956">
        <f t="shared" ref="QGK66" si="12862">IF(QGK62&gt;0,0,(QGK60-QGI62)*$C$65)</f>
        <v>0</v>
      </c>
      <c r="QGM66" s="956">
        <f t="shared" ref="QGM66" si="12863">IF(QGM62&gt;0,0,(QGM60-QGK62)*$C$65)</f>
        <v>0</v>
      </c>
      <c r="QGP66" s="956">
        <f t="shared" ref="QGP66" si="12864">IF(QGP62&gt;0,0,(QGP60-QGN62)*$C$65)</f>
        <v>0</v>
      </c>
      <c r="QGR66" s="956">
        <f t="shared" ref="QGR66" si="12865">IF(QGR62&gt;0,0,(QGR60-QGP62)*$C$65)</f>
        <v>0</v>
      </c>
      <c r="QGU66" s="956">
        <f t="shared" ref="QGU66" si="12866">IF(QGU62&gt;0,0,(QGU60-QGS62)*$C$65)</f>
        <v>0</v>
      </c>
      <c r="QGW66" s="956">
        <f t="shared" ref="QGW66" si="12867">IF(QGW62&gt;0,0,(QGW60-QGU62)*$C$65)</f>
        <v>0</v>
      </c>
      <c r="QGZ66" s="956">
        <f t="shared" ref="QGZ66" si="12868">IF(QGZ62&gt;0,0,(QGZ60-QGX62)*$C$65)</f>
        <v>0</v>
      </c>
      <c r="QHB66" s="956">
        <f t="shared" ref="QHB66" si="12869">IF(QHB62&gt;0,0,(QHB60-QGZ62)*$C$65)</f>
        <v>0</v>
      </c>
      <c r="QHE66" s="956">
        <f t="shared" ref="QHE66" si="12870">IF(QHE62&gt;0,0,(QHE60-QHC62)*$C$65)</f>
        <v>0</v>
      </c>
      <c r="QHG66" s="956">
        <f t="shared" ref="QHG66" si="12871">IF(QHG62&gt;0,0,(QHG60-QHE62)*$C$65)</f>
        <v>0</v>
      </c>
      <c r="QHJ66" s="956">
        <f t="shared" ref="QHJ66" si="12872">IF(QHJ62&gt;0,0,(QHJ60-QHH62)*$C$65)</f>
        <v>0</v>
      </c>
      <c r="QHL66" s="956">
        <f t="shared" ref="QHL66" si="12873">IF(QHL62&gt;0,0,(QHL60-QHJ62)*$C$65)</f>
        <v>0</v>
      </c>
      <c r="QHO66" s="956">
        <f t="shared" ref="QHO66" si="12874">IF(QHO62&gt;0,0,(QHO60-QHM62)*$C$65)</f>
        <v>0</v>
      </c>
      <c r="QHQ66" s="956">
        <f t="shared" ref="QHQ66" si="12875">IF(QHQ62&gt;0,0,(QHQ60-QHO62)*$C$65)</f>
        <v>0</v>
      </c>
      <c r="QHT66" s="956">
        <f t="shared" ref="QHT66" si="12876">IF(QHT62&gt;0,0,(QHT60-QHR62)*$C$65)</f>
        <v>0</v>
      </c>
      <c r="QHV66" s="956">
        <f t="shared" ref="QHV66" si="12877">IF(QHV62&gt;0,0,(QHV60-QHT62)*$C$65)</f>
        <v>0</v>
      </c>
      <c r="QHY66" s="956">
        <f t="shared" ref="QHY66" si="12878">IF(QHY62&gt;0,0,(QHY60-QHW62)*$C$65)</f>
        <v>0</v>
      </c>
      <c r="QIA66" s="956">
        <f t="shared" ref="QIA66" si="12879">IF(QIA62&gt;0,0,(QIA60-QHY62)*$C$65)</f>
        <v>0</v>
      </c>
      <c r="QID66" s="956">
        <f t="shared" ref="QID66" si="12880">IF(QID62&gt;0,0,(QID60-QIB62)*$C$65)</f>
        <v>0</v>
      </c>
      <c r="QIF66" s="956">
        <f t="shared" ref="QIF66" si="12881">IF(QIF62&gt;0,0,(QIF60-QID62)*$C$65)</f>
        <v>0</v>
      </c>
      <c r="QII66" s="956">
        <f t="shared" ref="QII66" si="12882">IF(QII62&gt;0,0,(QII60-QIG62)*$C$65)</f>
        <v>0</v>
      </c>
      <c r="QIK66" s="956">
        <f t="shared" ref="QIK66" si="12883">IF(QIK62&gt;0,0,(QIK60-QII62)*$C$65)</f>
        <v>0</v>
      </c>
      <c r="QIN66" s="956">
        <f t="shared" ref="QIN66" si="12884">IF(QIN62&gt;0,0,(QIN60-QIL62)*$C$65)</f>
        <v>0</v>
      </c>
      <c r="QIP66" s="956">
        <f t="shared" ref="QIP66" si="12885">IF(QIP62&gt;0,0,(QIP60-QIN62)*$C$65)</f>
        <v>0</v>
      </c>
      <c r="QIS66" s="956">
        <f t="shared" ref="QIS66" si="12886">IF(QIS62&gt;0,0,(QIS60-QIQ62)*$C$65)</f>
        <v>0</v>
      </c>
      <c r="QIU66" s="956">
        <f t="shared" ref="QIU66" si="12887">IF(QIU62&gt;0,0,(QIU60-QIS62)*$C$65)</f>
        <v>0</v>
      </c>
      <c r="QIX66" s="956">
        <f t="shared" ref="QIX66" si="12888">IF(QIX62&gt;0,0,(QIX60-QIV62)*$C$65)</f>
        <v>0</v>
      </c>
      <c r="QIZ66" s="956">
        <f t="shared" ref="QIZ66" si="12889">IF(QIZ62&gt;0,0,(QIZ60-QIX62)*$C$65)</f>
        <v>0</v>
      </c>
      <c r="QJC66" s="956">
        <f t="shared" ref="QJC66" si="12890">IF(QJC62&gt;0,0,(QJC60-QJA62)*$C$65)</f>
        <v>0</v>
      </c>
      <c r="QJE66" s="956">
        <f t="shared" ref="QJE66" si="12891">IF(QJE62&gt;0,0,(QJE60-QJC62)*$C$65)</f>
        <v>0</v>
      </c>
      <c r="QJH66" s="956">
        <f t="shared" ref="QJH66" si="12892">IF(QJH62&gt;0,0,(QJH60-QJF62)*$C$65)</f>
        <v>0</v>
      </c>
      <c r="QJJ66" s="956">
        <f t="shared" ref="QJJ66" si="12893">IF(QJJ62&gt;0,0,(QJJ60-QJH62)*$C$65)</f>
        <v>0</v>
      </c>
      <c r="QJM66" s="956">
        <f t="shared" ref="QJM66" si="12894">IF(QJM62&gt;0,0,(QJM60-QJK62)*$C$65)</f>
        <v>0</v>
      </c>
      <c r="QJO66" s="956">
        <f t="shared" ref="QJO66" si="12895">IF(QJO62&gt;0,0,(QJO60-QJM62)*$C$65)</f>
        <v>0</v>
      </c>
      <c r="QJR66" s="956">
        <f t="shared" ref="QJR66" si="12896">IF(QJR62&gt;0,0,(QJR60-QJP62)*$C$65)</f>
        <v>0</v>
      </c>
      <c r="QJT66" s="956">
        <f t="shared" ref="QJT66" si="12897">IF(QJT62&gt;0,0,(QJT60-QJR62)*$C$65)</f>
        <v>0</v>
      </c>
      <c r="QJW66" s="956">
        <f t="shared" ref="QJW66" si="12898">IF(QJW62&gt;0,0,(QJW60-QJU62)*$C$65)</f>
        <v>0</v>
      </c>
      <c r="QJY66" s="956">
        <f t="shared" ref="QJY66" si="12899">IF(QJY62&gt;0,0,(QJY60-QJW62)*$C$65)</f>
        <v>0</v>
      </c>
      <c r="QKB66" s="956">
        <f t="shared" ref="QKB66" si="12900">IF(QKB62&gt;0,0,(QKB60-QJZ62)*$C$65)</f>
        <v>0</v>
      </c>
      <c r="QKD66" s="956">
        <f t="shared" ref="QKD66" si="12901">IF(QKD62&gt;0,0,(QKD60-QKB62)*$C$65)</f>
        <v>0</v>
      </c>
      <c r="QKG66" s="956">
        <f t="shared" ref="QKG66" si="12902">IF(QKG62&gt;0,0,(QKG60-QKE62)*$C$65)</f>
        <v>0</v>
      </c>
      <c r="QKI66" s="956">
        <f t="shared" ref="QKI66" si="12903">IF(QKI62&gt;0,0,(QKI60-QKG62)*$C$65)</f>
        <v>0</v>
      </c>
      <c r="QKL66" s="956">
        <f t="shared" ref="QKL66" si="12904">IF(QKL62&gt;0,0,(QKL60-QKJ62)*$C$65)</f>
        <v>0</v>
      </c>
      <c r="QKN66" s="956">
        <f t="shared" ref="QKN66" si="12905">IF(QKN62&gt;0,0,(QKN60-QKL62)*$C$65)</f>
        <v>0</v>
      </c>
      <c r="QKQ66" s="956">
        <f t="shared" ref="QKQ66" si="12906">IF(QKQ62&gt;0,0,(QKQ60-QKO62)*$C$65)</f>
        <v>0</v>
      </c>
      <c r="QKS66" s="956">
        <f t="shared" ref="QKS66" si="12907">IF(QKS62&gt;0,0,(QKS60-QKQ62)*$C$65)</f>
        <v>0</v>
      </c>
      <c r="QKV66" s="956">
        <f t="shared" ref="QKV66" si="12908">IF(QKV62&gt;0,0,(QKV60-QKT62)*$C$65)</f>
        <v>0</v>
      </c>
      <c r="QKX66" s="956">
        <f t="shared" ref="QKX66" si="12909">IF(QKX62&gt;0,0,(QKX60-QKV62)*$C$65)</f>
        <v>0</v>
      </c>
      <c r="QLA66" s="956">
        <f t="shared" ref="QLA66" si="12910">IF(QLA62&gt;0,0,(QLA60-QKY62)*$C$65)</f>
        <v>0</v>
      </c>
      <c r="QLC66" s="956">
        <f t="shared" ref="QLC66" si="12911">IF(QLC62&gt;0,0,(QLC60-QLA62)*$C$65)</f>
        <v>0</v>
      </c>
      <c r="QLF66" s="956">
        <f t="shared" ref="QLF66" si="12912">IF(QLF62&gt;0,0,(QLF60-QLD62)*$C$65)</f>
        <v>0</v>
      </c>
      <c r="QLH66" s="956">
        <f t="shared" ref="QLH66" si="12913">IF(QLH62&gt;0,0,(QLH60-QLF62)*$C$65)</f>
        <v>0</v>
      </c>
      <c r="QLK66" s="956">
        <f t="shared" ref="QLK66" si="12914">IF(QLK62&gt;0,0,(QLK60-QLI62)*$C$65)</f>
        <v>0</v>
      </c>
      <c r="QLM66" s="956">
        <f t="shared" ref="QLM66" si="12915">IF(QLM62&gt;0,0,(QLM60-QLK62)*$C$65)</f>
        <v>0</v>
      </c>
      <c r="QLP66" s="956">
        <f t="shared" ref="QLP66" si="12916">IF(QLP62&gt;0,0,(QLP60-QLN62)*$C$65)</f>
        <v>0</v>
      </c>
      <c r="QLR66" s="956">
        <f t="shared" ref="QLR66" si="12917">IF(QLR62&gt;0,0,(QLR60-QLP62)*$C$65)</f>
        <v>0</v>
      </c>
      <c r="QLU66" s="956">
        <f t="shared" ref="QLU66" si="12918">IF(QLU62&gt;0,0,(QLU60-QLS62)*$C$65)</f>
        <v>0</v>
      </c>
      <c r="QLW66" s="956">
        <f t="shared" ref="QLW66" si="12919">IF(QLW62&gt;0,0,(QLW60-QLU62)*$C$65)</f>
        <v>0</v>
      </c>
      <c r="QLZ66" s="956">
        <f t="shared" ref="QLZ66" si="12920">IF(QLZ62&gt;0,0,(QLZ60-QLX62)*$C$65)</f>
        <v>0</v>
      </c>
      <c r="QMB66" s="956">
        <f t="shared" ref="QMB66" si="12921">IF(QMB62&gt;0,0,(QMB60-QLZ62)*$C$65)</f>
        <v>0</v>
      </c>
      <c r="QME66" s="956">
        <f t="shared" ref="QME66" si="12922">IF(QME62&gt;0,0,(QME60-QMC62)*$C$65)</f>
        <v>0</v>
      </c>
      <c r="QMG66" s="956">
        <f t="shared" ref="QMG66" si="12923">IF(QMG62&gt;0,0,(QMG60-QME62)*$C$65)</f>
        <v>0</v>
      </c>
      <c r="QMJ66" s="956">
        <f t="shared" ref="QMJ66" si="12924">IF(QMJ62&gt;0,0,(QMJ60-QMH62)*$C$65)</f>
        <v>0</v>
      </c>
      <c r="QML66" s="956">
        <f t="shared" ref="QML66" si="12925">IF(QML62&gt;0,0,(QML60-QMJ62)*$C$65)</f>
        <v>0</v>
      </c>
      <c r="QMO66" s="956">
        <f t="shared" ref="QMO66" si="12926">IF(QMO62&gt;0,0,(QMO60-QMM62)*$C$65)</f>
        <v>0</v>
      </c>
      <c r="QMQ66" s="956">
        <f t="shared" ref="QMQ66" si="12927">IF(QMQ62&gt;0,0,(QMQ60-QMO62)*$C$65)</f>
        <v>0</v>
      </c>
      <c r="QMT66" s="956">
        <f t="shared" ref="QMT66" si="12928">IF(QMT62&gt;0,0,(QMT60-QMR62)*$C$65)</f>
        <v>0</v>
      </c>
      <c r="QMV66" s="956">
        <f t="shared" ref="QMV66" si="12929">IF(QMV62&gt;0,0,(QMV60-QMT62)*$C$65)</f>
        <v>0</v>
      </c>
      <c r="QMY66" s="956">
        <f t="shared" ref="QMY66" si="12930">IF(QMY62&gt;0,0,(QMY60-QMW62)*$C$65)</f>
        <v>0</v>
      </c>
      <c r="QNA66" s="956">
        <f t="shared" ref="QNA66" si="12931">IF(QNA62&gt;0,0,(QNA60-QMY62)*$C$65)</f>
        <v>0</v>
      </c>
      <c r="QND66" s="956">
        <f t="shared" ref="QND66" si="12932">IF(QND62&gt;0,0,(QND60-QNB62)*$C$65)</f>
        <v>0</v>
      </c>
      <c r="QNF66" s="956">
        <f t="shared" ref="QNF66" si="12933">IF(QNF62&gt;0,0,(QNF60-QND62)*$C$65)</f>
        <v>0</v>
      </c>
      <c r="QNI66" s="956">
        <f t="shared" ref="QNI66" si="12934">IF(QNI62&gt;0,0,(QNI60-QNG62)*$C$65)</f>
        <v>0</v>
      </c>
      <c r="QNK66" s="956">
        <f t="shared" ref="QNK66" si="12935">IF(QNK62&gt;0,0,(QNK60-QNI62)*$C$65)</f>
        <v>0</v>
      </c>
      <c r="QNN66" s="956">
        <f t="shared" ref="QNN66" si="12936">IF(QNN62&gt;0,0,(QNN60-QNL62)*$C$65)</f>
        <v>0</v>
      </c>
      <c r="QNP66" s="956">
        <f t="shared" ref="QNP66" si="12937">IF(QNP62&gt;0,0,(QNP60-QNN62)*$C$65)</f>
        <v>0</v>
      </c>
      <c r="QNS66" s="956">
        <f t="shared" ref="QNS66" si="12938">IF(QNS62&gt;0,0,(QNS60-QNQ62)*$C$65)</f>
        <v>0</v>
      </c>
      <c r="QNU66" s="956">
        <f t="shared" ref="QNU66" si="12939">IF(QNU62&gt;0,0,(QNU60-QNS62)*$C$65)</f>
        <v>0</v>
      </c>
      <c r="QNX66" s="956">
        <f t="shared" ref="QNX66" si="12940">IF(QNX62&gt;0,0,(QNX60-QNV62)*$C$65)</f>
        <v>0</v>
      </c>
      <c r="QNZ66" s="956">
        <f t="shared" ref="QNZ66" si="12941">IF(QNZ62&gt;0,0,(QNZ60-QNX62)*$C$65)</f>
        <v>0</v>
      </c>
      <c r="QOC66" s="956">
        <f t="shared" ref="QOC66" si="12942">IF(QOC62&gt;0,0,(QOC60-QOA62)*$C$65)</f>
        <v>0</v>
      </c>
      <c r="QOE66" s="956">
        <f t="shared" ref="QOE66" si="12943">IF(QOE62&gt;0,0,(QOE60-QOC62)*$C$65)</f>
        <v>0</v>
      </c>
      <c r="QOH66" s="956">
        <f t="shared" ref="QOH66" si="12944">IF(QOH62&gt;0,0,(QOH60-QOF62)*$C$65)</f>
        <v>0</v>
      </c>
      <c r="QOJ66" s="956">
        <f t="shared" ref="QOJ66" si="12945">IF(QOJ62&gt;0,0,(QOJ60-QOH62)*$C$65)</f>
        <v>0</v>
      </c>
      <c r="QOM66" s="956">
        <f t="shared" ref="QOM66" si="12946">IF(QOM62&gt;0,0,(QOM60-QOK62)*$C$65)</f>
        <v>0</v>
      </c>
      <c r="QOO66" s="956">
        <f t="shared" ref="QOO66" si="12947">IF(QOO62&gt;0,0,(QOO60-QOM62)*$C$65)</f>
        <v>0</v>
      </c>
      <c r="QOR66" s="956">
        <f t="shared" ref="QOR66" si="12948">IF(QOR62&gt;0,0,(QOR60-QOP62)*$C$65)</f>
        <v>0</v>
      </c>
      <c r="QOT66" s="956">
        <f t="shared" ref="QOT66" si="12949">IF(QOT62&gt;0,0,(QOT60-QOR62)*$C$65)</f>
        <v>0</v>
      </c>
      <c r="QOW66" s="956">
        <f t="shared" ref="QOW66" si="12950">IF(QOW62&gt;0,0,(QOW60-QOU62)*$C$65)</f>
        <v>0</v>
      </c>
      <c r="QOY66" s="956">
        <f t="shared" ref="QOY66" si="12951">IF(QOY62&gt;0,0,(QOY60-QOW62)*$C$65)</f>
        <v>0</v>
      </c>
      <c r="QPB66" s="956">
        <f t="shared" ref="QPB66" si="12952">IF(QPB62&gt;0,0,(QPB60-QOZ62)*$C$65)</f>
        <v>0</v>
      </c>
      <c r="QPD66" s="956">
        <f t="shared" ref="QPD66" si="12953">IF(QPD62&gt;0,0,(QPD60-QPB62)*$C$65)</f>
        <v>0</v>
      </c>
      <c r="QPG66" s="956">
        <f t="shared" ref="QPG66" si="12954">IF(QPG62&gt;0,0,(QPG60-QPE62)*$C$65)</f>
        <v>0</v>
      </c>
      <c r="QPI66" s="956">
        <f t="shared" ref="QPI66" si="12955">IF(QPI62&gt;0,0,(QPI60-QPG62)*$C$65)</f>
        <v>0</v>
      </c>
      <c r="QPL66" s="956">
        <f t="shared" ref="QPL66" si="12956">IF(QPL62&gt;0,0,(QPL60-QPJ62)*$C$65)</f>
        <v>0</v>
      </c>
      <c r="QPN66" s="956">
        <f t="shared" ref="QPN66" si="12957">IF(QPN62&gt;0,0,(QPN60-QPL62)*$C$65)</f>
        <v>0</v>
      </c>
      <c r="QPQ66" s="956">
        <f t="shared" ref="QPQ66" si="12958">IF(QPQ62&gt;0,0,(QPQ60-QPO62)*$C$65)</f>
        <v>0</v>
      </c>
      <c r="QPS66" s="956">
        <f t="shared" ref="QPS66" si="12959">IF(QPS62&gt;0,0,(QPS60-QPQ62)*$C$65)</f>
        <v>0</v>
      </c>
      <c r="QPV66" s="956">
        <f t="shared" ref="QPV66" si="12960">IF(QPV62&gt;0,0,(QPV60-QPT62)*$C$65)</f>
        <v>0</v>
      </c>
      <c r="QPX66" s="956">
        <f t="shared" ref="QPX66" si="12961">IF(QPX62&gt;0,0,(QPX60-QPV62)*$C$65)</f>
        <v>0</v>
      </c>
      <c r="QQA66" s="956">
        <f t="shared" ref="QQA66" si="12962">IF(QQA62&gt;0,0,(QQA60-QPY62)*$C$65)</f>
        <v>0</v>
      </c>
      <c r="QQC66" s="956">
        <f t="shared" ref="QQC66" si="12963">IF(QQC62&gt;0,0,(QQC60-QQA62)*$C$65)</f>
        <v>0</v>
      </c>
      <c r="QQF66" s="956">
        <f t="shared" ref="QQF66" si="12964">IF(QQF62&gt;0,0,(QQF60-QQD62)*$C$65)</f>
        <v>0</v>
      </c>
      <c r="QQH66" s="956">
        <f t="shared" ref="QQH66" si="12965">IF(QQH62&gt;0,0,(QQH60-QQF62)*$C$65)</f>
        <v>0</v>
      </c>
      <c r="QQK66" s="956">
        <f t="shared" ref="QQK66" si="12966">IF(QQK62&gt;0,0,(QQK60-QQI62)*$C$65)</f>
        <v>0</v>
      </c>
      <c r="QQM66" s="956">
        <f t="shared" ref="QQM66" si="12967">IF(QQM62&gt;0,0,(QQM60-QQK62)*$C$65)</f>
        <v>0</v>
      </c>
      <c r="QQP66" s="956">
        <f t="shared" ref="QQP66" si="12968">IF(QQP62&gt;0,0,(QQP60-QQN62)*$C$65)</f>
        <v>0</v>
      </c>
      <c r="QQR66" s="956">
        <f t="shared" ref="QQR66" si="12969">IF(QQR62&gt;0,0,(QQR60-QQP62)*$C$65)</f>
        <v>0</v>
      </c>
      <c r="QQU66" s="956">
        <f t="shared" ref="QQU66" si="12970">IF(QQU62&gt;0,0,(QQU60-QQS62)*$C$65)</f>
        <v>0</v>
      </c>
      <c r="QQW66" s="956">
        <f t="shared" ref="QQW66" si="12971">IF(QQW62&gt;0,0,(QQW60-QQU62)*$C$65)</f>
        <v>0</v>
      </c>
      <c r="QQZ66" s="956">
        <f t="shared" ref="QQZ66" si="12972">IF(QQZ62&gt;0,0,(QQZ60-QQX62)*$C$65)</f>
        <v>0</v>
      </c>
      <c r="QRB66" s="956">
        <f t="shared" ref="QRB66" si="12973">IF(QRB62&gt;0,0,(QRB60-QQZ62)*$C$65)</f>
        <v>0</v>
      </c>
      <c r="QRE66" s="956">
        <f t="shared" ref="QRE66" si="12974">IF(QRE62&gt;0,0,(QRE60-QRC62)*$C$65)</f>
        <v>0</v>
      </c>
      <c r="QRG66" s="956">
        <f t="shared" ref="QRG66" si="12975">IF(QRG62&gt;0,0,(QRG60-QRE62)*$C$65)</f>
        <v>0</v>
      </c>
      <c r="QRJ66" s="956">
        <f t="shared" ref="QRJ66" si="12976">IF(QRJ62&gt;0,0,(QRJ60-QRH62)*$C$65)</f>
        <v>0</v>
      </c>
      <c r="QRL66" s="956">
        <f t="shared" ref="QRL66" si="12977">IF(QRL62&gt;0,0,(QRL60-QRJ62)*$C$65)</f>
        <v>0</v>
      </c>
      <c r="QRO66" s="956">
        <f t="shared" ref="QRO66" si="12978">IF(QRO62&gt;0,0,(QRO60-QRM62)*$C$65)</f>
        <v>0</v>
      </c>
      <c r="QRQ66" s="956">
        <f t="shared" ref="QRQ66" si="12979">IF(QRQ62&gt;0,0,(QRQ60-QRO62)*$C$65)</f>
        <v>0</v>
      </c>
      <c r="QRT66" s="956">
        <f t="shared" ref="QRT66" si="12980">IF(QRT62&gt;0,0,(QRT60-QRR62)*$C$65)</f>
        <v>0</v>
      </c>
      <c r="QRV66" s="956">
        <f t="shared" ref="QRV66" si="12981">IF(QRV62&gt;0,0,(QRV60-QRT62)*$C$65)</f>
        <v>0</v>
      </c>
      <c r="QRY66" s="956">
        <f t="shared" ref="QRY66" si="12982">IF(QRY62&gt;0,0,(QRY60-QRW62)*$C$65)</f>
        <v>0</v>
      </c>
      <c r="QSA66" s="956">
        <f t="shared" ref="QSA66" si="12983">IF(QSA62&gt;0,0,(QSA60-QRY62)*$C$65)</f>
        <v>0</v>
      </c>
      <c r="QSD66" s="956">
        <f t="shared" ref="QSD66" si="12984">IF(QSD62&gt;0,0,(QSD60-QSB62)*$C$65)</f>
        <v>0</v>
      </c>
      <c r="QSF66" s="956">
        <f t="shared" ref="QSF66" si="12985">IF(QSF62&gt;0,0,(QSF60-QSD62)*$C$65)</f>
        <v>0</v>
      </c>
      <c r="QSI66" s="956">
        <f t="shared" ref="QSI66" si="12986">IF(QSI62&gt;0,0,(QSI60-QSG62)*$C$65)</f>
        <v>0</v>
      </c>
      <c r="QSK66" s="956">
        <f t="shared" ref="QSK66" si="12987">IF(QSK62&gt;0,0,(QSK60-QSI62)*$C$65)</f>
        <v>0</v>
      </c>
      <c r="QSN66" s="956">
        <f t="shared" ref="QSN66" si="12988">IF(QSN62&gt;0,0,(QSN60-QSL62)*$C$65)</f>
        <v>0</v>
      </c>
      <c r="QSP66" s="956">
        <f t="shared" ref="QSP66" si="12989">IF(QSP62&gt;0,0,(QSP60-QSN62)*$C$65)</f>
        <v>0</v>
      </c>
      <c r="QSS66" s="956">
        <f t="shared" ref="QSS66" si="12990">IF(QSS62&gt;0,0,(QSS60-QSQ62)*$C$65)</f>
        <v>0</v>
      </c>
      <c r="QSU66" s="956">
        <f t="shared" ref="QSU66" si="12991">IF(QSU62&gt;0,0,(QSU60-QSS62)*$C$65)</f>
        <v>0</v>
      </c>
      <c r="QSX66" s="956">
        <f t="shared" ref="QSX66" si="12992">IF(QSX62&gt;0,0,(QSX60-QSV62)*$C$65)</f>
        <v>0</v>
      </c>
      <c r="QSZ66" s="956">
        <f t="shared" ref="QSZ66" si="12993">IF(QSZ62&gt;0,0,(QSZ60-QSX62)*$C$65)</f>
        <v>0</v>
      </c>
      <c r="QTC66" s="956">
        <f t="shared" ref="QTC66" si="12994">IF(QTC62&gt;0,0,(QTC60-QTA62)*$C$65)</f>
        <v>0</v>
      </c>
      <c r="QTE66" s="956">
        <f t="shared" ref="QTE66" si="12995">IF(QTE62&gt;0,0,(QTE60-QTC62)*$C$65)</f>
        <v>0</v>
      </c>
      <c r="QTH66" s="956">
        <f t="shared" ref="QTH66" si="12996">IF(QTH62&gt;0,0,(QTH60-QTF62)*$C$65)</f>
        <v>0</v>
      </c>
      <c r="QTJ66" s="956">
        <f t="shared" ref="QTJ66" si="12997">IF(QTJ62&gt;0,0,(QTJ60-QTH62)*$C$65)</f>
        <v>0</v>
      </c>
      <c r="QTM66" s="956">
        <f t="shared" ref="QTM66" si="12998">IF(QTM62&gt;0,0,(QTM60-QTK62)*$C$65)</f>
        <v>0</v>
      </c>
      <c r="QTO66" s="956">
        <f t="shared" ref="QTO66" si="12999">IF(QTO62&gt;0,0,(QTO60-QTM62)*$C$65)</f>
        <v>0</v>
      </c>
      <c r="QTR66" s="956">
        <f t="shared" ref="QTR66" si="13000">IF(QTR62&gt;0,0,(QTR60-QTP62)*$C$65)</f>
        <v>0</v>
      </c>
      <c r="QTT66" s="956">
        <f t="shared" ref="QTT66" si="13001">IF(QTT62&gt;0,0,(QTT60-QTR62)*$C$65)</f>
        <v>0</v>
      </c>
      <c r="QTW66" s="956">
        <f t="shared" ref="QTW66" si="13002">IF(QTW62&gt;0,0,(QTW60-QTU62)*$C$65)</f>
        <v>0</v>
      </c>
      <c r="QTY66" s="956">
        <f t="shared" ref="QTY66" si="13003">IF(QTY62&gt;0,0,(QTY60-QTW62)*$C$65)</f>
        <v>0</v>
      </c>
      <c r="QUB66" s="956">
        <f t="shared" ref="QUB66" si="13004">IF(QUB62&gt;0,0,(QUB60-QTZ62)*$C$65)</f>
        <v>0</v>
      </c>
      <c r="QUD66" s="956">
        <f t="shared" ref="QUD66" si="13005">IF(QUD62&gt;0,0,(QUD60-QUB62)*$C$65)</f>
        <v>0</v>
      </c>
      <c r="QUG66" s="956">
        <f t="shared" ref="QUG66" si="13006">IF(QUG62&gt;0,0,(QUG60-QUE62)*$C$65)</f>
        <v>0</v>
      </c>
      <c r="QUI66" s="956">
        <f t="shared" ref="QUI66" si="13007">IF(QUI62&gt;0,0,(QUI60-QUG62)*$C$65)</f>
        <v>0</v>
      </c>
      <c r="QUL66" s="956">
        <f t="shared" ref="QUL66" si="13008">IF(QUL62&gt;0,0,(QUL60-QUJ62)*$C$65)</f>
        <v>0</v>
      </c>
      <c r="QUN66" s="956">
        <f t="shared" ref="QUN66" si="13009">IF(QUN62&gt;0,0,(QUN60-QUL62)*$C$65)</f>
        <v>0</v>
      </c>
      <c r="QUQ66" s="956">
        <f t="shared" ref="QUQ66" si="13010">IF(QUQ62&gt;0,0,(QUQ60-QUO62)*$C$65)</f>
        <v>0</v>
      </c>
      <c r="QUS66" s="956">
        <f t="shared" ref="QUS66" si="13011">IF(QUS62&gt;0,0,(QUS60-QUQ62)*$C$65)</f>
        <v>0</v>
      </c>
      <c r="QUV66" s="956">
        <f t="shared" ref="QUV66" si="13012">IF(QUV62&gt;0,0,(QUV60-QUT62)*$C$65)</f>
        <v>0</v>
      </c>
      <c r="QUX66" s="956">
        <f t="shared" ref="QUX66" si="13013">IF(QUX62&gt;0,0,(QUX60-QUV62)*$C$65)</f>
        <v>0</v>
      </c>
      <c r="QVA66" s="956">
        <f t="shared" ref="QVA66" si="13014">IF(QVA62&gt;0,0,(QVA60-QUY62)*$C$65)</f>
        <v>0</v>
      </c>
      <c r="QVC66" s="956">
        <f t="shared" ref="QVC66" si="13015">IF(QVC62&gt;0,0,(QVC60-QVA62)*$C$65)</f>
        <v>0</v>
      </c>
      <c r="QVF66" s="956">
        <f t="shared" ref="QVF66" si="13016">IF(QVF62&gt;0,0,(QVF60-QVD62)*$C$65)</f>
        <v>0</v>
      </c>
      <c r="QVH66" s="956">
        <f t="shared" ref="QVH66" si="13017">IF(QVH62&gt;0,0,(QVH60-QVF62)*$C$65)</f>
        <v>0</v>
      </c>
      <c r="QVK66" s="956">
        <f t="shared" ref="QVK66" si="13018">IF(QVK62&gt;0,0,(QVK60-QVI62)*$C$65)</f>
        <v>0</v>
      </c>
      <c r="QVM66" s="956">
        <f t="shared" ref="QVM66" si="13019">IF(QVM62&gt;0,0,(QVM60-QVK62)*$C$65)</f>
        <v>0</v>
      </c>
      <c r="QVP66" s="956">
        <f t="shared" ref="QVP66" si="13020">IF(QVP62&gt;0,0,(QVP60-QVN62)*$C$65)</f>
        <v>0</v>
      </c>
      <c r="QVR66" s="956">
        <f t="shared" ref="QVR66" si="13021">IF(QVR62&gt;0,0,(QVR60-QVP62)*$C$65)</f>
        <v>0</v>
      </c>
      <c r="QVU66" s="956">
        <f t="shared" ref="QVU66" si="13022">IF(QVU62&gt;0,0,(QVU60-QVS62)*$C$65)</f>
        <v>0</v>
      </c>
      <c r="QVW66" s="956">
        <f t="shared" ref="QVW66" si="13023">IF(QVW62&gt;0,0,(QVW60-QVU62)*$C$65)</f>
        <v>0</v>
      </c>
      <c r="QVZ66" s="956">
        <f t="shared" ref="QVZ66" si="13024">IF(QVZ62&gt;0,0,(QVZ60-QVX62)*$C$65)</f>
        <v>0</v>
      </c>
      <c r="QWB66" s="956">
        <f t="shared" ref="QWB66" si="13025">IF(QWB62&gt;0,0,(QWB60-QVZ62)*$C$65)</f>
        <v>0</v>
      </c>
      <c r="QWE66" s="956">
        <f t="shared" ref="QWE66" si="13026">IF(QWE62&gt;0,0,(QWE60-QWC62)*$C$65)</f>
        <v>0</v>
      </c>
      <c r="QWG66" s="956">
        <f t="shared" ref="QWG66" si="13027">IF(QWG62&gt;0,0,(QWG60-QWE62)*$C$65)</f>
        <v>0</v>
      </c>
      <c r="QWJ66" s="956">
        <f t="shared" ref="QWJ66" si="13028">IF(QWJ62&gt;0,0,(QWJ60-QWH62)*$C$65)</f>
        <v>0</v>
      </c>
      <c r="QWL66" s="956">
        <f t="shared" ref="QWL66" si="13029">IF(QWL62&gt;0,0,(QWL60-QWJ62)*$C$65)</f>
        <v>0</v>
      </c>
      <c r="QWO66" s="956">
        <f t="shared" ref="QWO66" si="13030">IF(QWO62&gt;0,0,(QWO60-QWM62)*$C$65)</f>
        <v>0</v>
      </c>
      <c r="QWQ66" s="956">
        <f t="shared" ref="QWQ66" si="13031">IF(QWQ62&gt;0,0,(QWQ60-QWO62)*$C$65)</f>
        <v>0</v>
      </c>
      <c r="QWT66" s="956">
        <f t="shared" ref="QWT66" si="13032">IF(QWT62&gt;0,0,(QWT60-QWR62)*$C$65)</f>
        <v>0</v>
      </c>
      <c r="QWV66" s="956">
        <f t="shared" ref="QWV66" si="13033">IF(QWV62&gt;0,0,(QWV60-QWT62)*$C$65)</f>
        <v>0</v>
      </c>
      <c r="QWY66" s="956">
        <f t="shared" ref="QWY66" si="13034">IF(QWY62&gt;0,0,(QWY60-QWW62)*$C$65)</f>
        <v>0</v>
      </c>
      <c r="QXA66" s="956">
        <f t="shared" ref="QXA66" si="13035">IF(QXA62&gt;0,0,(QXA60-QWY62)*$C$65)</f>
        <v>0</v>
      </c>
      <c r="QXD66" s="956">
        <f t="shared" ref="QXD66" si="13036">IF(QXD62&gt;0,0,(QXD60-QXB62)*$C$65)</f>
        <v>0</v>
      </c>
      <c r="QXF66" s="956">
        <f t="shared" ref="QXF66" si="13037">IF(QXF62&gt;0,0,(QXF60-QXD62)*$C$65)</f>
        <v>0</v>
      </c>
      <c r="QXI66" s="956">
        <f t="shared" ref="QXI66" si="13038">IF(QXI62&gt;0,0,(QXI60-QXG62)*$C$65)</f>
        <v>0</v>
      </c>
      <c r="QXK66" s="956">
        <f t="shared" ref="QXK66" si="13039">IF(QXK62&gt;0,0,(QXK60-QXI62)*$C$65)</f>
        <v>0</v>
      </c>
      <c r="QXN66" s="956">
        <f t="shared" ref="QXN66" si="13040">IF(QXN62&gt;0,0,(QXN60-QXL62)*$C$65)</f>
        <v>0</v>
      </c>
      <c r="QXP66" s="956">
        <f t="shared" ref="QXP66" si="13041">IF(QXP62&gt;0,0,(QXP60-QXN62)*$C$65)</f>
        <v>0</v>
      </c>
      <c r="QXS66" s="956">
        <f t="shared" ref="QXS66" si="13042">IF(QXS62&gt;0,0,(QXS60-QXQ62)*$C$65)</f>
        <v>0</v>
      </c>
      <c r="QXU66" s="956">
        <f t="shared" ref="QXU66" si="13043">IF(QXU62&gt;0,0,(QXU60-QXS62)*$C$65)</f>
        <v>0</v>
      </c>
      <c r="QXX66" s="956">
        <f t="shared" ref="QXX66" si="13044">IF(QXX62&gt;0,0,(QXX60-QXV62)*$C$65)</f>
        <v>0</v>
      </c>
      <c r="QXZ66" s="956">
        <f t="shared" ref="QXZ66" si="13045">IF(QXZ62&gt;0,0,(QXZ60-QXX62)*$C$65)</f>
        <v>0</v>
      </c>
      <c r="QYC66" s="956">
        <f t="shared" ref="QYC66" si="13046">IF(QYC62&gt;0,0,(QYC60-QYA62)*$C$65)</f>
        <v>0</v>
      </c>
      <c r="QYE66" s="956">
        <f t="shared" ref="QYE66" si="13047">IF(QYE62&gt;0,0,(QYE60-QYC62)*$C$65)</f>
        <v>0</v>
      </c>
      <c r="QYH66" s="956">
        <f t="shared" ref="QYH66" si="13048">IF(QYH62&gt;0,0,(QYH60-QYF62)*$C$65)</f>
        <v>0</v>
      </c>
      <c r="QYJ66" s="956">
        <f t="shared" ref="QYJ66" si="13049">IF(QYJ62&gt;0,0,(QYJ60-QYH62)*$C$65)</f>
        <v>0</v>
      </c>
      <c r="QYM66" s="956">
        <f t="shared" ref="QYM66" si="13050">IF(QYM62&gt;0,0,(QYM60-QYK62)*$C$65)</f>
        <v>0</v>
      </c>
      <c r="QYO66" s="956">
        <f t="shared" ref="QYO66" si="13051">IF(QYO62&gt;0,0,(QYO60-QYM62)*$C$65)</f>
        <v>0</v>
      </c>
      <c r="QYR66" s="956">
        <f t="shared" ref="QYR66" si="13052">IF(QYR62&gt;0,0,(QYR60-QYP62)*$C$65)</f>
        <v>0</v>
      </c>
      <c r="QYT66" s="956">
        <f t="shared" ref="QYT66" si="13053">IF(QYT62&gt;0,0,(QYT60-QYR62)*$C$65)</f>
        <v>0</v>
      </c>
      <c r="QYW66" s="956">
        <f t="shared" ref="QYW66" si="13054">IF(QYW62&gt;0,0,(QYW60-QYU62)*$C$65)</f>
        <v>0</v>
      </c>
      <c r="QYY66" s="956">
        <f t="shared" ref="QYY66" si="13055">IF(QYY62&gt;0,0,(QYY60-QYW62)*$C$65)</f>
        <v>0</v>
      </c>
      <c r="QZB66" s="956">
        <f t="shared" ref="QZB66" si="13056">IF(QZB62&gt;0,0,(QZB60-QYZ62)*$C$65)</f>
        <v>0</v>
      </c>
      <c r="QZD66" s="956">
        <f t="shared" ref="QZD66" si="13057">IF(QZD62&gt;0,0,(QZD60-QZB62)*$C$65)</f>
        <v>0</v>
      </c>
      <c r="QZG66" s="956">
        <f t="shared" ref="QZG66" si="13058">IF(QZG62&gt;0,0,(QZG60-QZE62)*$C$65)</f>
        <v>0</v>
      </c>
      <c r="QZI66" s="956">
        <f t="shared" ref="QZI66" si="13059">IF(QZI62&gt;0,0,(QZI60-QZG62)*$C$65)</f>
        <v>0</v>
      </c>
      <c r="QZL66" s="956">
        <f t="shared" ref="QZL66" si="13060">IF(QZL62&gt;0,0,(QZL60-QZJ62)*$C$65)</f>
        <v>0</v>
      </c>
      <c r="QZN66" s="956">
        <f t="shared" ref="QZN66" si="13061">IF(QZN62&gt;0,0,(QZN60-QZL62)*$C$65)</f>
        <v>0</v>
      </c>
      <c r="QZQ66" s="956">
        <f t="shared" ref="QZQ66" si="13062">IF(QZQ62&gt;0,0,(QZQ60-QZO62)*$C$65)</f>
        <v>0</v>
      </c>
      <c r="QZS66" s="956">
        <f t="shared" ref="QZS66" si="13063">IF(QZS62&gt;0,0,(QZS60-QZQ62)*$C$65)</f>
        <v>0</v>
      </c>
      <c r="QZV66" s="956">
        <f t="shared" ref="QZV66" si="13064">IF(QZV62&gt;0,0,(QZV60-QZT62)*$C$65)</f>
        <v>0</v>
      </c>
      <c r="QZX66" s="956">
        <f t="shared" ref="QZX66" si="13065">IF(QZX62&gt;0,0,(QZX60-QZV62)*$C$65)</f>
        <v>0</v>
      </c>
      <c r="RAA66" s="956">
        <f t="shared" ref="RAA66" si="13066">IF(RAA62&gt;0,0,(RAA60-QZY62)*$C$65)</f>
        <v>0</v>
      </c>
      <c r="RAC66" s="956">
        <f t="shared" ref="RAC66" si="13067">IF(RAC62&gt;0,0,(RAC60-RAA62)*$C$65)</f>
        <v>0</v>
      </c>
      <c r="RAF66" s="956">
        <f t="shared" ref="RAF66" si="13068">IF(RAF62&gt;0,0,(RAF60-RAD62)*$C$65)</f>
        <v>0</v>
      </c>
      <c r="RAH66" s="956">
        <f t="shared" ref="RAH66" si="13069">IF(RAH62&gt;0,0,(RAH60-RAF62)*$C$65)</f>
        <v>0</v>
      </c>
      <c r="RAK66" s="956">
        <f t="shared" ref="RAK66" si="13070">IF(RAK62&gt;0,0,(RAK60-RAI62)*$C$65)</f>
        <v>0</v>
      </c>
      <c r="RAM66" s="956">
        <f t="shared" ref="RAM66" si="13071">IF(RAM62&gt;0,0,(RAM60-RAK62)*$C$65)</f>
        <v>0</v>
      </c>
      <c r="RAP66" s="956">
        <f t="shared" ref="RAP66" si="13072">IF(RAP62&gt;0,0,(RAP60-RAN62)*$C$65)</f>
        <v>0</v>
      </c>
      <c r="RAR66" s="956">
        <f t="shared" ref="RAR66" si="13073">IF(RAR62&gt;0,0,(RAR60-RAP62)*$C$65)</f>
        <v>0</v>
      </c>
      <c r="RAU66" s="956">
        <f t="shared" ref="RAU66" si="13074">IF(RAU62&gt;0,0,(RAU60-RAS62)*$C$65)</f>
        <v>0</v>
      </c>
      <c r="RAW66" s="956">
        <f t="shared" ref="RAW66" si="13075">IF(RAW62&gt;0,0,(RAW60-RAU62)*$C$65)</f>
        <v>0</v>
      </c>
      <c r="RAZ66" s="956">
        <f t="shared" ref="RAZ66" si="13076">IF(RAZ62&gt;0,0,(RAZ60-RAX62)*$C$65)</f>
        <v>0</v>
      </c>
      <c r="RBB66" s="956">
        <f t="shared" ref="RBB66" si="13077">IF(RBB62&gt;0,0,(RBB60-RAZ62)*$C$65)</f>
        <v>0</v>
      </c>
      <c r="RBE66" s="956">
        <f t="shared" ref="RBE66" si="13078">IF(RBE62&gt;0,0,(RBE60-RBC62)*$C$65)</f>
        <v>0</v>
      </c>
      <c r="RBG66" s="956">
        <f t="shared" ref="RBG66" si="13079">IF(RBG62&gt;0,0,(RBG60-RBE62)*$C$65)</f>
        <v>0</v>
      </c>
      <c r="RBJ66" s="956">
        <f t="shared" ref="RBJ66" si="13080">IF(RBJ62&gt;0,0,(RBJ60-RBH62)*$C$65)</f>
        <v>0</v>
      </c>
      <c r="RBL66" s="956">
        <f t="shared" ref="RBL66" si="13081">IF(RBL62&gt;0,0,(RBL60-RBJ62)*$C$65)</f>
        <v>0</v>
      </c>
      <c r="RBO66" s="956">
        <f t="shared" ref="RBO66" si="13082">IF(RBO62&gt;0,0,(RBO60-RBM62)*$C$65)</f>
        <v>0</v>
      </c>
      <c r="RBQ66" s="956">
        <f t="shared" ref="RBQ66" si="13083">IF(RBQ62&gt;0,0,(RBQ60-RBO62)*$C$65)</f>
        <v>0</v>
      </c>
      <c r="RBT66" s="956">
        <f t="shared" ref="RBT66" si="13084">IF(RBT62&gt;0,0,(RBT60-RBR62)*$C$65)</f>
        <v>0</v>
      </c>
      <c r="RBV66" s="956">
        <f t="shared" ref="RBV66" si="13085">IF(RBV62&gt;0,0,(RBV60-RBT62)*$C$65)</f>
        <v>0</v>
      </c>
      <c r="RBY66" s="956">
        <f t="shared" ref="RBY66" si="13086">IF(RBY62&gt;0,0,(RBY60-RBW62)*$C$65)</f>
        <v>0</v>
      </c>
      <c r="RCA66" s="956">
        <f t="shared" ref="RCA66" si="13087">IF(RCA62&gt;0,0,(RCA60-RBY62)*$C$65)</f>
        <v>0</v>
      </c>
      <c r="RCD66" s="956">
        <f t="shared" ref="RCD66" si="13088">IF(RCD62&gt;0,0,(RCD60-RCB62)*$C$65)</f>
        <v>0</v>
      </c>
      <c r="RCF66" s="956">
        <f t="shared" ref="RCF66" si="13089">IF(RCF62&gt;0,0,(RCF60-RCD62)*$C$65)</f>
        <v>0</v>
      </c>
      <c r="RCI66" s="956">
        <f t="shared" ref="RCI66" si="13090">IF(RCI62&gt;0,0,(RCI60-RCG62)*$C$65)</f>
        <v>0</v>
      </c>
      <c r="RCK66" s="956">
        <f t="shared" ref="RCK66" si="13091">IF(RCK62&gt;0,0,(RCK60-RCI62)*$C$65)</f>
        <v>0</v>
      </c>
      <c r="RCN66" s="956">
        <f t="shared" ref="RCN66" si="13092">IF(RCN62&gt;0,0,(RCN60-RCL62)*$C$65)</f>
        <v>0</v>
      </c>
      <c r="RCP66" s="956">
        <f t="shared" ref="RCP66" si="13093">IF(RCP62&gt;0,0,(RCP60-RCN62)*$C$65)</f>
        <v>0</v>
      </c>
      <c r="RCS66" s="956">
        <f t="shared" ref="RCS66" si="13094">IF(RCS62&gt;0,0,(RCS60-RCQ62)*$C$65)</f>
        <v>0</v>
      </c>
      <c r="RCU66" s="956">
        <f t="shared" ref="RCU66" si="13095">IF(RCU62&gt;0,0,(RCU60-RCS62)*$C$65)</f>
        <v>0</v>
      </c>
      <c r="RCX66" s="956">
        <f t="shared" ref="RCX66" si="13096">IF(RCX62&gt;0,0,(RCX60-RCV62)*$C$65)</f>
        <v>0</v>
      </c>
      <c r="RCZ66" s="956">
        <f t="shared" ref="RCZ66" si="13097">IF(RCZ62&gt;0,0,(RCZ60-RCX62)*$C$65)</f>
        <v>0</v>
      </c>
      <c r="RDC66" s="956">
        <f t="shared" ref="RDC66" si="13098">IF(RDC62&gt;0,0,(RDC60-RDA62)*$C$65)</f>
        <v>0</v>
      </c>
      <c r="RDE66" s="956">
        <f t="shared" ref="RDE66" si="13099">IF(RDE62&gt;0,0,(RDE60-RDC62)*$C$65)</f>
        <v>0</v>
      </c>
      <c r="RDH66" s="956">
        <f t="shared" ref="RDH66" si="13100">IF(RDH62&gt;0,0,(RDH60-RDF62)*$C$65)</f>
        <v>0</v>
      </c>
      <c r="RDJ66" s="956">
        <f t="shared" ref="RDJ66" si="13101">IF(RDJ62&gt;0,0,(RDJ60-RDH62)*$C$65)</f>
        <v>0</v>
      </c>
      <c r="RDM66" s="956">
        <f t="shared" ref="RDM66" si="13102">IF(RDM62&gt;0,0,(RDM60-RDK62)*$C$65)</f>
        <v>0</v>
      </c>
      <c r="RDO66" s="956">
        <f t="shared" ref="RDO66" si="13103">IF(RDO62&gt;0,0,(RDO60-RDM62)*$C$65)</f>
        <v>0</v>
      </c>
      <c r="RDR66" s="956">
        <f t="shared" ref="RDR66" si="13104">IF(RDR62&gt;0,0,(RDR60-RDP62)*$C$65)</f>
        <v>0</v>
      </c>
      <c r="RDT66" s="956">
        <f t="shared" ref="RDT66" si="13105">IF(RDT62&gt;0,0,(RDT60-RDR62)*$C$65)</f>
        <v>0</v>
      </c>
      <c r="RDW66" s="956">
        <f t="shared" ref="RDW66" si="13106">IF(RDW62&gt;0,0,(RDW60-RDU62)*$C$65)</f>
        <v>0</v>
      </c>
      <c r="RDY66" s="956">
        <f t="shared" ref="RDY66" si="13107">IF(RDY62&gt;0,0,(RDY60-RDW62)*$C$65)</f>
        <v>0</v>
      </c>
      <c r="REB66" s="956">
        <f t="shared" ref="REB66" si="13108">IF(REB62&gt;0,0,(REB60-RDZ62)*$C$65)</f>
        <v>0</v>
      </c>
      <c r="RED66" s="956">
        <f t="shared" ref="RED66" si="13109">IF(RED62&gt;0,0,(RED60-REB62)*$C$65)</f>
        <v>0</v>
      </c>
      <c r="REG66" s="956">
        <f t="shared" ref="REG66" si="13110">IF(REG62&gt;0,0,(REG60-REE62)*$C$65)</f>
        <v>0</v>
      </c>
      <c r="REI66" s="956">
        <f t="shared" ref="REI66" si="13111">IF(REI62&gt;0,0,(REI60-REG62)*$C$65)</f>
        <v>0</v>
      </c>
      <c r="REL66" s="956">
        <f t="shared" ref="REL66" si="13112">IF(REL62&gt;0,0,(REL60-REJ62)*$C$65)</f>
        <v>0</v>
      </c>
      <c r="REN66" s="956">
        <f t="shared" ref="REN66" si="13113">IF(REN62&gt;0,0,(REN60-REL62)*$C$65)</f>
        <v>0</v>
      </c>
      <c r="REQ66" s="956">
        <f t="shared" ref="REQ66" si="13114">IF(REQ62&gt;0,0,(REQ60-REO62)*$C$65)</f>
        <v>0</v>
      </c>
      <c r="RES66" s="956">
        <f t="shared" ref="RES66" si="13115">IF(RES62&gt;0,0,(RES60-REQ62)*$C$65)</f>
        <v>0</v>
      </c>
      <c r="REV66" s="956">
        <f t="shared" ref="REV66" si="13116">IF(REV62&gt;0,0,(REV60-RET62)*$C$65)</f>
        <v>0</v>
      </c>
      <c r="REX66" s="956">
        <f t="shared" ref="REX66" si="13117">IF(REX62&gt;0,0,(REX60-REV62)*$C$65)</f>
        <v>0</v>
      </c>
      <c r="RFA66" s="956">
        <f t="shared" ref="RFA66" si="13118">IF(RFA62&gt;0,0,(RFA60-REY62)*$C$65)</f>
        <v>0</v>
      </c>
      <c r="RFC66" s="956">
        <f t="shared" ref="RFC66" si="13119">IF(RFC62&gt;0,0,(RFC60-RFA62)*$C$65)</f>
        <v>0</v>
      </c>
      <c r="RFF66" s="956">
        <f t="shared" ref="RFF66" si="13120">IF(RFF62&gt;0,0,(RFF60-RFD62)*$C$65)</f>
        <v>0</v>
      </c>
      <c r="RFH66" s="956">
        <f t="shared" ref="RFH66" si="13121">IF(RFH62&gt;0,0,(RFH60-RFF62)*$C$65)</f>
        <v>0</v>
      </c>
      <c r="RFK66" s="956">
        <f t="shared" ref="RFK66" si="13122">IF(RFK62&gt;0,0,(RFK60-RFI62)*$C$65)</f>
        <v>0</v>
      </c>
      <c r="RFM66" s="956">
        <f t="shared" ref="RFM66" si="13123">IF(RFM62&gt;0,0,(RFM60-RFK62)*$C$65)</f>
        <v>0</v>
      </c>
      <c r="RFP66" s="956">
        <f t="shared" ref="RFP66" si="13124">IF(RFP62&gt;0,0,(RFP60-RFN62)*$C$65)</f>
        <v>0</v>
      </c>
      <c r="RFR66" s="956">
        <f t="shared" ref="RFR66" si="13125">IF(RFR62&gt;0,0,(RFR60-RFP62)*$C$65)</f>
        <v>0</v>
      </c>
      <c r="RFU66" s="956">
        <f t="shared" ref="RFU66" si="13126">IF(RFU62&gt;0,0,(RFU60-RFS62)*$C$65)</f>
        <v>0</v>
      </c>
      <c r="RFW66" s="956">
        <f t="shared" ref="RFW66" si="13127">IF(RFW62&gt;0,0,(RFW60-RFU62)*$C$65)</f>
        <v>0</v>
      </c>
      <c r="RFZ66" s="956">
        <f t="shared" ref="RFZ66" si="13128">IF(RFZ62&gt;0,0,(RFZ60-RFX62)*$C$65)</f>
        <v>0</v>
      </c>
      <c r="RGB66" s="956">
        <f t="shared" ref="RGB66" si="13129">IF(RGB62&gt;0,0,(RGB60-RFZ62)*$C$65)</f>
        <v>0</v>
      </c>
      <c r="RGE66" s="956">
        <f t="shared" ref="RGE66" si="13130">IF(RGE62&gt;0,0,(RGE60-RGC62)*$C$65)</f>
        <v>0</v>
      </c>
      <c r="RGG66" s="956">
        <f t="shared" ref="RGG66" si="13131">IF(RGG62&gt;0,0,(RGG60-RGE62)*$C$65)</f>
        <v>0</v>
      </c>
      <c r="RGJ66" s="956">
        <f t="shared" ref="RGJ66" si="13132">IF(RGJ62&gt;0,0,(RGJ60-RGH62)*$C$65)</f>
        <v>0</v>
      </c>
      <c r="RGL66" s="956">
        <f t="shared" ref="RGL66" si="13133">IF(RGL62&gt;0,0,(RGL60-RGJ62)*$C$65)</f>
        <v>0</v>
      </c>
      <c r="RGO66" s="956">
        <f t="shared" ref="RGO66" si="13134">IF(RGO62&gt;0,0,(RGO60-RGM62)*$C$65)</f>
        <v>0</v>
      </c>
      <c r="RGQ66" s="956">
        <f t="shared" ref="RGQ66" si="13135">IF(RGQ62&gt;0,0,(RGQ60-RGO62)*$C$65)</f>
        <v>0</v>
      </c>
      <c r="RGT66" s="956">
        <f t="shared" ref="RGT66" si="13136">IF(RGT62&gt;0,0,(RGT60-RGR62)*$C$65)</f>
        <v>0</v>
      </c>
      <c r="RGV66" s="956">
        <f t="shared" ref="RGV66" si="13137">IF(RGV62&gt;0,0,(RGV60-RGT62)*$C$65)</f>
        <v>0</v>
      </c>
      <c r="RGY66" s="956">
        <f t="shared" ref="RGY66" si="13138">IF(RGY62&gt;0,0,(RGY60-RGW62)*$C$65)</f>
        <v>0</v>
      </c>
      <c r="RHA66" s="956">
        <f t="shared" ref="RHA66" si="13139">IF(RHA62&gt;0,0,(RHA60-RGY62)*$C$65)</f>
        <v>0</v>
      </c>
      <c r="RHD66" s="956">
        <f t="shared" ref="RHD66" si="13140">IF(RHD62&gt;0,0,(RHD60-RHB62)*$C$65)</f>
        <v>0</v>
      </c>
      <c r="RHF66" s="956">
        <f t="shared" ref="RHF66" si="13141">IF(RHF62&gt;0,0,(RHF60-RHD62)*$C$65)</f>
        <v>0</v>
      </c>
      <c r="RHI66" s="956">
        <f t="shared" ref="RHI66" si="13142">IF(RHI62&gt;0,0,(RHI60-RHG62)*$C$65)</f>
        <v>0</v>
      </c>
      <c r="RHK66" s="956">
        <f t="shared" ref="RHK66" si="13143">IF(RHK62&gt;0,0,(RHK60-RHI62)*$C$65)</f>
        <v>0</v>
      </c>
      <c r="RHN66" s="956">
        <f t="shared" ref="RHN66" si="13144">IF(RHN62&gt;0,0,(RHN60-RHL62)*$C$65)</f>
        <v>0</v>
      </c>
      <c r="RHP66" s="956">
        <f t="shared" ref="RHP66" si="13145">IF(RHP62&gt;0,0,(RHP60-RHN62)*$C$65)</f>
        <v>0</v>
      </c>
      <c r="RHS66" s="956">
        <f t="shared" ref="RHS66" si="13146">IF(RHS62&gt;0,0,(RHS60-RHQ62)*$C$65)</f>
        <v>0</v>
      </c>
      <c r="RHU66" s="956">
        <f t="shared" ref="RHU66" si="13147">IF(RHU62&gt;0,0,(RHU60-RHS62)*$C$65)</f>
        <v>0</v>
      </c>
      <c r="RHX66" s="956">
        <f t="shared" ref="RHX66" si="13148">IF(RHX62&gt;0,0,(RHX60-RHV62)*$C$65)</f>
        <v>0</v>
      </c>
      <c r="RHZ66" s="956">
        <f t="shared" ref="RHZ66" si="13149">IF(RHZ62&gt;0,0,(RHZ60-RHX62)*$C$65)</f>
        <v>0</v>
      </c>
      <c r="RIC66" s="956">
        <f t="shared" ref="RIC66" si="13150">IF(RIC62&gt;0,0,(RIC60-RIA62)*$C$65)</f>
        <v>0</v>
      </c>
      <c r="RIE66" s="956">
        <f t="shared" ref="RIE66" si="13151">IF(RIE62&gt;0,0,(RIE60-RIC62)*$C$65)</f>
        <v>0</v>
      </c>
      <c r="RIH66" s="956">
        <f t="shared" ref="RIH66" si="13152">IF(RIH62&gt;0,0,(RIH60-RIF62)*$C$65)</f>
        <v>0</v>
      </c>
      <c r="RIJ66" s="956">
        <f t="shared" ref="RIJ66" si="13153">IF(RIJ62&gt;0,0,(RIJ60-RIH62)*$C$65)</f>
        <v>0</v>
      </c>
      <c r="RIM66" s="956">
        <f t="shared" ref="RIM66" si="13154">IF(RIM62&gt;0,0,(RIM60-RIK62)*$C$65)</f>
        <v>0</v>
      </c>
      <c r="RIO66" s="956">
        <f t="shared" ref="RIO66" si="13155">IF(RIO62&gt;0,0,(RIO60-RIM62)*$C$65)</f>
        <v>0</v>
      </c>
      <c r="RIR66" s="956">
        <f t="shared" ref="RIR66" si="13156">IF(RIR62&gt;0,0,(RIR60-RIP62)*$C$65)</f>
        <v>0</v>
      </c>
      <c r="RIT66" s="956">
        <f t="shared" ref="RIT66" si="13157">IF(RIT62&gt;0,0,(RIT60-RIR62)*$C$65)</f>
        <v>0</v>
      </c>
      <c r="RIW66" s="956">
        <f t="shared" ref="RIW66" si="13158">IF(RIW62&gt;0,0,(RIW60-RIU62)*$C$65)</f>
        <v>0</v>
      </c>
      <c r="RIY66" s="956">
        <f t="shared" ref="RIY66" si="13159">IF(RIY62&gt;0,0,(RIY60-RIW62)*$C$65)</f>
        <v>0</v>
      </c>
      <c r="RJB66" s="956">
        <f t="shared" ref="RJB66" si="13160">IF(RJB62&gt;0,0,(RJB60-RIZ62)*$C$65)</f>
        <v>0</v>
      </c>
      <c r="RJD66" s="956">
        <f t="shared" ref="RJD66" si="13161">IF(RJD62&gt;0,0,(RJD60-RJB62)*$C$65)</f>
        <v>0</v>
      </c>
      <c r="RJG66" s="956">
        <f t="shared" ref="RJG66" si="13162">IF(RJG62&gt;0,0,(RJG60-RJE62)*$C$65)</f>
        <v>0</v>
      </c>
      <c r="RJI66" s="956">
        <f t="shared" ref="RJI66" si="13163">IF(RJI62&gt;0,0,(RJI60-RJG62)*$C$65)</f>
        <v>0</v>
      </c>
      <c r="RJL66" s="956">
        <f t="shared" ref="RJL66" si="13164">IF(RJL62&gt;0,0,(RJL60-RJJ62)*$C$65)</f>
        <v>0</v>
      </c>
      <c r="RJN66" s="956">
        <f t="shared" ref="RJN66" si="13165">IF(RJN62&gt;0,0,(RJN60-RJL62)*$C$65)</f>
        <v>0</v>
      </c>
      <c r="RJQ66" s="956">
        <f t="shared" ref="RJQ66" si="13166">IF(RJQ62&gt;0,0,(RJQ60-RJO62)*$C$65)</f>
        <v>0</v>
      </c>
      <c r="RJS66" s="956">
        <f t="shared" ref="RJS66" si="13167">IF(RJS62&gt;0,0,(RJS60-RJQ62)*$C$65)</f>
        <v>0</v>
      </c>
      <c r="RJV66" s="956">
        <f t="shared" ref="RJV66" si="13168">IF(RJV62&gt;0,0,(RJV60-RJT62)*$C$65)</f>
        <v>0</v>
      </c>
      <c r="RJX66" s="956">
        <f t="shared" ref="RJX66" si="13169">IF(RJX62&gt;0,0,(RJX60-RJV62)*$C$65)</f>
        <v>0</v>
      </c>
      <c r="RKA66" s="956">
        <f t="shared" ref="RKA66" si="13170">IF(RKA62&gt;0,0,(RKA60-RJY62)*$C$65)</f>
        <v>0</v>
      </c>
      <c r="RKC66" s="956">
        <f t="shared" ref="RKC66" si="13171">IF(RKC62&gt;0,0,(RKC60-RKA62)*$C$65)</f>
        <v>0</v>
      </c>
      <c r="RKF66" s="956">
        <f t="shared" ref="RKF66" si="13172">IF(RKF62&gt;0,0,(RKF60-RKD62)*$C$65)</f>
        <v>0</v>
      </c>
      <c r="RKH66" s="956">
        <f t="shared" ref="RKH66" si="13173">IF(RKH62&gt;0,0,(RKH60-RKF62)*$C$65)</f>
        <v>0</v>
      </c>
      <c r="RKK66" s="956">
        <f t="shared" ref="RKK66" si="13174">IF(RKK62&gt;0,0,(RKK60-RKI62)*$C$65)</f>
        <v>0</v>
      </c>
      <c r="RKM66" s="956">
        <f t="shared" ref="RKM66" si="13175">IF(RKM62&gt;0,0,(RKM60-RKK62)*$C$65)</f>
        <v>0</v>
      </c>
      <c r="RKP66" s="956">
        <f t="shared" ref="RKP66" si="13176">IF(RKP62&gt;0,0,(RKP60-RKN62)*$C$65)</f>
        <v>0</v>
      </c>
      <c r="RKR66" s="956">
        <f t="shared" ref="RKR66" si="13177">IF(RKR62&gt;0,0,(RKR60-RKP62)*$C$65)</f>
        <v>0</v>
      </c>
      <c r="RKU66" s="956">
        <f t="shared" ref="RKU66" si="13178">IF(RKU62&gt;0,0,(RKU60-RKS62)*$C$65)</f>
        <v>0</v>
      </c>
      <c r="RKW66" s="956">
        <f t="shared" ref="RKW66" si="13179">IF(RKW62&gt;0,0,(RKW60-RKU62)*$C$65)</f>
        <v>0</v>
      </c>
      <c r="RKZ66" s="956">
        <f t="shared" ref="RKZ66" si="13180">IF(RKZ62&gt;0,0,(RKZ60-RKX62)*$C$65)</f>
        <v>0</v>
      </c>
      <c r="RLB66" s="956">
        <f t="shared" ref="RLB66" si="13181">IF(RLB62&gt;0,0,(RLB60-RKZ62)*$C$65)</f>
        <v>0</v>
      </c>
      <c r="RLE66" s="956">
        <f t="shared" ref="RLE66" si="13182">IF(RLE62&gt;0,0,(RLE60-RLC62)*$C$65)</f>
        <v>0</v>
      </c>
      <c r="RLG66" s="956">
        <f t="shared" ref="RLG66" si="13183">IF(RLG62&gt;0,0,(RLG60-RLE62)*$C$65)</f>
        <v>0</v>
      </c>
      <c r="RLJ66" s="956">
        <f t="shared" ref="RLJ66" si="13184">IF(RLJ62&gt;0,0,(RLJ60-RLH62)*$C$65)</f>
        <v>0</v>
      </c>
      <c r="RLL66" s="956">
        <f t="shared" ref="RLL66" si="13185">IF(RLL62&gt;0,0,(RLL60-RLJ62)*$C$65)</f>
        <v>0</v>
      </c>
      <c r="RLO66" s="956">
        <f t="shared" ref="RLO66" si="13186">IF(RLO62&gt;0,0,(RLO60-RLM62)*$C$65)</f>
        <v>0</v>
      </c>
      <c r="RLQ66" s="956">
        <f t="shared" ref="RLQ66" si="13187">IF(RLQ62&gt;0,0,(RLQ60-RLO62)*$C$65)</f>
        <v>0</v>
      </c>
      <c r="RLT66" s="956">
        <f t="shared" ref="RLT66" si="13188">IF(RLT62&gt;0,0,(RLT60-RLR62)*$C$65)</f>
        <v>0</v>
      </c>
      <c r="RLV66" s="956">
        <f t="shared" ref="RLV66" si="13189">IF(RLV62&gt;0,0,(RLV60-RLT62)*$C$65)</f>
        <v>0</v>
      </c>
      <c r="RLY66" s="956">
        <f t="shared" ref="RLY66" si="13190">IF(RLY62&gt;0,0,(RLY60-RLW62)*$C$65)</f>
        <v>0</v>
      </c>
      <c r="RMA66" s="956">
        <f t="shared" ref="RMA66" si="13191">IF(RMA62&gt;0,0,(RMA60-RLY62)*$C$65)</f>
        <v>0</v>
      </c>
      <c r="RMD66" s="956">
        <f t="shared" ref="RMD66" si="13192">IF(RMD62&gt;0,0,(RMD60-RMB62)*$C$65)</f>
        <v>0</v>
      </c>
      <c r="RMF66" s="956">
        <f t="shared" ref="RMF66" si="13193">IF(RMF62&gt;0,0,(RMF60-RMD62)*$C$65)</f>
        <v>0</v>
      </c>
      <c r="RMI66" s="956">
        <f t="shared" ref="RMI66" si="13194">IF(RMI62&gt;0,0,(RMI60-RMG62)*$C$65)</f>
        <v>0</v>
      </c>
      <c r="RMK66" s="956">
        <f t="shared" ref="RMK66" si="13195">IF(RMK62&gt;0,0,(RMK60-RMI62)*$C$65)</f>
        <v>0</v>
      </c>
      <c r="RMN66" s="956">
        <f t="shared" ref="RMN66" si="13196">IF(RMN62&gt;0,0,(RMN60-RML62)*$C$65)</f>
        <v>0</v>
      </c>
      <c r="RMP66" s="956">
        <f t="shared" ref="RMP66" si="13197">IF(RMP62&gt;0,0,(RMP60-RMN62)*$C$65)</f>
        <v>0</v>
      </c>
      <c r="RMS66" s="956">
        <f t="shared" ref="RMS66" si="13198">IF(RMS62&gt;0,0,(RMS60-RMQ62)*$C$65)</f>
        <v>0</v>
      </c>
      <c r="RMU66" s="956">
        <f t="shared" ref="RMU66" si="13199">IF(RMU62&gt;0,0,(RMU60-RMS62)*$C$65)</f>
        <v>0</v>
      </c>
      <c r="RMX66" s="956">
        <f t="shared" ref="RMX66" si="13200">IF(RMX62&gt;0,0,(RMX60-RMV62)*$C$65)</f>
        <v>0</v>
      </c>
      <c r="RMZ66" s="956">
        <f t="shared" ref="RMZ66" si="13201">IF(RMZ62&gt;0,0,(RMZ60-RMX62)*$C$65)</f>
        <v>0</v>
      </c>
      <c r="RNC66" s="956">
        <f t="shared" ref="RNC66" si="13202">IF(RNC62&gt;0,0,(RNC60-RNA62)*$C$65)</f>
        <v>0</v>
      </c>
      <c r="RNE66" s="956">
        <f t="shared" ref="RNE66" si="13203">IF(RNE62&gt;0,0,(RNE60-RNC62)*$C$65)</f>
        <v>0</v>
      </c>
      <c r="RNH66" s="956">
        <f t="shared" ref="RNH66" si="13204">IF(RNH62&gt;0,0,(RNH60-RNF62)*$C$65)</f>
        <v>0</v>
      </c>
      <c r="RNJ66" s="956">
        <f t="shared" ref="RNJ66" si="13205">IF(RNJ62&gt;0,0,(RNJ60-RNH62)*$C$65)</f>
        <v>0</v>
      </c>
      <c r="RNM66" s="956">
        <f t="shared" ref="RNM66" si="13206">IF(RNM62&gt;0,0,(RNM60-RNK62)*$C$65)</f>
        <v>0</v>
      </c>
      <c r="RNO66" s="956">
        <f t="shared" ref="RNO66" si="13207">IF(RNO62&gt;0,0,(RNO60-RNM62)*$C$65)</f>
        <v>0</v>
      </c>
      <c r="RNR66" s="956">
        <f t="shared" ref="RNR66" si="13208">IF(RNR62&gt;0,0,(RNR60-RNP62)*$C$65)</f>
        <v>0</v>
      </c>
      <c r="RNT66" s="956">
        <f t="shared" ref="RNT66" si="13209">IF(RNT62&gt;0,0,(RNT60-RNR62)*$C$65)</f>
        <v>0</v>
      </c>
      <c r="RNW66" s="956">
        <f t="shared" ref="RNW66" si="13210">IF(RNW62&gt;0,0,(RNW60-RNU62)*$C$65)</f>
        <v>0</v>
      </c>
      <c r="RNY66" s="956">
        <f t="shared" ref="RNY66" si="13211">IF(RNY62&gt;0,0,(RNY60-RNW62)*$C$65)</f>
        <v>0</v>
      </c>
      <c r="ROB66" s="956">
        <f t="shared" ref="ROB66" si="13212">IF(ROB62&gt;0,0,(ROB60-RNZ62)*$C$65)</f>
        <v>0</v>
      </c>
      <c r="ROD66" s="956">
        <f t="shared" ref="ROD66" si="13213">IF(ROD62&gt;0,0,(ROD60-ROB62)*$C$65)</f>
        <v>0</v>
      </c>
      <c r="ROG66" s="956">
        <f t="shared" ref="ROG66" si="13214">IF(ROG62&gt;0,0,(ROG60-ROE62)*$C$65)</f>
        <v>0</v>
      </c>
      <c r="ROI66" s="956">
        <f t="shared" ref="ROI66" si="13215">IF(ROI62&gt;0,0,(ROI60-ROG62)*$C$65)</f>
        <v>0</v>
      </c>
      <c r="ROL66" s="956">
        <f t="shared" ref="ROL66" si="13216">IF(ROL62&gt;0,0,(ROL60-ROJ62)*$C$65)</f>
        <v>0</v>
      </c>
      <c r="RON66" s="956">
        <f t="shared" ref="RON66" si="13217">IF(RON62&gt;0,0,(RON60-ROL62)*$C$65)</f>
        <v>0</v>
      </c>
      <c r="ROQ66" s="956">
        <f t="shared" ref="ROQ66" si="13218">IF(ROQ62&gt;0,0,(ROQ60-ROO62)*$C$65)</f>
        <v>0</v>
      </c>
      <c r="ROS66" s="956">
        <f t="shared" ref="ROS66" si="13219">IF(ROS62&gt;0,0,(ROS60-ROQ62)*$C$65)</f>
        <v>0</v>
      </c>
      <c r="ROV66" s="956">
        <f t="shared" ref="ROV66" si="13220">IF(ROV62&gt;0,0,(ROV60-ROT62)*$C$65)</f>
        <v>0</v>
      </c>
      <c r="ROX66" s="956">
        <f t="shared" ref="ROX66" si="13221">IF(ROX62&gt;0,0,(ROX60-ROV62)*$C$65)</f>
        <v>0</v>
      </c>
      <c r="RPA66" s="956">
        <f t="shared" ref="RPA66" si="13222">IF(RPA62&gt;0,0,(RPA60-ROY62)*$C$65)</f>
        <v>0</v>
      </c>
      <c r="RPC66" s="956">
        <f t="shared" ref="RPC66" si="13223">IF(RPC62&gt;0,0,(RPC60-RPA62)*$C$65)</f>
        <v>0</v>
      </c>
      <c r="RPF66" s="956">
        <f t="shared" ref="RPF66" si="13224">IF(RPF62&gt;0,0,(RPF60-RPD62)*$C$65)</f>
        <v>0</v>
      </c>
      <c r="RPH66" s="956">
        <f t="shared" ref="RPH66" si="13225">IF(RPH62&gt;0,0,(RPH60-RPF62)*$C$65)</f>
        <v>0</v>
      </c>
      <c r="RPK66" s="956">
        <f t="shared" ref="RPK66" si="13226">IF(RPK62&gt;0,0,(RPK60-RPI62)*$C$65)</f>
        <v>0</v>
      </c>
      <c r="RPM66" s="956">
        <f t="shared" ref="RPM66" si="13227">IF(RPM62&gt;0,0,(RPM60-RPK62)*$C$65)</f>
        <v>0</v>
      </c>
      <c r="RPP66" s="956">
        <f t="shared" ref="RPP66" si="13228">IF(RPP62&gt;0,0,(RPP60-RPN62)*$C$65)</f>
        <v>0</v>
      </c>
      <c r="RPR66" s="956">
        <f t="shared" ref="RPR66" si="13229">IF(RPR62&gt;0,0,(RPR60-RPP62)*$C$65)</f>
        <v>0</v>
      </c>
      <c r="RPU66" s="956">
        <f t="shared" ref="RPU66" si="13230">IF(RPU62&gt;0,0,(RPU60-RPS62)*$C$65)</f>
        <v>0</v>
      </c>
      <c r="RPW66" s="956">
        <f t="shared" ref="RPW66" si="13231">IF(RPW62&gt;0,0,(RPW60-RPU62)*$C$65)</f>
        <v>0</v>
      </c>
      <c r="RPZ66" s="956">
        <f t="shared" ref="RPZ66" si="13232">IF(RPZ62&gt;0,0,(RPZ60-RPX62)*$C$65)</f>
        <v>0</v>
      </c>
      <c r="RQB66" s="956">
        <f t="shared" ref="RQB66" si="13233">IF(RQB62&gt;0,0,(RQB60-RPZ62)*$C$65)</f>
        <v>0</v>
      </c>
      <c r="RQE66" s="956">
        <f t="shared" ref="RQE66" si="13234">IF(RQE62&gt;0,0,(RQE60-RQC62)*$C$65)</f>
        <v>0</v>
      </c>
      <c r="RQG66" s="956">
        <f t="shared" ref="RQG66" si="13235">IF(RQG62&gt;0,0,(RQG60-RQE62)*$C$65)</f>
        <v>0</v>
      </c>
      <c r="RQJ66" s="956">
        <f t="shared" ref="RQJ66" si="13236">IF(RQJ62&gt;0,0,(RQJ60-RQH62)*$C$65)</f>
        <v>0</v>
      </c>
      <c r="RQL66" s="956">
        <f t="shared" ref="RQL66" si="13237">IF(RQL62&gt;0,0,(RQL60-RQJ62)*$C$65)</f>
        <v>0</v>
      </c>
      <c r="RQO66" s="956">
        <f t="shared" ref="RQO66" si="13238">IF(RQO62&gt;0,0,(RQO60-RQM62)*$C$65)</f>
        <v>0</v>
      </c>
      <c r="RQQ66" s="956">
        <f t="shared" ref="RQQ66" si="13239">IF(RQQ62&gt;0,0,(RQQ60-RQO62)*$C$65)</f>
        <v>0</v>
      </c>
      <c r="RQT66" s="956">
        <f t="shared" ref="RQT66" si="13240">IF(RQT62&gt;0,0,(RQT60-RQR62)*$C$65)</f>
        <v>0</v>
      </c>
      <c r="RQV66" s="956">
        <f t="shared" ref="RQV66" si="13241">IF(RQV62&gt;0,0,(RQV60-RQT62)*$C$65)</f>
        <v>0</v>
      </c>
      <c r="RQY66" s="956">
        <f t="shared" ref="RQY66" si="13242">IF(RQY62&gt;0,0,(RQY60-RQW62)*$C$65)</f>
        <v>0</v>
      </c>
      <c r="RRA66" s="956">
        <f t="shared" ref="RRA66" si="13243">IF(RRA62&gt;0,0,(RRA60-RQY62)*$C$65)</f>
        <v>0</v>
      </c>
      <c r="RRD66" s="956">
        <f t="shared" ref="RRD66" si="13244">IF(RRD62&gt;0,0,(RRD60-RRB62)*$C$65)</f>
        <v>0</v>
      </c>
      <c r="RRF66" s="956">
        <f t="shared" ref="RRF66" si="13245">IF(RRF62&gt;0,0,(RRF60-RRD62)*$C$65)</f>
        <v>0</v>
      </c>
      <c r="RRI66" s="956">
        <f t="shared" ref="RRI66" si="13246">IF(RRI62&gt;0,0,(RRI60-RRG62)*$C$65)</f>
        <v>0</v>
      </c>
      <c r="RRK66" s="956">
        <f t="shared" ref="RRK66" si="13247">IF(RRK62&gt;0,0,(RRK60-RRI62)*$C$65)</f>
        <v>0</v>
      </c>
      <c r="RRN66" s="956">
        <f t="shared" ref="RRN66" si="13248">IF(RRN62&gt;0,0,(RRN60-RRL62)*$C$65)</f>
        <v>0</v>
      </c>
      <c r="RRP66" s="956">
        <f t="shared" ref="RRP66" si="13249">IF(RRP62&gt;0,0,(RRP60-RRN62)*$C$65)</f>
        <v>0</v>
      </c>
      <c r="RRS66" s="956">
        <f t="shared" ref="RRS66" si="13250">IF(RRS62&gt;0,0,(RRS60-RRQ62)*$C$65)</f>
        <v>0</v>
      </c>
      <c r="RRU66" s="956">
        <f t="shared" ref="RRU66" si="13251">IF(RRU62&gt;0,0,(RRU60-RRS62)*$C$65)</f>
        <v>0</v>
      </c>
      <c r="RRX66" s="956">
        <f t="shared" ref="RRX66" si="13252">IF(RRX62&gt;0,0,(RRX60-RRV62)*$C$65)</f>
        <v>0</v>
      </c>
      <c r="RRZ66" s="956">
        <f t="shared" ref="RRZ66" si="13253">IF(RRZ62&gt;0,0,(RRZ60-RRX62)*$C$65)</f>
        <v>0</v>
      </c>
      <c r="RSC66" s="956">
        <f t="shared" ref="RSC66" si="13254">IF(RSC62&gt;0,0,(RSC60-RSA62)*$C$65)</f>
        <v>0</v>
      </c>
      <c r="RSE66" s="956">
        <f t="shared" ref="RSE66" si="13255">IF(RSE62&gt;0,0,(RSE60-RSC62)*$C$65)</f>
        <v>0</v>
      </c>
      <c r="RSH66" s="956">
        <f t="shared" ref="RSH66" si="13256">IF(RSH62&gt;0,0,(RSH60-RSF62)*$C$65)</f>
        <v>0</v>
      </c>
      <c r="RSJ66" s="956">
        <f t="shared" ref="RSJ66" si="13257">IF(RSJ62&gt;0,0,(RSJ60-RSH62)*$C$65)</f>
        <v>0</v>
      </c>
      <c r="RSM66" s="956">
        <f t="shared" ref="RSM66" si="13258">IF(RSM62&gt;0,0,(RSM60-RSK62)*$C$65)</f>
        <v>0</v>
      </c>
      <c r="RSO66" s="956">
        <f t="shared" ref="RSO66" si="13259">IF(RSO62&gt;0,0,(RSO60-RSM62)*$C$65)</f>
        <v>0</v>
      </c>
      <c r="RSR66" s="956">
        <f t="shared" ref="RSR66" si="13260">IF(RSR62&gt;0,0,(RSR60-RSP62)*$C$65)</f>
        <v>0</v>
      </c>
      <c r="RST66" s="956">
        <f t="shared" ref="RST66" si="13261">IF(RST62&gt;0,0,(RST60-RSR62)*$C$65)</f>
        <v>0</v>
      </c>
      <c r="RSW66" s="956">
        <f t="shared" ref="RSW66" si="13262">IF(RSW62&gt;0,0,(RSW60-RSU62)*$C$65)</f>
        <v>0</v>
      </c>
      <c r="RSY66" s="956">
        <f t="shared" ref="RSY66" si="13263">IF(RSY62&gt;0,0,(RSY60-RSW62)*$C$65)</f>
        <v>0</v>
      </c>
      <c r="RTB66" s="956">
        <f t="shared" ref="RTB66" si="13264">IF(RTB62&gt;0,0,(RTB60-RSZ62)*$C$65)</f>
        <v>0</v>
      </c>
      <c r="RTD66" s="956">
        <f t="shared" ref="RTD66" si="13265">IF(RTD62&gt;0,0,(RTD60-RTB62)*$C$65)</f>
        <v>0</v>
      </c>
      <c r="RTG66" s="956">
        <f t="shared" ref="RTG66" si="13266">IF(RTG62&gt;0,0,(RTG60-RTE62)*$C$65)</f>
        <v>0</v>
      </c>
      <c r="RTI66" s="956">
        <f t="shared" ref="RTI66" si="13267">IF(RTI62&gt;0,0,(RTI60-RTG62)*$C$65)</f>
        <v>0</v>
      </c>
      <c r="RTL66" s="956">
        <f t="shared" ref="RTL66" si="13268">IF(RTL62&gt;0,0,(RTL60-RTJ62)*$C$65)</f>
        <v>0</v>
      </c>
      <c r="RTN66" s="956">
        <f t="shared" ref="RTN66" si="13269">IF(RTN62&gt;0,0,(RTN60-RTL62)*$C$65)</f>
        <v>0</v>
      </c>
      <c r="RTQ66" s="956">
        <f t="shared" ref="RTQ66" si="13270">IF(RTQ62&gt;0,0,(RTQ60-RTO62)*$C$65)</f>
        <v>0</v>
      </c>
      <c r="RTS66" s="956">
        <f t="shared" ref="RTS66" si="13271">IF(RTS62&gt;0,0,(RTS60-RTQ62)*$C$65)</f>
        <v>0</v>
      </c>
      <c r="RTV66" s="956">
        <f t="shared" ref="RTV66" si="13272">IF(RTV62&gt;0,0,(RTV60-RTT62)*$C$65)</f>
        <v>0</v>
      </c>
      <c r="RTX66" s="956">
        <f t="shared" ref="RTX66" si="13273">IF(RTX62&gt;0,0,(RTX60-RTV62)*$C$65)</f>
        <v>0</v>
      </c>
      <c r="RUA66" s="956">
        <f t="shared" ref="RUA66" si="13274">IF(RUA62&gt;0,0,(RUA60-RTY62)*$C$65)</f>
        <v>0</v>
      </c>
      <c r="RUC66" s="956">
        <f t="shared" ref="RUC66" si="13275">IF(RUC62&gt;0,0,(RUC60-RUA62)*$C$65)</f>
        <v>0</v>
      </c>
      <c r="RUF66" s="956">
        <f t="shared" ref="RUF66" si="13276">IF(RUF62&gt;0,0,(RUF60-RUD62)*$C$65)</f>
        <v>0</v>
      </c>
      <c r="RUH66" s="956">
        <f t="shared" ref="RUH66" si="13277">IF(RUH62&gt;0,0,(RUH60-RUF62)*$C$65)</f>
        <v>0</v>
      </c>
      <c r="RUK66" s="956">
        <f t="shared" ref="RUK66" si="13278">IF(RUK62&gt;0,0,(RUK60-RUI62)*$C$65)</f>
        <v>0</v>
      </c>
      <c r="RUM66" s="956">
        <f t="shared" ref="RUM66" si="13279">IF(RUM62&gt;0,0,(RUM60-RUK62)*$C$65)</f>
        <v>0</v>
      </c>
      <c r="RUP66" s="956">
        <f t="shared" ref="RUP66" si="13280">IF(RUP62&gt;0,0,(RUP60-RUN62)*$C$65)</f>
        <v>0</v>
      </c>
      <c r="RUR66" s="956">
        <f t="shared" ref="RUR66" si="13281">IF(RUR62&gt;0,0,(RUR60-RUP62)*$C$65)</f>
        <v>0</v>
      </c>
      <c r="RUU66" s="956">
        <f t="shared" ref="RUU66" si="13282">IF(RUU62&gt;0,0,(RUU60-RUS62)*$C$65)</f>
        <v>0</v>
      </c>
      <c r="RUW66" s="956">
        <f t="shared" ref="RUW66" si="13283">IF(RUW62&gt;0,0,(RUW60-RUU62)*$C$65)</f>
        <v>0</v>
      </c>
      <c r="RUZ66" s="956">
        <f t="shared" ref="RUZ66" si="13284">IF(RUZ62&gt;0,0,(RUZ60-RUX62)*$C$65)</f>
        <v>0</v>
      </c>
      <c r="RVB66" s="956">
        <f t="shared" ref="RVB66" si="13285">IF(RVB62&gt;0,0,(RVB60-RUZ62)*$C$65)</f>
        <v>0</v>
      </c>
      <c r="RVE66" s="956">
        <f t="shared" ref="RVE66" si="13286">IF(RVE62&gt;0,0,(RVE60-RVC62)*$C$65)</f>
        <v>0</v>
      </c>
      <c r="RVG66" s="956">
        <f t="shared" ref="RVG66" si="13287">IF(RVG62&gt;0,0,(RVG60-RVE62)*$C$65)</f>
        <v>0</v>
      </c>
      <c r="RVJ66" s="956">
        <f t="shared" ref="RVJ66" si="13288">IF(RVJ62&gt;0,0,(RVJ60-RVH62)*$C$65)</f>
        <v>0</v>
      </c>
      <c r="RVL66" s="956">
        <f t="shared" ref="RVL66" si="13289">IF(RVL62&gt;0,0,(RVL60-RVJ62)*$C$65)</f>
        <v>0</v>
      </c>
      <c r="RVO66" s="956">
        <f t="shared" ref="RVO66" si="13290">IF(RVO62&gt;0,0,(RVO60-RVM62)*$C$65)</f>
        <v>0</v>
      </c>
      <c r="RVQ66" s="956">
        <f t="shared" ref="RVQ66" si="13291">IF(RVQ62&gt;0,0,(RVQ60-RVO62)*$C$65)</f>
        <v>0</v>
      </c>
      <c r="RVT66" s="956">
        <f t="shared" ref="RVT66" si="13292">IF(RVT62&gt;0,0,(RVT60-RVR62)*$C$65)</f>
        <v>0</v>
      </c>
      <c r="RVV66" s="956">
        <f t="shared" ref="RVV66" si="13293">IF(RVV62&gt;0,0,(RVV60-RVT62)*$C$65)</f>
        <v>0</v>
      </c>
      <c r="RVY66" s="956">
        <f t="shared" ref="RVY66" si="13294">IF(RVY62&gt;0,0,(RVY60-RVW62)*$C$65)</f>
        <v>0</v>
      </c>
      <c r="RWA66" s="956">
        <f t="shared" ref="RWA66" si="13295">IF(RWA62&gt;0,0,(RWA60-RVY62)*$C$65)</f>
        <v>0</v>
      </c>
      <c r="RWD66" s="956">
        <f t="shared" ref="RWD66" si="13296">IF(RWD62&gt;0,0,(RWD60-RWB62)*$C$65)</f>
        <v>0</v>
      </c>
      <c r="RWF66" s="956">
        <f t="shared" ref="RWF66" si="13297">IF(RWF62&gt;0,0,(RWF60-RWD62)*$C$65)</f>
        <v>0</v>
      </c>
      <c r="RWI66" s="956">
        <f t="shared" ref="RWI66" si="13298">IF(RWI62&gt;0,0,(RWI60-RWG62)*$C$65)</f>
        <v>0</v>
      </c>
      <c r="RWK66" s="956">
        <f t="shared" ref="RWK66" si="13299">IF(RWK62&gt;0,0,(RWK60-RWI62)*$C$65)</f>
        <v>0</v>
      </c>
      <c r="RWN66" s="956">
        <f t="shared" ref="RWN66" si="13300">IF(RWN62&gt;0,0,(RWN60-RWL62)*$C$65)</f>
        <v>0</v>
      </c>
      <c r="RWP66" s="956">
        <f t="shared" ref="RWP66" si="13301">IF(RWP62&gt;0,0,(RWP60-RWN62)*$C$65)</f>
        <v>0</v>
      </c>
      <c r="RWS66" s="956">
        <f t="shared" ref="RWS66" si="13302">IF(RWS62&gt;0,0,(RWS60-RWQ62)*$C$65)</f>
        <v>0</v>
      </c>
      <c r="RWU66" s="956">
        <f t="shared" ref="RWU66" si="13303">IF(RWU62&gt;0,0,(RWU60-RWS62)*$C$65)</f>
        <v>0</v>
      </c>
      <c r="RWX66" s="956">
        <f t="shared" ref="RWX66" si="13304">IF(RWX62&gt;0,0,(RWX60-RWV62)*$C$65)</f>
        <v>0</v>
      </c>
      <c r="RWZ66" s="956">
        <f t="shared" ref="RWZ66" si="13305">IF(RWZ62&gt;0,0,(RWZ60-RWX62)*$C$65)</f>
        <v>0</v>
      </c>
      <c r="RXC66" s="956">
        <f t="shared" ref="RXC66" si="13306">IF(RXC62&gt;0,0,(RXC60-RXA62)*$C$65)</f>
        <v>0</v>
      </c>
      <c r="RXE66" s="956">
        <f t="shared" ref="RXE66" si="13307">IF(RXE62&gt;0,0,(RXE60-RXC62)*$C$65)</f>
        <v>0</v>
      </c>
      <c r="RXH66" s="956">
        <f t="shared" ref="RXH66" si="13308">IF(RXH62&gt;0,0,(RXH60-RXF62)*$C$65)</f>
        <v>0</v>
      </c>
      <c r="RXJ66" s="956">
        <f t="shared" ref="RXJ66" si="13309">IF(RXJ62&gt;0,0,(RXJ60-RXH62)*$C$65)</f>
        <v>0</v>
      </c>
      <c r="RXM66" s="956">
        <f t="shared" ref="RXM66" si="13310">IF(RXM62&gt;0,0,(RXM60-RXK62)*$C$65)</f>
        <v>0</v>
      </c>
      <c r="RXO66" s="956">
        <f t="shared" ref="RXO66" si="13311">IF(RXO62&gt;0,0,(RXO60-RXM62)*$C$65)</f>
        <v>0</v>
      </c>
      <c r="RXR66" s="956">
        <f t="shared" ref="RXR66" si="13312">IF(RXR62&gt;0,0,(RXR60-RXP62)*$C$65)</f>
        <v>0</v>
      </c>
      <c r="RXT66" s="956">
        <f t="shared" ref="RXT66" si="13313">IF(RXT62&gt;0,0,(RXT60-RXR62)*$C$65)</f>
        <v>0</v>
      </c>
      <c r="RXW66" s="956">
        <f t="shared" ref="RXW66" si="13314">IF(RXW62&gt;0,0,(RXW60-RXU62)*$C$65)</f>
        <v>0</v>
      </c>
      <c r="RXY66" s="956">
        <f t="shared" ref="RXY66" si="13315">IF(RXY62&gt;0,0,(RXY60-RXW62)*$C$65)</f>
        <v>0</v>
      </c>
      <c r="RYB66" s="956">
        <f t="shared" ref="RYB66" si="13316">IF(RYB62&gt;0,0,(RYB60-RXZ62)*$C$65)</f>
        <v>0</v>
      </c>
      <c r="RYD66" s="956">
        <f t="shared" ref="RYD66" si="13317">IF(RYD62&gt;0,0,(RYD60-RYB62)*$C$65)</f>
        <v>0</v>
      </c>
      <c r="RYG66" s="956">
        <f t="shared" ref="RYG66" si="13318">IF(RYG62&gt;0,0,(RYG60-RYE62)*$C$65)</f>
        <v>0</v>
      </c>
      <c r="RYI66" s="956">
        <f t="shared" ref="RYI66" si="13319">IF(RYI62&gt;0,0,(RYI60-RYG62)*$C$65)</f>
        <v>0</v>
      </c>
      <c r="RYL66" s="956">
        <f t="shared" ref="RYL66" si="13320">IF(RYL62&gt;0,0,(RYL60-RYJ62)*$C$65)</f>
        <v>0</v>
      </c>
      <c r="RYN66" s="956">
        <f t="shared" ref="RYN66" si="13321">IF(RYN62&gt;0,0,(RYN60-RYL62)*$C$65)</f>
        <v>0</v>
      </c>
      <c r="RYQ66" s="956">
        <f t="shared" ref="RYQ66" si="13322">IF(RYQ62&gt;0,0,(RYQ60-RYO62)*$C$65)</f>
        <v>0</v>
      </c>
      <c r="RYS66" s="956">
        <f t="shared" ref="RYS66" si="13323">IF(RYS62&gt;0,0,(RYS60-RYQ62)*$C$65)</f>
        <v>0</v>
      </c>
      <c r="RYV66" s="956">
        <f t="shared" ref="RYV66" si="13324">IF(RYV62&gt;0,0,(RYV60-RYT62)*$C$65)</f>
        <v>0</v>
      </c>
      <c r="RYX66" s="956">
        <f t="shared" ref="RYX66" si="13325">IF(RYX62&gt;0,0,(RYX60-RYV62)*$C$65)</f>
        <v>0</v>
      </c>
      <c r="RZA66" s="956">
        <f t="shared" ref="RZA66" si="13326">IF(RZA62&gt;0,0,(RZA60-RYY62)*$C$65)</f>
        <v>0</v>
      </c>
      <c r="RZC66" s="956">
        <f t="shared" ref="RZC66" si="13327">IF(RZC62&gt;0,0,(RZC60-RZA62)*$C$65)</f>
        <v>0</v>
      </c>
      <c r="RZF66" s="956">
        <f t="shared" ref="RZF66" si="13328">IF(RZF62&gt;0,0,(RZF60-RZD62)*$C$65)</f>
        <v>0</v>
      </c>
      <c r="RZH66" s="956">
        <f t="shared" ref="RZH66" si="13329">IF(RZH62&gt;0,0,(RZH60-RZF62)*$C$65)</f>
        <v>0</v>
      </c>
      <c r="RZK66" s="956">
        <f t="shared" ref="RZK66" si="13330">IF(RZK62&gt;0,0,(RZK60-RZI62)*$C$65)</f>
        <v>0</v>
      </c>
      <c r="RZM66" s="956">
        <f t="shared" ref="RZM66" si="13331">IF(RZM62&gt;0,0,(RZM60-RZK62)*$C$65)</f>
        <v>0</v>
      </c>
      <c r="RZP66" s="956">
        <f t="shared" ref="RZP66" si="13332">IF(RZP62&gt;0,0,(RZP60-RZN62)*$C$65)</f>
        <v>0</v>
      </c>
      <c r="RZR66" s="956">
        <f t="shared" ref="RZR66" si="13333">IF(RZR62&gt;0,0,(RZR60-RZP62)*$C$65)</f>
        <v>0</v>
      </c>
      <c r="RZU66" s="956">
        <f t="shared" ref="RZU66" si="13334">IF(RZU62&gt;0,0,(RZU60-RZS62)*$C$65)</f>
        <v>0</v>
      </c>
      <c r="RZW66" s="956">
        <f t="shared" ref="RZW66" si="13335">IF(RZW62&gt;0,0,(RZW60-RZU62)*$C$65)</f>
        <v>0</v>
      </c>
      <c r="RZZ66" s="956">
        <f t="shared" ref="RZZ66" si="13336">IF(RZZ62&gt;0,0,(RZZ60-RZX62)*$C$65)</f>
        <v>0</v>
      </c>
      <c r="SAB66" s="956">
        <f t="shared" ref="SAB66" si="13337">IF(SAB62&gt;0,0,(SAB60-RZZ62)*$C$65)</f>
        <v>0</v>
      </c>
      <c r="SAE66" s="956">
        <f t="shared" ref="SAE66" si="13338">IF(SAE62&gt;0,0,(SAE60-SAC62)*$C$65)</f>
        <v>0</v>
      </c>
      <c r="SAG66" s="956">
        <f t="shared" ref="SAG66" si="13339">IF(SAG62&gt;0,0,(SAG60-SAE62)*$C$65)</f>
        <v>0</v>
      </c>
      <c r="SAJ66" s="956">
        <f t="shared" ref="SAJ66" si="13340">IF(SAJ62&gt;0,0,(SAJ60-SAH62)*$C$65)</f>
        <v>0</v>
      </c>
      <c r="SAL66" s="956">
        <f t="shared" ref="SAL66" si="13341">IF(SAL62&gt;0,0,(SAL60-SAJ62)*$C$65)</f>
        <v>0</v>
      </c>
      <c r="SAO66" s="956">
        <f t="shared" ref="SAO66" si="13342">IF(SAO62&gt;0,0,(SAO60-SAM62)*$C$65)</f>
        <v>0</v>
      </c>
      <c r="SAQ66" s="956">
        <f t="shared" ref="SAQ66" si="13343">IF(SAQ62&gt;0,0,(SAQ60-SAO62)*$C$65)</f>
        <v>0</v>
      </c>
      <c r="SAT66" s="956">
        <f t="shared" ref="SAT66" si="13344">IF(SAT62&gt;0,0,(SAT60-SAR62)*$C$65)</f>
        <v>0</v>
      </c>
      <c r="SAV66" s="956">
        <f t="shared" ref="SAV66" si="13345">IF(SAV62&gt;0,0,(SAV60-SAT62)*$C$65)</f>
        <v>0</v>
      </c>
      <c r="SAY66" s="956">
        <f t="shared" ref="SAY66" si="13346">IF(SAY62&gt;0,0,(SAY60-SAW62)*$C$65)</f>
        <v>0</v>
      </c>
      <c r="SBA66" s="956">
        <f t="shared" ref="SBA66" si="13347">IF(SBA62&gt;0,0,(SBA60-SAY62)*$C$65)</f>
        <v>0</v>
      </c>
      <c r="SBD66" s="956">
        <f t="shared" ref="SBD66" si="13348">IF(SBD62&gt;0,0,(SBD60-SBB62)*$C$65)</f>
        <v>0</v>
      </c>
      <c r="SBF66" s="956">
        <f t="shared" ref="SBF66" si="13349">IF(SBF62&gt;0,0,(SBF60-SBD62)*$C$65)</f>
        <v>0</v>
      </c>
      <c r="SBI66" s="956">
        <f t="shared" ref="SBI66" si="13350">IF(SBI62&gt;0,0,(SBI60-SBG62)*$C$65)</f>
        <v>0</v>
      </c>
      <c r="SBK66" s="956">
        <f t="shared" ref="SBK66" si="13351">IF(SBK62&gt;0,0,(SBK60-SBI62)*$C$65)</f>
        <v>0</v>
      </c>
      <c r="SBN66" s="956">
        <f t="shared" ref="SBN66" si="13352">IF(SBN62&gt;0,0,(SBN60-SBL62)*$C$65)</f>
        <v>0</v>
      </c>
      <c r="SBP66" s="956">
        <f t="shared" ref="SBP66" si="13353">IF(SBP62&gt;0,0,(SBP60-SBN62)*$C$65)</f>
        <v>0</v>
      </c>
      <c r="SBS66" s="956">
        <f t="shared" ref="SBS66" si="13354">IF(SBS62&gt;0,0,(SBS60-SBQ62)*$C$65)</f>
        <v>0</v>
      </c>
      <c r="SBU66" s="956">
        <f t="shared" ref="SBU66" si="13355">IF(SBU62&gt;0,0,(SBU60-SBS62)*$C$65)</f>
        <v>0</v>
      </c>
      <c r="SBX66" s="956">
        <f t="shared" ref="SBX66" si="13356">IF(SBX62&gt;0,0,(SBX60-SBV62)*$C$65)</f>
        <v>0</v>
      </c>
      <c r="SBZ66" s="956">
        <f t="shared" ref="SBZ66" si="13357">IF(SBZ62&gt;0,0,(SBZ60-SBX62)*$C$65)</f>
        <v>0</v>
      </c>
      <c r="SCC66" s="956">
        <f t="shared" ref="SCC66" si="13358">IF(SCC62&gt;0,0,(SCC60-SCA62)*$C$65)</f>
        <v>0</v>
      </c>
      <c r="SCE66" s="956">
        <f t="shared" ref="SCE66" si="13359">IF(SCE62&gt;0,0,(SCE60-SCC62)*$C$65)</f>
        <v>0</v>
      </c>
      <c r="SCH66" s="956">
        <f t="shared" ref="SCH66" si="13360">IF(SCH62&gt;0,0,(SCH60-SCF62)*$C$65)</f>
        <v>0</v>
      </c>
      <c r="SCJ66" s="956">
        <f t="shared" ref="SCJ66" si="13361">IF(SCJ62&gt;0,0,(SCJ60-SCH62)*$C$65)</f>
        <v>0</v>
      </c>
      <c r="SCM66" s="956">
        <f t="shared" ref="SCM66" si="13362">IF(SCM62&gt;0,0,(SCM60-SCK62)*$C$65)</f>
        <v>0</v>
      </c>
      <c r="SCO66" s="956">
        <f t="shared" ref="SCO66" si="13363">IF(SCO62&gt;0,0,(SCO60-SCM62)*$C$65)</f>
        <v>0</v>
      </c>
      <c r="SCR66" s="956">
        <f t="shared" ref="SCR66" si="13364">IF(SCR62&gt;0,0,(SCR60-SCP62)*$C$65)</f>
        <v>0</v>
      </c>
      <c r="SCT66" s="956">
        <f t="shared" ref="SCT66" si="13365">IF(SCT62&gt;0,0,(SCT60-SCR62)*$C$65)</f>
        <v>0</v>
      </c>
      <c r="SCW66" s="956">
        <f t="shared" ref="SCW66" si="13366">IF(SCW62&gt;0,0,(SCW60-SCU62)*$C$65)</f>
        <v>0</v>
      </c>
      <c r="SCY66" s="956">
        <f t="shared" ref="SCY66" si="13367">IF(SCY62&gt;0,0,(SCY60-SCW62)*$C$65)</f>
        <v>0</v>
      </c>
      <c r="SDB66" s="956">
        <f t="shared" ref="SDB66" si="13368">IF(SDB62&gt;0,0,(SDB60-SCZ62)*$C$65)</f>
        <v>0</v>
      </c>
      <c r="SDD66" s="956">
        <f t="shared" ref="SDD66" si="13369">IF(SDD62&gt;0,0,(SDD60-SDB62)*$C$65)</f>
        <v>0</v>
      </c>
      <c r="SDG66" s="956">
        <f t="shared" ref="SDG66" si="13370">IF(SDG62&gt;0,0,(SDG60-SDE62)*$C$65)</f>
        <v>0</v>
      </c>
      <c r="SDI66" s="956">
        <f t="shared" ref="SDI66" si="13371">IF(SDI62&gt;0,0,(SDI60-SDG62)*$C$65)</f>
        <v>0</v>
      </c>
      <c r="SDL66" s="956">
        <f t="shared" ref="SDL66" si="13372">IF(SDL62&gt;0,0,(SDL60-SDJ62)*$C$65)</f>
        <v>0</v>
      </c>
      <c r="SDN66" s="956">
        <f t="shared" ref="SDN66" si="13373">IF(SDN62&gt;0,0,(SDN60-SDL62)*$C$65)</f>
        <v>0</v>
      </c>
      <c r="SDQ66" s="956">
        <f t="shared" ref="SDQ66" si="13374">IF(SDQ62&gt;0,0,(SDQ60-SDO62)*$C$65)</f>
        <v>0</v>
      </c>
      <c r="SDS66" s="956">
        <f t="shared" ref="SDS66" si="13375">IF(SDS62&gt;0,0,(SDS60-SDQ62)*$C$65)</f>
        <v>0</v>
      </c>
      <c r="SDV66" s="956">
        <f t="shared" ref="SDV66" si="13376">IF(SDV62&gt;0,0,(SDV60-SDT62)*$C$65)</f>
        <v>0</v>
      </c>
      <c r="SDX66" s="956">
        <f t="shared" ref="SDX66" si="13377">IF(SDX62&gt;0,0,(SDX60-SDV62)*$C$65)</f>
        <v>0</v>
      </c>
      <c r="SEA66" s="956">
        <f t="shared" ref="SEA66" si="13378">IF(SEA62&gt;0,0,(SEA60-SDY62)*$C$65)</f>
        <v>0</v>
      </c>
      <c r="SEC66" s="956">
        <f t="shared" ref="SEC66" si="13379">IF(SEC62&gt;0,0,(SEC60-SEA62)*$C$65)</f>
        <v>0</v>
      </c>
      <c r="SEF66" s="956">
        <f t="shared" ref="SEF66" si="13380">IF(SEF62&gt;0,0,(SEF60-SED62)*$C$65)</f>
        <v>0</v>
      </c>
      <c r="SEH66" s="956">
        <f t="shared" ref="SEH66" si="13381">IF(SEH62&gt;0,0,(SEH60-SEF62)*$C$65)</f>
        <v>0</v>
      </c>
      <c r="SEK66" s="956">
        <f t="shared" ref="SEK66" si="13382">IF(SEK62&gt;0,0,(SEK60-SEI62)*$C$65)</f>
        <v>0</v>
      </c>
      <c r="SEM66" s="956">
        <f t="shared" ref="SEM66" si="13383">IF(SEM62&gt;0,0,(SEM60-SEK62)*$C$65)</f>
        <v>0</v>
      </c>
      <c r="SEP66" s="956">
        <f t="shared" ref="SEP66" si="13384">IF(SEP62&gt;0,0,(SEP60-SEN62)*$C$65)</f>
        <v>0</v>
      </c>
      <c r="SER66" s="956">
        <f t="shared" ref="SER66" si="13385">IF(SER62&gt;0,0,(SER60-SEP62)*$C$65)</f>
        <v>0</v>
      </c>
      <c r="SEU66" s="956">
        <f t="shared" ref="SEU66" si="13386">IF(SEU62&gt;0,0,(SEU60-SES62)*$C$65)</f>
        <v>0</v>
      </c>
      <c r="SEW66" s="956">
        <f t="shared" ref="SEW66" si="13387">IF(SEW62&gt;0,0,(SEW60-SEU62)*$C$65)</f>
        <v>0</v>
      </c>
      <c r="SEZ66" s="956">
        <f t="shared" ref="SEZ66" si="13388">IF(SEZ62&gt;0,0,(SEZ60-SEX62)*$C$65)</f>
        <v>0</v>
      </c>
      <c r="SFB66" s="956">
        <f t="shared" ref="SFB66" si="13389">IF(SFB62&gt;0,0,(SFB60-SEZ62)*$C$65)</f>
        <v>0</v>
      </c>
      <c r="SFE66" s="956">
        <f t="shared" ref="SFE66" si="13390">IF(SFE62&gt;0,0,(SFE60-SFC62)*$C$65)</f>
        <v>0</v>
      </c>
      <c r="SFG66" s="956">
        <f t="shared" ref="SFG66" si="13391">IF(SFG62&gt;0,0,(SFG60-SFE62)*$C$65)</f>
        <v>0</v>
      </c>
      <c r="SFJ66" s="956">
        <f t="shared" ref="SFJ66" si="13392">IF(SFJ62&gt;0,0,(SFJ60-SFH62)*$C$65)</f>
        <v>0</v>
      </c>
      <c r="SFL66" s="956">
        <f t="shared" ref="SFL66" si="13393">IF(SFL62&gt;0,0,(SFL60-SFJ62)*$C$65)</f>
        <v>0</v>
      </c>
      <c r="SFO66" s="956">
        <f t="shared" ref="SFO66" si="13394">IF(SFO62&gt;0,0,(SFO60-SFM62)*$C$65)</f>
        <v>0</v>
      </c>
      <c r="SFQ66" s="956">
        <f t="shared" ref="SFQ66" si="13395">IF(SFQ62&gt;0,0,(SFQ60-SFO62)*$C$65)</f>
        <v>0</v>
      </c>
      <c r="SFT66" s="956">
        <f t="shared" ref="SFT66" si="13396">IF(SFT62&gt;0,0,(SFT60-SFR62)*$C$65)</f>
        <v>0</v>
      </c>
      <c r="SFV66" s="956">
        <f t="shared" ref="SFV66" si="13397">IF(SFV62&gt;0,0,(SFV60-SFT62)*$C$65)</f>
        <v>0</v>
      </c>
      <c r="SFY66" s="956">
        <f t="shared" ref="SFY66" si="13398">IF(SFY62&gt;0,0,(SFY60-SFW62)*$C$65)</f>
        <v>0</v>
      </c>
      <c r="SGA66" s="956">
        <f t="shared" ref="SGA66" si="13399">IF(SGA62&gt;0,0,(SGA60-SFY62)*$C$65)</f>
        <v>0</v>
      </c>
      <c r="SGD66" s="956">
        <f t="shared" ref="SGD66" si="13400">IF(SGD62&gt;0,0,(SGD60-SGB62)*$C$65)</f>
        <v>0</v>
      </c>
      <c r="SGF66" s="956">
        <f t="shared" ref="SGF66" si="13401">IF(SGF62&gt;0,0,(SGF60-SGD62)*$C$65)</f>
        <v>0</v>
      </c>
      <c r="SGI66" s="956">
        <f t="shared" ref="SGI66" si="13402">IF(SGI62&gt;0,0,(SGI60-SGG62)*$C$65)</f>
        <v>0</v>
      </c>
      <c r="SGK66" s="956">
        <f t="shared" ref="SGK66" si="13403">IF(SGK62&gt;0,0,(SGK60-SGI62)*$C$65)</f>
        <v>0</v>
      </c>
      <c r="SGN66" s="956">
        <f t="shared" ref="SGN66" si="13404">IF(SGN62&gt;0,0,(SGN60-SGL62)*$C$65)</f>
        <v>0</v>
      </c>
      <c r="SGP66" s="956">
        <f t="shared" ref="SGP66" si="13405">IF(SGP62&gt;0,0,(SGP60-SGN62)*$C$65)</f>
        <v>0</v>
      </c>
      <c r="SGS66" s="956">
        <f t="shared" ref="SGS66" si="13406">IF(SGS62&gt;0,0,(SGS60-SGQ62)*$C$65)</f>
        <v>0</v>
      </c>
      <c r="SGU66" s="956">
        <f t="shared" ref="SGU66" si="13407">IF(SGU62&gt;0,0,(SGU60-SGS62)*$C$65)</f>
        <v>0</v>
      </c>
      <c r="SGX66" s="956">
        <f t="shared" ref="SGX66" si="13408">IF(SGX62&gt;0,0,(SGX60-SGV62)*$C$65)</f>
        <v>0</v>
      </c>
      <c r="SGZ66" s="956">
        <f t="shared" ref="SGZ66" si="13409">IF(SGZ62&gt;0,0,(SGZ60-SGX62)*$C$65)</f>
        <v>0</v>
      </c>
      <c r="SHC66" s="956">
        <f t="shared" ref="SHC66" si="13410">IF(SHC62&gt;0,0,(SHC60-SHA62)*$C$65)</f>
        <v>0</v>
      </c>
      <c r="SHE66" s="956">
        <f t="shared" ref="SHE66" si="13411">IF(SHE62&gt;0,0,(SHE60-SHC62)*$C$65)</f>
        <v>0</v>
      </c>
      <c r="SHH66" s="956">
        <f t="shared" ref="SHH66" si="13412">IF(SHH62&gt;0,0,(SHH60-SHF62)*$C$65)</f>
        <v>0</v>
      </c>
      <c r="SHJ66" s="956">
        <f t="shared" ref="SHJ66" si="13413">IF(SHJ62&gt;0,0,(SHJ60-SHH62)*$C$65)</f>
        <v>0</v>
      </c>
      <c r="SHM66" s="956">
        <f t="shared" ref="SHM66" si="13414">IF(SHM62&gt;0,0,(SHM60-SHK62)*$C$65)</f>
        <v>0</v>
      </c>
      <c r="SHO66" s="956">
        <f t="shared" ref="SHO66" si="13415">IF(SHO62&gt;0,0,(SHO60-SHM62)*$C$65)</f>
        <v>0</v>
      </c>
      <c r="SHR66" s="956">
        <f t="shared" ref="SHR66" si="13416">IF(SHR62&gt;0,0,(SHR60-SHP62)*$C$65)</f>
        <v>0</v>
      </c>
      <c r="SHT66" s="956">
        <f t="shared" ref="SHT66" si="13417">IF(SHT62&gt;0,0,(SHT60-SHR62)*$C$65)</f>
        <v>0</v>
      </c>
      <c r="SHW66" s="956">
        <f t="shared" ref="SHW66" si="13418">IF(SHW62&gt;0,0,(SHW60-SHU62)*$C$65)</f>
        <v>0</v>
      </c>
      <c r="SHY66" s="956">
        <f t="shared" ref="SHY66" si="13419">IF(SHY62&gt;0,0,(SHY60-SHW62)*$C$65)</f>
        <v>0</v>
      </c>
      <c r="SIB66" s="956">
        <f t="shared" ref="SIB66" si="13420">IF(SIB62&gt;0,0,(SIB60-SHZ62)*$C$65)</f>
        <v>0</v>
      </c>
      <c r="SID66" s="956">
        <f t="shared" ref="SID66" si="13421">IF(SID62&gt;0,0,(SID60-SIB62)*$C$65)</f>
        <v>0</v>
      </c>
      <c r="SIG66" s="956">
        <f t="shared" ref="SIG66" si="13422">IF(SIG62&gt;0,0,(SIG60-SIE62)*$C$65)</f>
        <v>0</v>
      </c>
      <c r="SII66" s="956">
        <f t="shared" ref="SII66" si="13423">IF(SII62&gt;0,0,(SII60-SIG62)*$C$65)</f>
        <v>0</v>
      </c>
      <c r="SIL66" s="956">
        <f t="shared" ref="SIL66" si="13424">IF(SIL62&gt;0,0,(SIL60-SIJ62)*$C$65)</f>
        <v>0</v>
      </c>
      <c r="SIN66" s="956">
        <f t="shared" ref="SIN66" si="13425">IF(SIN62&gt;0,0,(SIN60-SIL62)*$C$65)</f>
        <v>0</v>
      </c>
      <c r="SIQ66" s="956">
        <f t="shared" ref="SIQ66" si="13426">IF(SIQ62&gt;0,0,(SIQ60-SIO62)*$C$65)</f>
        <v>0</v>
      </c>
      <c r="SIS66" s="956">
        <f t="shared" ref="SIS66" si="13427">IF(SIS62&gt;0,0,(SIS60-SIQ62)*$C$65)</f>
        <v>0</v>
      </c>
      <c r="SIV66" s="956">
        <f t="shared" ref="SIV66" si="13428">IF(SIV62&gt;0,0,(SIV60-SIT62)*$C$65)</f>
        <v>0</v>
      </c>
      <c r="SIX66" s="956">
        <f t="shared" ref="SIX66" si="13429">IF(SIX62&gt;0,0,(SIX60-SIV62)*$C$65)</f>
        <v>0</v>
      </c>
      <c r="SJA66" s="956">
        <f t="shared" ref="SJA66" si="13430">IF(SJA62&gt;0,0,(SJA60-SIY62)*$C$65)</f>
        <v>0</v>
      </c>
      <c r="SJC66" s="956">
        <f t="shared" ref="SJC66" si="13431">IF(SJC62&gt;0,0,(SJC60-SJA62)*$C$65)</f>
        <v>0</v>
      </c>
      <c r="SJF66" s="956">
        <f t="shared" ref="SJF66" si="13432">IF(SJF62&gt;0,0,(SJF60-SJD62)*$C$65)</f>
        <v>0</v>
      </c>
      <c r="SJH66" s="956">
        <f t="shared" ref="SJH66" si="13433">IF(SJH62&gt;0,0,(SJH60-SJF62)*$C$65)</f>
        <v>0</v>
      </c>
      <c r="SJK66" s="956">
        <f t="shared" ref="SJK66" si="13434">IF(SJK62&gt;0,0,(SJK60-SJI62)*$C$65)</f>
        <v>0</v>
      </c>
      <c r="SJM66" s="956">
        <f t="shared" ref="SJM66" si="13435">IF(SJM62&gt;0,0,(SJM60-SJK62)*$C$65)</f>
        <v>0</v>
      </c>
      <c r="SJP66" s="956">
        <f t="shared" ref="SJP66" si="13436">IF(SJP62&gt;0,0,(SJP60-SJN62)*$C$65)</f>
        <v>0</v>
      </c>
      <c r="SJR66" s="956">
        <f t="shared" ref="SJR66" si="13437">IF(SJR62&gt;0,0,(SJR60-SJP62)*$C$65)</f>
        <v>0</v>
      </c>
      <c r="SJU66" s="956">
        <f t="shared" ref="SJU66" si="13438">IF(SJU62&gt;0,0,(SJU60-SJS62)*$C$65)</f>
        <v>0</v>
      </c>
      <c r="SJW66" s="956">
        <f t="shared" ref="SJW66" si="13439">IF(SJW62&gt;0,0,(SJW60-SJU62)*$C$65)</f>
        <v>0</v>
      </c>
      <c r="SJZ66" s="956">
        <f t="shared" ref="SJZ66" si="13440">IF(SJZ62&gt;0,0,(SJZ60-SJX62)*$C$65)</f>
        <v>0</v>
      </c>
      <c r="SKB66" s="956">
        <f t="shared" ref="SKB66" si="13441">IF(SKB62&gt;0,0,(SKB60-SJZ62)*$C$65)</f>
        <v>0</v>
      </c>
      <c r="SKE66" s="956">
        <f t="shared" ref="SKE66" si="13442">IF(SKE62&gt;0,0,(SKE60-SKC62)*$C$65)</f>
        <v>0</v>
      </c>
      <c r="SKG66" s="956">
        <f t="shared" ref="SKG66" si="13443">IF(SKG62&gt;0,0,(SKG60-SKE62)*$C$65)</f>
        <v>0</v>
      </c>
      <c r="SKJ66" s="956">
        <f t="shared" ref="SKJ66" si="13444">IF(SKJ62&gt;0,0,(SKJ60-SKH62)*$C$65)</f>
        <v>0</v>
      </c>
      <c r="SKL66" s="956">
        <f t="shared" ref="SKL66" si="13445">IF(SKL62&gt;0,0,(SKL60-SKJ62)*$C$65)</f>
        <v>0</v>
      </c>
      <c r="SKO66" s="956">
        <f t="shared" ref="SKO66" si="13446">IF(SKO62&gt;0,0,(SKO60-SKM62)*$C$65)</f>
        <v>0</v>
      </c>
      <c r="SKQ66" s="956">
        <f t="shared" ref="SKQ66" si="13447">IF(SKQ62&gt;0,0,(SKQ60-SKO62)*$C$65)</f>
        <v>0</v>
      </c>
      <c r="SKT66" s="956">
        <f t="shared" ref="SKT66" si="13448">IF(SKT62&gt;0,0,(SKT60-SKR62)*$C$65)</f>
        <v>0</v>
      </c>
      <c r="SKV66" s="956">
        <f t="shared" ref="SKV66" si="13449">IF(SKV62&gt;0,0,(SKV60-SKT62)*$C$65)</f>
        <v>0</v>
      </c>
      <c r="SKY66" s="956">
        <f t="shared" ref="SKY66" si="13450">IF(SKY62&gt;0,0,(SKY60-SKW62)*$C$65)</f>
        <v>0</v>
      </c>
      <c r="SLA66" s="956">
        <f t="shared" ref="SLA66" si="13451">IF(SLA62&gt;0,0,(SLA60-SKY62)*$C$65)</f>
        <v>0</v>
      </c>
      <c r="SLD66" s="956">
        <f t="shared" ref="SLD66" si="13452">IF(SLD62&gt;0,0,(SLD60-SLB62)*$C$65)</f>
        <v>0</v>
      </c>
      <c r="SLF66" s="956">
        <f t="shared" ref="SLF66" si="13453">IF(SLF62&gt;0,0,(SLF60-SLD62)*$C$65)</f>
        <v>0</v>
      </c>
      <c r="SLI66" s="956">
        <f t="shared" ref="SLI66" si="13454">IF(SLI62&gt;0,0,(SLI60-SLG62)*$C$65)</f>
        <v>0</v>
      </c>
      <c r="SLK66" s="956">
        <f t="shared" ref="SLK66" si="13455">IF(SLK62&gt;0,0,(SLK60-SLI62)*$C$65)</f>
        <v>0</v>
      </c>
      <c r="SLN66" s="956">
        <f t="shared" ref="SLN66" si="13456">IF(SLN62&gt;0,0,(SLN60-SLL62)*$C$65)</f>
        <v>0</v>
      </c>
      <c r="SLP66" s="956">
        <f t="shared" ref="SLP66" si="13457">IF(SLP62&gt;0,0,(SLP60-SLN62)*$C$65)</f>
        <v>0</v>
      </c>
      <c r="SLS66" s="956">
        <f t="shared" ref="SLS66" si="13458">IF(SLS62&gt;0,0,(SLS60-SLQ62)*$C$65)</f>
        <v>0</v>
      </c>
      <c r="SLU66" s="956">
        <f t="shared" ref="SLU66" si="13459">IF(SLU62&gt;0,0,(SLU60-SLS62)*$C$65)</f>
        <v>0</v>
      </c>
      <c r="SLX66" s="956">
        <f t="shared" ref="SLX66" si="13460">IF(SLX62&gt;0,0,(SLX60-SLV62)*$C$65)</f>
        <v>0</v>
      </c>
      <c r="SLZ66" s="956">
        <f t="shared" ref="SLZ66" si="13461">IF(SLZ62&gt;0,0,(SLZ60-SLX62)*$C$65)</f>
        <v>0</v>
      </c>
      <c r="SMC66" s="956">
        <f t="shared" ref="SMC66" si="13462">IF(SMC62&gt;0,0,(SMC60-SMA62)*$C$65)</f>
        <v>0</v>
      </c>
      <c r="SME66" s="956">
        <f t="shared" ref="SME66" si="13463">IF(SME62&gt;0,0,(SME60-SMC62)*$C$65)</f>
        <v>0</v>
      </c>
      <c r="SMH66" s="956">
        <f t="shared" ref="SMH66" si="13464">IF(SMH62&gt;0,0,(SMH60-SMF62)*$C$65)</f>
        <v>0</v>
      </c>
      <c r="SMJ66" s="956">
        <f t="shared" ref="SMJ66" si="13465">IF(SMJ62&gt;0,0,(SMJ60-SMH62)*$C$65)</f>
        <v>0</v>
      </c>
      <c r="SMM66" s="956">
        <f t="shared" ref="SMM66" si="13466">IF(SMM62&gt;0,0,(SMM60-SMK62)*$C$65)</f>
        <v>0</v>
      </c>
      <c r="SMO66" s="956">
        <f t="shared" ref="SMO66" si="13467">IF(SMO62&gt;0,0,(SMO60-SMM62)*$C$65)</f>
        <v>0</v>
      </c>
      <c r="SMR66" s="956">
        <f t="shared" ref="SMR66" si="13468">IF(SMR62&gt;0,0,(SMR60-SMP62)*$C$65)</f>
        <v>0</v>
      </c>
      <c r="SMT66" s="956">
        <f t="shared" ref="SMT66" si="13469">IF(SMT62&gt;0,0,(SMT60-SMR62)*$C$65)</f>
        <v>0</v>
      </c>
      <c r="SMW66" s="956">
        <f t="shared" ref="SMW66" si="13470">IF(SMW62&gt;0,0,(SMW60-SMU62)*$C$65)</f>
        <v>0</v>
      </c>
      <c r="SMY66" s="956">
        <f t="shared" ref="SMY66" si="13471">IF(SMY62&gt;0,0,(SMY60-SMW62)*$C$65)</f>
        <v>0</v>
      </c>
      <c r="SNB66" s="956">
        <f t="shared" ref="SNB66" si="13472">IF(SNB62&gt;0,0,(SNB60-SMZ62)*$C$65)</f>
        <v>0</v>
      </c>
      <c r="SND66" s="956">
        <f t="shared" ref="SND66" si="13473">IF(SND62&gt;0,0,(SND60-SNB62)*$C$65)</f>
        <v>0</v>
      </c>
      <c r="SNG66" s="956">
        <f t="shared" ref="SNG66" si="13474">IF(SNG62&gt;0,0,(SNG60-SNE62)*$C$65)</f>
        <v>0</v>
      </c>
      <c r="SNI66" s="956">
        <f t="shared" ref="SNI66" si="13475">IF(SNI62&gt;0,0,(SNI60-SNG62)*$C$65)</f>
        <v>0</v>
      </c>
      <c r="SNL66" s="956">
        <f t="shared" ref="SNL66" si="13476">IF(SNL62&gt;0,0,(SNL60-SNJ62)*$C$65)</f>
        <v>0</v>
      </c>
      <c r="SNN66" s="956">
        <f t="shared" ref="SNN66" si="13477">IF(SNN62&gt;0,0,(SNN60-SNL62)*$C$65)</f>
        <v>0</v>
      </c>
      <c r="SNQ66" s="956">
        <f t="shared" ref="SNQ66" si="13478">IF(SNQ62&gt;0,0,(SNQ60-SNO62)*$C$65)</f>
        <v>0</v>
      </c>
      <c r="SNS66" s="956">
        <f t="shared" ref="SNS66" si="13479">IF(SNS62&gt;0,0,(SNS60-SNQ62)*$C$65)</f>
        <v>0</v>
      </c>
      <c r="SNV66" s="956">
        <f t="shared" ref="SNV66" si="13480">IF(SNV62&gt;0,0,(SNV60-SNT62)*$C$65)</f>
        <v>0</v>
      </c>
      <c r="SNX66" s="956">
        <f t="shared" ref="SNX66" si="13481">IF(SNX62&gt;0,0,(SNX60-SNV62)*$C$65)</f>
        <v>0</v>
      </c>
      <c r="SOA66" s="956">
        <f t="shared" ref="SOA66" si="13482">IF(SOA62&gt;0,0,(SOA60-SNY62)*$C$65)</f>
        <v>0</v>
      </c>
      <c r="SOC66" s="956">
        <f t="shared" ref="SOC66" si="13483">IF(SOC62&gt;0,0,(SOC60-SOA62)*$C$65)</f>
        <v>0</v>
      </c>
      <c r="SOF66" s="956">
        <f t="shared" ref="SOF66" si="13484">IF(SOF62&gt;0,0,(SOF60-SOD62)*$C$65)</f>
        <v>0</v>
      </c>
      <c r="SOH66" s="956">
        <f t="shared" ref="SOH66" si="13485">IF(SOH62&gt;0,0,(SOH60-SOF62)*$C$65)</f>
        <v>0</v>
      </c>
      <c r="SOK66" s="956">
        <f t="shared" ref="SOK66" si="13486">IF(SOK62&gt;0,0,(SOK60-SOI62)*$C$65)</f>
        <v>0</v>
      </c>
      <c r="SOM66" s="956">
        <f t="shared" ref="SOM66" si="13487">IF(SOM62&gt;0,0,(SOM60-SOK62)*$C$65)</f>
        <v>0</v>
      </c>
      <c r="SOP66" s="956">
        <f t="shared" ref="SOP66" si="13488">IF(SOP62&gt;0,0,(SOP60-SON62)*$C$65)</f>
        <v>0</v>
      </c>
      <c r="SOR66" s="956">
        <f t="shared" ref="SOR66" si="13489">IF(SOR62&gt;0,0,(SOR60-SOP62)*$C$65)</f>
        <v>0</v>
      </c>
      <c r="SOU66" s="956">
        <f t="shared" ref="SOU66" si="13490">IF(SOU62&gt;0,0,(SOU60-SOS62)*$C$65)</f>
        <v>0</v>
      </c>
      <c r="SOW66" s="956">
        <f t="shared" ref="SOW66" si="13491">IF(SOW62&gt;0,0,(SOW60-SOU62)*$C$65)</f>
        <v>0</v>
      </c>
      <c r="SOZ66" s="956">
        <f t="shared" ref="SOZ66" si="13492">IF(SOZ62&gt;0,0,(SOZ60-SOX62)*$C$65)</f>
        <v>0</v>
      </c>
      <c r="SPB66" s="956">
        <f t="shared" ref="SPB66" si="13493">IF(SPB62&gt;0,0,(SPB60-SOZ62)*$C$65)</f>
        <v>0</v>
      </c>
      <c r="SPE66" s="956">
        <f t="shared" ref="SPE66" si="13494">IF(SPE62&gt;0,0,(SPE60-SPC62)*$C$65)</f>
        <v>0</v>
      </c>
      <c r="SPG66" s="956">
        <f t="shared" ref="SPG66" si="13495">IF(SPG62&gt;0,0,(SPG60-SPE62)*$C$65)</f>
        <v>0</v>
      </c>
      <c r="SPJ66" s="956">
        <f t="shared" ref="SPJ66" si="13496">IF(SPJ62&gt;0,0,(SPJ60-SPH62)*$C$65)</f>
        <v>0</v>
      </c>
      <c r="SPL66" s="956">
        <f t="shared" ref="SPL66" si="13497">IF(SPL62&gt;0,0,(SPL60-SPJ62)*$C$65)</f>
        <v>0</v>
      </c>
      <c r="SPO66" s="956">
        <f t="shared" ref="SPO66" si="13498">IF(SPO62&gt;0,0,(SPO60-SPM62)*$C$65)</f>
        <v>0</v>
      </c>
      <c r="SPQ66" s="956">
        <f t="shared" ref="SPQ66" si="13499">IF(SPQ62&gt;0,0,(SPQ60-SPO62)*$C$65)</f>
        <v>0</v>
      </c>
      <c r="SPT66" s="956">
        <f t="shared" ref="SPT66" si="13500">IF(SPT62&gt;0,0,(SPT60-SPR62)*$C$65)</f>
        <v>0</v>
      </c>
      <c r="SPV66" s="956">
        <f t="shared" ref="SPV66" si="13501">IF(SPV62&gt;0,0,(SPV60-SPT62)*$C$65)</f>
        <v>0</v>
      </c>
      <c r="SPY66" s="956">
        <f t="shared" ref="SPY66" si="13502">IF(SPY62&gt;0,0,(SPY60-SPW62)*$C$65)</f>
        <v>0</v>
      </c>
      <c r="SQA66" s="956">
        <f t="shared" ref="SQA66" si="13503">IF(SQA62&gt;0,0,(SQA60-SPY62)*$C$65)</f>
        <v>0</v>
      </c>
      <c r="SQD66" s="956">
        <f t="shared" ref="SQD66" si="13504">IF(SQD62&gt;0,0,(SQD60-SQB62)*$C$65)</f>
        <v>0</v>
      </c>
      <c r="SQF66" s="956">
        <f t="shared" ref="SQF66" si="13505">IF(SQF62&gt;0,0,(SQF60-SQD62)*$C$65)</f>
        <v>0</v>
      </c>
      <c r="SQI66" s="956">
        <f t="shared" ref="SQI66" si="13506">IF(SQI62&gt;0,0,(SQI60-SQG62)*$C$65)</f>
        <v>0</v>
      </c>
      <c r="SQK66" s="956">
        <f t="shared" ref="SQK66" si="13507">IF(SQK62&gt;0,0,(SQK60-SQI62)*$C$65)</f>
        <v>0</v>
      </c>
      <c r="SQN66" s="956">
        <f t="shared" ref="SQN66" si="13508">IF(SQN62&gt;0,0,(SQN60-SQL62)*$C$65)</f>
        <v>0</v>
      </c>
      <c r="SQP66" s="956">
        <f t="shared" ref="SQP66" si="13509">IF(SQP62&gt;0,0,(SQP60-SQN62)*$C$65)</f>
        <v>0</v>
      </c>
      <c r="SQS66" s="956">
        <f t="shared" ref="SQS66" si="13510">IF(SQS62&gt;0,0,(SQS60-SQQ62)*$C$65)</f>
        <v>0</v>
      </c>
      <c r="SQU66" s="956">
        <f t="shared" ref="SQU66" si="13511">IF(SQU62&gt;0,0,(SQU60-SQS62)*$C$65)</f>
        <v>0</v>
      </c>
      <c r="SQX66" s="956">
        <f t="shared" ref="SQX66" si="13512">IF(SQX62&gt;0,0,(SQX60-SQV62)*$C$65)</f>
        <v>0</v>
      </c>
      <c r="SQZ66" s="956">
        <f t="shared" ref="SQZ66" si="13513">IF(SQZ62&gt;0,0,(SQZ60-SQX62)*$C$65)</f>
        <v>0</v>
      </c>
      <c r="SRC66" s="956">
        <f t="shared" ref="SRC66" si="13514">IF(SRC62&gt;0,0,(SRC60-SRA62)*$C$65)</f>
        <v>0</v>
      </c>
      <c r="SRE66" s="956">
        <f t="shared" ref="SRE66" si="13515">IF(SRE62&gt;0,0,(SRE60-SRC62)*$C$65)</f>
        <v>0</v>
      </c>
      <c r="SRH66" s="956">
        <f t="shared" ref="SRH66" si="13516">IF(SRH62&gt;0,0,(SRH60-SRF62)*$C$65)</f>
        <v>0</v>
      </c>
      <c r="SRJ66" s="956">
        <f t="shared" ref="SRJ66" si="13517">IF(SRJ62&gt;0,0,(SRJ60-SRH62)*$C$65)</f>
        <v>0</v>
      </c>
      <c r="SRM66" s="956">
        <f t="shared" ref="SRM66" si="13518">IF(SRM62&gt;0,0,(SRM60-SRK62)*$C$65)</f>
        <v>0</v>
      </c>
      <c r="SRO66" s="956">
        <f t="shared" ref="SRO66" si="13519">IF(SRO62&gt;0,0,(SRO60-SRM62)*$C$65)</f>
        <v>0</v>
      </c>
      <c r="SRR66" s="956">
        <f t="shared" ref="SRR66" si="13520">IF(SRR62&gt;0,0,(SRR60-SRP62)*$C$65)</f>
        <v>0</v>
      </c>
      <c r="SRT66" s="956">
        <f t="shared" ref="SRT66" si="13521">IF(SRT62&gt;0,0,(SRT60-SRR62)*$C$65)</f>
        <v>0</v>
      </c>
      <c r="SRW66" s="956">
        <f t="shared" ref="SRW66" si="13522">IF(SRW62&gt;0,0,(SRW60-SRU62)*$C$65)</f>
        <v>0</v>
      </c>
      <c r="SRY66" s="956">
        <f t="shared" ref="SRY66" si="13523">IF(SRY62&gt;0,0,(SRY60-SRW62)*$C$65)</f>
        <v>0</v>
      </c>
      <c r="SSB66" s="956">
        <f t="shared" ref="SSB66" si="13524">IF(SSB62&gt;0,0,(SSB60-SRZ62)*$C$65)</f>
        <v>0</v>
      </c>
      <c r="SSD66" s="956">
        <f t="shared" ref="SSD66" si="13525">IF(SSD62&gt;0,0,(SSD60-SSB62)*$C$65)</f>
        <v>0</v>
      </c>
      <c r="SSG66" s="956">
        <f t="shared" ref="SSG66" si="13526">IF(SSG62&gt;0,0,(SSG60-SSE62)*$C$65)</f>
        <v>0</v>
      </c>
      <c r="SSI66" s="956">
        <f t="shared" ref="SSI66" si="13527">IF(SSI62&gt;0,0,(SSI60-SSG62)*$C$65)</f>
        <v>0</v>
      </c>
      <c r="SSL66" s="956">
        <f t="shared" ref="SSL66" si="13528">IF(SSL62&gt;0,0,(SSL60-SSJ62)*$C$65)</f>
        <v>0</v>
      </c>
      <c r="SSN66" s="956">
        <f t="shared" ref="SSN66" si="13529">IF(SSN62&gt;0,0,(SSN60-SSL62)*$C$65)</f>
        <v>0</v>
      </c>
      <c r="SSQ66" s="956">
        <f t="shared" ref="SSQ66" si="13530">IF(SSQ62&gt;0,0,(SSQ60-SSO62)*$C$65)</f>
        <v>0</v>
      </c>
      <c r="SSS66" s="956">
        <f t="shared" ref="SSS66" si="13531">IF(SSS62&gt;0,0,(SSS60-SSQ62)*$C$65)</f>
        <v>0</v>
      </c>
      <c r="SSV66" s="956">
        <f t="shared" ref="SSV66" si="13532">IF(SSV62&gt;0,0,(SSV60-SST62)*$C$65)</f>
        <v>0</v>
      </c>
      <c r="SSX66" s="956">
        <f t="shared" ref="SSX66" si="13533">IF(SSX62&gt;0,0,(SSX60-SSV62)*$C$65)</f>
        <v>0</v>
      </c>
      <c r="STA66" s="956">
        <f t="shared" ref="STA66" si="13534">IF(STA62&gt;0,0,(STA60-SSY62)*$C$65)</f>
        <v>0</v>
      </c>
      <c r="STC66" s="956">
        <f t="shared" ref="STC66" si="13535">IF(STC62&gt;0,0,(STC60-STA62)*$C$65)</f>
        <v>0</v>
      </c>
      <c r="STF66" s="956">
        <f t="shared" ref="STF66" si="13536">IF(STF62&gt;0,0,(STF60-STD62)*$C$65)</f>
        <v>0</v>
      </c>
      <c r="STH66" s="956">
        <f t="shared" ref="STH66" si="13537">IF(STH62&gt;0,0,(STH60-STF62)*$C$65)</f>
        <v>0</v>
      </c>
      <c r="STK66" s="956">
        <f t="shared" ref="STK66" si="13538">IF(STK62&gt;0,0,(STK60-STI62)*$C$65)</f>
        <v>0</v>
      </c>
      <c r="STM66" s="956">
        <f t="shared" ref="STM66" si="13539">IF(STM62&gt;0,0,(STM60-STK62)*$C$65)</f>
        <v>0</v>
      </c>
      <c r="STP66" s="956">
        <f t="shared" ref="STP66" si="13540">IF(STP62&gt;0,0,(STP60-STN62)*$C$65)</f>
        <v>0</v>
      </c>
      <c r="STR66" s="956">
        <f t="shared" ref="STR66" si="13541">IF(STR62&gt;0,0,(STR60-STP62)*$C$65)</f>
        <v>0</v>
      </c>
      <c r="STU66" s="956">
        <f t="shared" ref="STU66" si="13542">IF(STU62&gt;0,0,(STU60-STS62)*$C$65)</f>
        <v>0</v>
      </c>
      <c r="STW66" s="956">
        <f t="shared" ref="STW66" si="13543">IF(STW62&gt;0,0,(STW60-STU62)*$C$65)</f>
        <v>0</v>
      </c>
      <c r="STZ66" s="956">
        <f t="shared" ref="STZ66" si="13544">IF(STZ62&gt;0,0,(STZ60-STX62)*$C$65)</f>
        <v>0</v>
      </c>
      <c r="SUB66" s="956">
        <f t="shared" ref="SUB66" si="13545">IF(SUB62&gt;0,0,(SUB60-STZ62)*$C$65)</f>
        <v>0</v>
      </c>
      <c r="SUE66" s="956">
        <f t="shared" ref="SUE66" si="13546">IF(SUE62&gt;0,0,(SUE60-SUC62)*$C$65)</f>
        <v>0</v>
      </c>
      <c r="SUG66" s="956">
        <f t="shared" ref="SUG66" si="13547">IF(SUG62&gt;0,0,(SUG60-SUE62)*$C$65)</f>
        <v>0</v>
      </c>
      <c r="SUJ66" s="956">
        <f t="shared" ref="SUJ66" si="13548">IF(SUJ62&gt;0,0,(SUJ60-SUH62)*$C$65)</f>
        <v>0</v>
      </c>
      <c r="SUL66" s="956">
        <f t="shared" ref="SUL66" si="13549">IF(SUL62&gt;0,0,(SUL60-SUJ62)*$C$65)</f>
        <v>0</v>
      </c>
      <c r="SUO66" s="956">
        <f t="shared" ref="SUO66" si="13550">IF(SUO62&gt;0,0,(SUO60-SUM62)*$C$65)</f>
        <v>0</v>
      </c>
      <c r="SUQ66" s="956">
        <f t="shared" ref="SUQ66" si="13551">IF(SUQ62&gt;0,0,(SUQ60-SUO62)*$C$65)</f>
        <v>0</v>
      </c>
      <c r="SUT66" s="956">
        <f t="shared" ref="SUT66" si="13552">IF(SUT62&gt;0,0,(SUT60-SUR62)*$C$65)</f>
        <v>0</v>
      </c>
      <c r="SUV66" s="956">
        <f t="shared" ref="SUV66" si="13553">IF(SUV62&gt;0,0,(SUV60-SUT62)*$C$65)</f>
        <v>0</v>
      </c>
      <c r="SUY66" s="956">
        <f t="shared" ref="SUY66" si="13554">IF(SUY62&gt;0,0,(SUY60-SUW62)*$C$65)</f>
        <v>0</v>
      </c>
      <c r="SVA66" s="956">
        <f t="shared" ref="SVA66" si="13555">IF(SVA62&gt;0,0,(SVA60-SUY62)*$C$65)</f>
        <v>0</v>
      </c>
      <c r="SVD66" s="956">
        <f t="shared" ref="SVD66" si="13556">IF(SVD62&gt;0,0,(SVD60-SVB62)*$C$65)</f>
        <v>0</v>
      </c>
      <c r="SVF66" s="956">
        <f t="shared" ref="SVF66" si="13557">IF(SVF62&gt;0,0,(SVF60-SVD62)*$C$65)</f>
        <v>0</v>
      </c>
      <c r="SVI66" s="956">
        <f t="shared" ref="SVI66" si="13558">IF(SVI62&gt;0,0,(SVI60-SVG62)*$C$65)</f>
        <v>0</v>
      </c>
      <c r="SVK66" s="956">
        <f t="shared" ref="SVK66" si="13559">IF(SVK62&gt;0,0,(SVK60-SVI62)*$C$65)</f>
        <v>0</v>
      </c>
      <c r="SVN66" s="956">
        <f t="shared" ref="SVN66" si="13560">IF(SVN62&gt;0,0,(SVN60-SVL62)*$C$65)</f>
        <v>0</v>
      </c>
      <c r="SVP66" s="956">
        <f t="shared" ref="SVP66" si="13561">IF(SVP62&gt;0,0,(SVP60-SVN62)*$C$65)</f>
        <v>0</v>
      </c>
      <c r="SVS66" s="956">
        <f t="shared" ref="SVS66" si="13562">IF(SVS62&gt;0,0,(SVS60-SVQ62)*$C$65)</f>
        <v>0</v>
      </c>
      <c r="SVU66" s="956">
        <f t="shared" ref="SVU66" si="13563">IF(SVU62&gt;0,0,(SVU60-SVS62)*$C$65)</f>
        <v>0</v>
      </c>
      <c r="SVX66" s="956">
        <f t="shared" ref="SVX66" si="13564">IF(SVX62&gt;0,0,(SVX60-SVV62)*$C$65)</f>
        <v>0</v>
      </c>
      <c r="SVZ66" s="956">
        <f t="shared" ref="SVZ66" si="13565">IF(SVZ62&gt;0,0,(SVZ60-SVX62)*$C$65)</f>
        <v>0</v>
      </c>
      <c r="SWC66" s="956">
        <f t="shared" ref="SWC66" si="13566">IF(SWC62&gt;0,0,(SWC60-SWA62)*$C$65)</f>
        <v>0</v>
      </c>
      <c r="SWE66" s="956">
        <f t="shared" ref="SWE66" si="13567">IF(SWE62&gt;0,0,(SWE60-SWC62)*$C$65)</f>
        <v>0</v>
      </c>
      <c r="SWH66" s="956">
        <f t="shared" ref="SWH66" si="13568">IF(SWH62&gt;0,0,(SWH60-SWF62)*$C$65)</f>
        <v>0</v>
      </c>
      <c r="SWJ66" s="956">
        <f t="shared" ref="SWJ66" si="13569">IF(SWJ62&gt;0,0,(SWJ60-SWH62)*$C$65)</f>
        <v>0</v>
      </c>
      <c r="SWM66" s="956">
        <f t="shared" ref="SWM66" si="13570">IF(SWM62&gt;0,0,(SWM60-SWK62)*$C$65)</f>
        <v>0</v>
      </c>
      <c r="SWO66" s="956">
        <f t="shared" ref="SWO66" si="13571">IF(SWO62&gt;0,0,(SWO60-SWM62)*$C$65)</f>
        <v>0</v>
      </c>
      <c r="SWR66" s="956">
        <f t="shared" ref="SWR66" si="13572">IF(SWR62&gt;0,0,(SWR60-SWP62)*$C$65)</f>
        <v>0</v>
      </c>
      <c r="SWT66" s="956">
        <f t="shared" ref="SWT66" si="13573">IF(SWT62&gt;0,0,(SWT60-SWR62)*$C$65)</f>
        <v>0</v>
      </c>
      <c r="SWW66" s="956">
        <f t="shared" ref="SWW66" si="13574">IF(SWW62&gt;0,0,(SWW60-SWU62)*$C$65)</f>
        <v>0</v>
      </c>
      <c r="SWY66" s="956">
        <f t="shared" ref="SWY66" si="13575">IF(SWY62&gt;0,0,(SWY60-SWW62)*$C$65)</f>
        <v>0</v>
      </c>
      <c r="SXB66" s="956">
        <f t="shared" ref="SXB66" si="13576">IF(SXB62&gt;0,0,(SXB60-SWZ62)*$C$65)</f>
        <v>0</v>
      </c>
      <c r="SXD66" s="956">
        <f t="shared" ref="SXD66" si="13577">IF(SXD62&gt;0,0,(SXD60-SXB62)*$C$65)</f>
        <v>0</v>
      </c>
      <c r="SXG66" s="956">
        <f t="shared" ref="SXG66" si="13578">IF(SXG62&gt;0,0,(SXG60-SXE62)*$C$65)</f>
        <v>0</v>
      </c>
      <c r="SXI66" s="956">
        <f t="shared" ref="SXI66" si="13579">IF(SXI62&gt;0,0,(SXI60-SXG62)*$C$65)</f>
        <v>0</v>
      </c>
      <c r="SXL66" s="956">
        <f t="shared" ref="SXL66" si="13580">IF(SXL62&gt;0,0,(SXL60-SXJ62)*$C$65)</f>
        <v>0</v>
      </c>
      <c r="SXN66" s="956">
        <f t="shared" ref="SXN66" si="13581">IF(SXN62&gt;0,0,(SXN60-SXL62)*$C$65)</f>
        <v>0</v>
      </c>
      <c r="SXQ66" s="956">
        <f t="shared" ref="SXQ66" si="13582">IF(SXQ62&gt;0,0,(SXQ60-SXO62)*$C$65)</f>
        <v>0</v>
      </c>
      <c r="SXS66" s="956">
        <f t="shared" ref="SXS66" si="13583">IF(SXS62&gt;0,0,(SXS60-SXQ62)*$C$65)</f>
        <v>0</v>
      </c>
      <c r="SXV66" s="956">
        <f t="shared" ref="SXV66" si="13584">IF(SXV62&gt;0,0,(SXV60-SXT62)*$C$65)</f>
        <v>0</v>
      </c>
      <c r="SXX66" s="956">
        <f t="shared" ref="SXX66" si="13585">IF(SXX62&gt;0,0,(SXX60-SXV62)*$C$65)</f>
        <v>0</v>
      </c>
      <c r="SYA66" s="956">
        <f t="shared" ref="SYA66" si="13586">IF(SYA62&gt;0,0,(SYA60-SXY62)*$C$65)</f>
        <v>0</v>
      </c>
      <c r="SYC66" s="956">
        <f t="shared" ref="SYC66" si="13587">IF(SYC62&gt;0,0,(SYC60-SYA62)*$C$65)</f>
        <v>0</v>
      </c>
      <c r="SYF66" s="956">
        <f t="shared" ref="SYF66" si="13588">IF(SYF62&gt;0,0,(SYF60-SYD62)*$C$65)</f>
        <v>0</v>
      </c>
      <c r="SYH66" s="956">
        <f t="shared" ref="SYH66" si="13589">IF(SYH62&gt;0,0,(SYH60-SYF62)*$C$65)</f>
        <v>0</v>
      </c>
      <c r="SYK66" s="956">
        <f t="shared" ref="SYK66" si="13590">IF(SYK62&gt;0,0,(SYK60-SYI62)*$C$65)</f>
        <v>0</v>
      </c>
      <c r="SYM66" s="956">
        <f t="shared" ref="SYM66" si="13591">IF(SYM62&gt;0,0,(SYM60-SYK62)*$C$65)</f>
        <v>0</v>
      </c>
      <c r="SYP66" s="956">
        <f t="shared" ref="SYP66" si="13592">IF(SYP62&gt;0,0,(SYP60-SYN62)*$C$65)</f>
        <v>0</v>
      </c>
      <c r="SYR66" s="956">
        <f t="shared" ref="SYR66" si="13593">IF(SYR62&gt;0,0,(SYR60-SYP62)*$C$65)</f>
        <v>0</v>
      </c>
      <c r="SYU66" s="956">
        <f t="shared" ref="SYU66" si="13594">IF(SYU62&gt;0,0,(SYU60-SYS62)*$C$65)</f>
        <v>0</v>
      </c>
      <c r="SYW66" s="956">
        <f t="shared" ref="SYW66" si="13595">IF(SYW62&gt;0,0,(SYW60-SYU62)*$C$65)</f>
        <v>0</v>
      </c>
      <c r="SYZ66" s="956">
        <f t="shared" ref="SYZ66" si="13596">IF(SYZ62&gt;0,0,(SYZ60-SYX62)*$C$65)</f>
        <v>0</v>
      </c>
      <c r="SZB66" s="956">
        <f t="shared" ref="SZB66" si="13597">IF(SZB62&gt;0,0,(SZB60-SYZ62)*$C$65)</f>
        <v>0</v>
      </c>
      <c r="SZE66" s="956">
        <f t="shared" ref="SZE66" si="13598">IF(SZE62&gt;0,0,(SZE60-SZC62)*$C$65)</f>
        <v>0</v>
      </c>
      <c r="SZG66" s="956">
        <f t="shared" ref="SZG66" si="13599">IF(SZG62&gt;0,0,(SZG60-SZE62)*$C$65)</f>
        <v>0</v>
      </c>
      <c r="SZJ66" s="956">
        <f t="shared" ref="SZJ66" si="13600">IF(SZJ62&gt;0,0,(SZJ60-SZH62)*$C$65)</f>
        <v>0</v>
      </c>
      <c r="SZL66" s="956">
        <f t="shared" ref="SZL66" si="13601">IF(SZL62&gt;0,0,(SZL60-SZJ62)*$C$65)</f>
        <v>0</v>
      </c>
      <c r="SZO66" s="956">
        <f t="shared" ref="SZO66" si="13602">IF(SZO62&gt;0,0,(SZO60-SZM62)*$C$65)</f>
        <v>0</v>
      </c>
      <c r="SZQ66" s="956">
        <f t="shared" ref="SZQ66" si="13603">IF(SZQ62&gt;0,0,(SZQ60-SZO62)*$C$65)</f>
        <v>0</v>
      </c>
      <c r="SZT66" s="956">
        <f t="shared" ref="SZT66" si="13604">IF(SZT62&gt;0,0,(SZT60-SZR62)*$C$65)</f>
        <v>0</v>
      </c>
      <c r="SZV66" s="956">
        <f t="shared" ref="SZV66" si="13605">IF(SZV62&gt;0,0,(SZV60-SZT62)*$C$65)</f>
        <v>0</v>
      </c>
      <c r="SZY66" s="956">
        <f t="shared" ref="SZY66" si="13606">IF(SZY62&gt;0,0,(SZY60-SZW62)*$C$65)</f>
        <v>0</v>
      </c>
      <c r="TAA66" s="956">
        <f t="shared" ref="TAA66" si="13607">IF(TAA62&gt;0,0,(TAA60-SZY62)*$C$65)</f>
        <v>0</v>
      </c>
      <c r="TAD66" s="956">
        <f t="shared" ref="TAD66" si="13608">IF(TAD62&gt;0,0,(TAD60-TAB62)*$C$65)</f>
        <v>0</v>
      </c>
      <c r="TAF66" s="956">
        <f t="shared" ref="TAF66" si="13609">IF(TAF62&gt;0,0,(TAF60-TAD62)*$C$65)</f>
        <v>0</v>
      </c>
      <c r="TAI66" s="956">
        <f t="shared" ref="TAI66" si="13610">IF(TAI62&gt;0,0,(TAI60-TAG62)*$C$65)</f>
        <v>0</v>
      </c>
      <c r="TAK66" s="956">
        <f t="shared" ref="TAK66" si="13611">IF(TAK62&gt;0,0,(TAK60-TAI62)*$C$65)</f>
        <v>0</v>
      </c>
      <c r="TAN66" s="956">
        <f t="shared" ref="TAN66" si="13612">IF(TAN62&gt;0,0,(TAN60-TAL62)*$C$65)</f>
        <v>0</v>
      </c>
      <c r="TAP66" s="956">
        <f t="shared" ref="TAP66" si="13613">IF(TAP62&gt;0,0,(TAP60-TAN62)*$C$65)</f>
        <v>0</v>
      </c>
      <c r="TAS66" s="956">
        <f t="shared" ref="TAS66" si="13614">IF(TAS62&gt;0,0,(TAS60-TAQ62)*$C$65)</f>
        <v>0</v>
      </c>
      <c r="TAU66" s="956">
        <f t="shared" ref="TAU66" si="13615">IF(TAU62&gt;0,0,(TAU60-TAS62)*$C$65)</f>
        <v>0</v>
      </c>
      <c r="TAX66" s="956">
        <f t="shared" ref="TAX66" si="13616">IF(TAX62&gt;0,0,(TAX60-TAV62)*$C$65)</f>
        <v>0</v>
      </c>
      <c r="TAZ66" s="956">
        <f t="shared" ref="TAZ66" si="13617">IF(TAZ62&gt;0,0,(TAZ60-TAX62)*$C$65)</f>
        <v>0</v>
      </c>
      <c r="TBC66" s="956">
        <f t="shared" ref="TBC66" si="13618">IF(TBC62&gt;0,0,(TBC60-TBA62)*$C$65)</f>
        <v>0</v>
      </c>
      <c r="TBE66" s="956">
        <f t="shared" ref="TBE66" si="13619">IF(TBE62&gt;0,0,(TBE60-TBC62)*$C$65)</f>
        <v>0</v>
      </c>
      <c r="TBH66" s="956">
        <f t="shared" ref="TBH66" si="13620">IF(TBH62&gt;0,0,(TBH60-TBF62)*$C$65)</f>
        <v>0</v>
      </c>
      <c r="TBJ66" s="956">
        <f t="shared" ref="TBJ66" si="13621">IF(TBJ62&gt;0,0,(TBJ60-TBH62)*$C$65)</f>
        <v>0</v>
      </c>
      <c r="TBM66" s="956">
        <f t="shared" ref="TBM66" si="13622">IF(TBM62&gt;0,0,(TBM60-TBK62)*$C$65)</f>
        <v>0</v>
      </c>
      <c r="TBO66" s="956">
        <f t="shared" ref="TBO66" si="13623">IF(TBO62&gt;0,0,(TBO60-TBM62)*$C$65)</f>
        <v>0</v>
      </c>
      <c r="TBR66" s="956">
        <f t="shared" ref="TBR66" si="13624">IF(TBR62&gt;0,0,(TBR60-TBP62)*$C$65)</f>
        <v>0</v>
      </c>
      <c r="TBT66" s="956">
        <f t="shared" ref="TBT66" si="13625">IF(TBT62&gt;0,0,(TBT60-TBR62)*$C$65)</f>
        <v>0</v>
      </c>
      <c r="TBW66" s="956">
        <f t="shared" ref="TBW66" si="13626">IF(TBW62&gt;0,0,(TBW60-TBU62)*$C$65)</f>
        <v>0</v>
      </c>
      <c r="TBY66" s="956">
        <f t="shared" ref="TBY66" si="13627">IF(TBY62&gt;0,0,(TBY60-TBW62)*$C$65)</f>
        <v>0</v>
      </c>
      <c r="TCB66" s="956">
        <f t="shared" ref="TCB66" si="13628">IF(TCB62&gt;0,0,(TCB60-TBZ62)*$C$65)</f>
        <v>0</v>
      </c>
      <c r="TCD66" s="956">
        <f t="shared" ref="TCD66" si="13629">IF(TCD62&gt;0,0,(TCD60-TCB62)*$C$65)</f>
        <v>0</v>
      </c>
      <c r="TCG66" s="956">
        <f t="shared" ref="TCG66" si="13630">IF(TCG62&gt;0,0,(TCG60-TCE62)*$C$65)</f>
        <v>0</v>
      </c>
      <c r="TCI66" s="956">
        <f t="shared" ref="TCI66" si="13631">IF(TCI62&gt;0,0,(TCI60-TCG62)*$C$65)</f>
        <v>0</v>
      </c>
      <c r="TCL66" s="956">
        <f t="shared" ref="TCL66" si="13632">IF(TCL62&gt;0,0,(TCL60-TCJ62)*$C$65)</f>
        <v>0</v>
      </c>
      <c r="TCN66" s="956">
        <f t="shared" ref="TCN66" si="13633">IF(TCN62&gt;0,0,(TCN60-TCL62)*$C$65)</f>
        <v>0</v>
      </c>
      <c r="TCQ66" s="956">
        <f t="shared" ref="TCQ66" si="13634">IF(TCQ62&gt;0,0,(TCQ60-TCO62)*$C$65)</f>
        <v>0</v>
      </c>
      <c r="TCS66" s="956">
        <f t="shared" ref="TCS66" si="13635">IF(TCS62&gt;0,0,(TCS60-TCQ62)*$C$65)</f>
        <v>0</v>
      </c>
      <c r="TCV66" s="956">
        <f t="shared" ref="TCV66" si="13636">IF(TCV62&gt;0,0,(TCV60-TCT62)*$C$65)</f>
        <v>0</v>
      </c>
      <c r="TCX66" s="956">
        <f t="shared" ref="TCX66" si="13637">IF(TCX62&gt;0,0,(TCX60-TCV62)*$C$65)</f>
        <v>0</v>
      </c>
      <c r="TDA66" s="956">
        <f t="shared" ref="TDA66" si="13638">IF(TDA62&gt;0,0,(TDA60-TCY62)*$C$65)</f>
        <v>0</v>
      </c>
      <c r="TDC66" s="956">
        <f t="shared" ref="TDC66" si="13639">IF(TDC62&gt;0,0,(TDC60-TDA62)*$C$65)</f>
        <v>0</v>
      </c>
      <c r="TDF66" s="956">
        <f t="shared" ref="TDF66" si="13640">IF(TDF62&gt;0,0,(TDF60-TDD62)*$C$65)</f>
        <v>0</v>
      </c>
      <c r="TDH66" s="956">
        <f t="shared" ref="TDH66" si="13641">IF(TDH62&gt;0,0,(TDH60-TDF62)*$C$65)</f>
        <v>0</v>
      </c>
      <c r="TDK66" s="956">
        <f t="shared" ref="TDK66" si="13642">IF(TDK62&gt;0,0,(TDK60-TDI62)*$C$65)</f>
        <v>0</v>
      </c>
      <c r="TDM66" s="956">
        <f t="shared" ref="TDM66" si="13643">IF(TDM62&gt;0,0,(TDM60-TDK62)*$C$65)</f>
        <v>0</v>
      </c>
      <c r="TDP66" s="956">
        <f t="shared" ref="TDP66" si="13644">IF(TDP62&gt;0,0,(TDP60-TDN62)*$C$65)</f>
        <v>0</v>
      </c>
      <c r="TDR66" s="956">
        <f t="shared" ref="TDR66" si="13645">IF(TDR62&gt;0,0,(TDR60-TDP62)*$C$65)</f>
        <v>0</v>
      </c>
      <c r="TDU66" s="956">
        <f t="shared" ref="TDU66" si="13646">IF(TDU62&gt;0,0,(TDU60-TDS62)*$C$65)</f>
        <v>0</v>
      </c>
      <c r="TDW66" s="956">
        <f t="shared" ref="TDW66" si="13647">IF(TDW62&gt;0,0,(TDW60-TDU62)*$C$65)</f>
        <v>0</v>
      </c>
      <c r="TDZ66" s="956">
        <f t="shared" ref="TDZ66" si="13648">IF(TDZ62&gt;0,0,(TDZ60-TDX62)*$C$65)</f>
        <v>0</v>
      </c>
      <c r="TEB66" s="956">
        <f t="shared" ref="TEB66" si="13649">IF(TEB62&gt;0,0,(TEB60-TDZ62)*$C$65)</f>
        <v>0</v>
      </c>
      <c r="TEE66" s="956">
        <f t="shared" ref="TEE66" si="13650">IF(TEE62&gt;0,0,(TEE60-TEC62)*$C$65)</f>
        <v>0</v>
      </c>
      <c r="TEG66" s="956">
        <f t="shared" ref="TEG66" si="13651">IF(TEG62&gt;0,0,(TEG60-TEE62)*$C$65)</f>
        <v>0</v>
      </c>
      <c r="TEJ66" s="956">
        <f t="shared" ref="TEJ66" si="13652">IF(TEJ62&gt;0,0,(TEJ60-TEH62)*$C$65)</f>
        <v>0</v>
      </c>
      <c r="TEL66" s="956">
        <f t="shared" ref="TEL66" si="13653">IF(TEL62&gt;0,0,(TEL60-TEJ62)*$C$65)</f>
        <v>0</v>
      </c>
      <c r="TEO66" s="956">
        <f t="shared" ref="TEO66" si="13654">IF(TEO62&gt;0,0,(TEO60-TEM62)*$C$65)</f>
        <v>0</v>
      </c>
      <c r="TEQ66" s="956">
        <f t="shared" ref="TEQ66" si="13655">IF(TEQ62&gt;0,0,(TEQ60-TEO62)*$C$65)</f>
        <v>0</v>
      </c>
      <c r="TET66" s="956">
        <f t="shared" ref="TET66" si="13656">IF(TET62&gt;0,0,(TET60-TER62)*$C$65)</f>
        <v>0</v>
      </c>
      <c r="TEV66" s="956">
        <f t="shared" ref="TEV66" si="13657">IF(TEV62&gt;0,0,(TEV60-TET62)*$C$65)</f>
        <v>0</v>
      </c>
      <c r="TEY66" s="956">
        <f t="shared" ref="TEY66" si="13658">IF(TEY62&gt;0,0,(TEY60-TEW62)*$C$65)</f>
        <v>0</v>
      </c>
      <c r="TFA66" s="956">
        <f t="shared" ref="TFA66" si="13659">IF(TFA62&gt;0,0,(TFA60-TEY62)*$C$65)</f>
        <v>0</v>
      </c>
      <c r="TFD66" s="956">
        <f t="shared" ref="TFD66" si="13660">IF(TFD62&gt;0,0,(TFD60-TFB62)*$C$65)</f>
        <v>0</v>
      </c>
      <c r="TFF66" s="956">
        <f t="shared" ref="TFF66" si="13661">IF(TFF62&gt;0,0,(TFF60-TFD62)*$C$65)</f>
        <v>0</v>
      </c>
      <c r="TFI66" s="956">
        <f t="shared" ref="TFI66" si="13662">IF(TFI62&gt;0,0,(TFI60-TFG62)*$C$65)</f>
        <v>0</v>
      </c>
      <c r="TFK66" s="956">
        <f t="shared" ref="TFK66" si="13663">IF(TFK62&gt;0,0,(TFK60-TFI62)*$C$65)</f>
        <v>0</v>
      </c>
      <c r="TFN66" s="956">
        <f t="shared" ref="TFN66" si="13664">IF(TFN62&gt;0,0,(TFN60-TFL62)*$C$65)</f>
        <v>0</v>
      </c>
      <c r="TFP66" s="956">
        <f t="shared" ref="TFP66" si="13665">IF(TFP62&gt;0,0,(TFP60-TFN62)*$C$65)</f>
        <v>0</v>
      </c>
      <c r="TFS66" s="956">
        <f t="shared" ref="TFS66" si="13666">IF(TFS62&gt;0,0,(TFS60-TFQ62)*$C$65)</f>
        <v>0</v>
      </c>
      <c r="TFU66" s="956">
        <f t="shared" ref="TFU66" si="13667">IF(TFU62&gt;0,0,(TFU60-TFS62)*$C$65)</f>
        <v>0</v>
      </c>
      <c r="TFX66" s="956">
        <f t="shared" ref="TFX66" si="13668">IF(TFX62&gt;0,0,(TFX60-TFV62)*$C$65)</f>
        <v>0</v>
      </c>
      <c r="TFZ66" s="956">
        <f t="shared" ref="TFZ66" si="13669">IF(TFZ62&gt;0,0,(TFZ60-TFX62)*$C$65)</f>
        <v>0</v>
      </c>
      <c r="TGC66" s="956">
        <f t="shared" ref="TGC66" si="13670">IF(TGC62&gt;0,0,(TGC60-TGA62)*$C$65)</f>
        <v>0</v>
      </c>
      <c r="TGE66" s="956">
        <f t="shared" ref="TGE66" si="13671">IF(TGE62&gt;0,0,(TGE60-TGC62)*$C$65)</f>
        <v>0</v>
      </c>
      <c r="TGH66" s="956">
        <f t="shared" ref="TGH66" si="13672">IF(TGH62&gt;0,0,(TGH60-TGF62)*$C$65)</f>
        <v>0</v>
      </c>
      <c r="TGJ66" s="956">
        <f t="shared" ref="TGJ66" si="13673">IF(TGJ62&gt;0,0,(TGJ60-TGH62)*$C$65)</f>
        <v>0</v>
      </c>
      <c r="TGM66" s="956">
        <f t="shared" ref="TGM66" si="13674">IF(TGM62&gt;0,0,(TGM60-TGK62)*$C$65)</f>
        <v>0</v>
      </c>
      <c r="TGO66" s="956">
        <f t="shared" ref="TGO66" si="13675">IF(TGO62&gt;0,0,(TGO60-TGM62)*$C$65)</f>
        <v>0</v>
      </c>
      <c r="TGR66" s="956">
        <f t="shared" ref="TGR66" si="13676">IF(TGR62&gt;0,0,(TGR60-TGP62)*$C$65)</f>
        <v>0</v>
      </c>
      <c r="TGT66" s="956">
        <f t="shared" ref="TGT66" si="13677">IF(TGT62&gt;0,0,(TGT60-TGR62)*$C$65)</f>
        <v>0</v>
      </c>
      <c r="TGW66" s="956">
        <f t="shared" ref="TGW66" si="13678">IF(TGW62&gt;0,0,(TGW60-TGU62)*$C$65)</f>
        <v>0</v>
      </c>
      <c r="TGY66" s="956">
        <f t="shared" ref="TGY66" si="13679">IF(TGY62&gt;0,0,(TGY60-TGW62)*$C$65)</f>
        <v>0</v>
      </c>
      <c r="THB66" s="956">
        <f t="shared" ref="THB66" si="13680">IF(THB62&gt;0,0,(THB60-TGZ62)*$C$65)</f>
        <v>0</v>
      </c>
      <c r="THD66" s="956">
        <f t="shared" ref="THD66" si="13681">IF(THD62&gt;0,0,(THD60-THB62)*$C$65)</f>
        <v>0</v>
      </c>
      <c r="THG66" s="956">
        <f t="shared" ref="THG66" si="13682">IF(THG62&gt;0,0,(THG60-THE62)*$C$65)</f>
        <v>0</v>
      </c>
      <c r="THI66" s="956">
        <f t="shared" ref="THI66" si="13683">IF(THI62&gt;0,0,(THI60-THG62)*$C$65)</f>
        <v>0</v>
      </c>
      <c r="THL66" s="956">
        <f t="shared" ref="THL66" si="13684">IF(THL62&gt;0,0,(THL60-THJ62)*$C$65)</f>
        <v>0</v>
      </c>
      <c r="THN66" s="956">
        <f t="shared" ref="THN66" si="13685">IF(THN62&gt;0,0,(THN60-THL62)*$C$65)</f>
        <v>0</v>
      </c>
      <c r="THQ66" s="956">
        <f t="shared" ref="THQ66" si="13686">IF(THQ62&gt;0,0,(THQ60-THO62)*$C$65)</f>
        <v>0</v>
      </c>
      <c r="THS66" s="956">
        <f t="shared" ref="THS66" si="13687">IF(THS62&gt;0,0,(THS60-THQ62)*$C$65)</f>
        <v>0</v>
      </c>
      <c r="THV66" s="956">
        <f t="shared" ref="THV66" si="13688">IF(THV62&gt;0,0,(THV60-THT62)*$C$65)</f>
        <v>0</v>
      </c>
      <c r="THX66" s="956">
        <f t="shared" ref="THX66" si="13689">IF(THX62&gt;0,0,(THX60-THV62)*$C$65)</f>
        <v>0</v>
      </c>
      <c r="TIA66" s="956">
        <f t="shared" ref="TIA66" si="13690">IF(TIA62&gt;0,0,(TIA60-THY62)*$C$65)</f>
        <v>0</v>
      </c>
      <c r="TIC66" s="956">
        <f t="shared" ref="TIC66" si="13691">IF(TIC62&gt;0,0,(TIC60-TIA62)*$C$65)</f>
        <v>0</v>
      </c>
      <c r="TIF66" s="956">
        <f t="shared" ref="TIF66" si="13692">IF(TIF62&gt;0,0,(TIF60-TID62)*$C$65)</f>
        <v>0</v>
      </c>
      <c r="TIH66" s="956">
        <f t="shared" ref="TIH66" si="13693">IF(TIH62&gt;0,0,(TIH60-TIF62)*$C$65)</f>
        <v>0</v>
      </c>
      <c r="TIK66" s="956">
        <f t="shared" ref="TIK66" si="13694">IF(TIK62&gt;0,0,(TIK60-TII62)*$C$65)</f>
        <v>0</v>
      </c>
      <c r="TIM66" s="956">
        <f t="shared" ref="TIM66" si="13695">IF(TIM62&gt;0,0,(TIM60-TIK62)*$C$65)</f>
        <v>0</v>
      </c>
      <c r="TIP66" s="956">
        <f t="shared" ref="TIP66" si="13696">IF(TIP62&gt;0,0,(TIP60-TIN62)*$C$65)</f>
        <v>0</v>
      </c>
      <c r="TIR66" s="956">
        <f t="shared" ref="TIR66" si="13697">IF(TIR62&gt;0,0,(TIR60-TIP62)*$C$65)</f>
        <v>0</v>
      </c>
      <c r="TIU66" s="956">
        <f t="shared" ref="TIU66" si="13698">IF(TIU62&gt;0,0,(TIU60-TIS62)*$C$65)</f>
        <v>0</v>
      </c>
      <c r="TIW66" s="956">
        <f t="shared" ref="TIW66" si="13699">IF(TIW62&gt;0,0,(TIW60-TIU62)*$C$65)</f>
        <v>0</v>
      </c>
      <c r="TIZ66" s="956">
        <f t="shared" ref="TIZ66" si="13700">IF(TIZ62&gt;0,0,(TIZ60-TIX62)*$C$65)</f>
        <v>0</v>
      </c>
      <c r="TJB66" s="956">
        <f t="shared" ref="TJB66" si="13701">IF(TJB62&gt;0,0,(TJB60-TIZ62)*$C$65)</f>
        <v>0</v>
      </c>
      <c r="TJE66" s="956">
        <f t="shared" ref="TJE66" si="13702">IF(TJE62&gt;0,0,(TJE60-TJC62)*$C$65)</f>
        <v>0</v>
      </c>
      <c r="TJG66" s="956">
        <f t="shared" ref="TJG66" si="13703">IF(TJG62&gt;0,0,(TJG60-TJE62)*$C$65)</f>
        <v>0</v>
      </c>
      <c r="TJJ66" s="956">
        <f t="shared" ref="TJJ66" si="13704">IF(TJJ62&gt;0,0,(TJJ60-TJH62)*$C$65)</f>
        <v>0</v>
      </c>
      <c r="TJL66" s="956">
        <f t="shared" ref="TJL66" si="13705">IF(TJL62&gt;0,0,(TJL60-TJJ62)*$C$65)</f>
        <v>0</v>
      </c>
      <c r="TJO66" s="956">
        <f t="shared" ref="TJO66" si="13706">IF(TJO62&gt;0,0,(TJO60-TJM62)*$C$65)</f>
        <v>0</v>
      </c>
      <c r="TJQ66" s="956">
        <f t="shared" ref="TJQ66" si="13707">IF(TJQ62&gt;0,0,(TJQ60-TJO62)*$C$65)</f>
        <v>0</v>
      </c>
      <c r="TJT66" s="956">
        <f t="shared" ref="TJT66" si="13708">IF(TJT62&gt;0,0,(TJT60-TJR62)*$C$65)</f>
        <v>0</v>
      </c>
      <c r="TJV66" s="956">
        <f t="shared" ref="TJV66" si="13709">IF(TJV62&gt;0,0,(TJV60-TJT62)*$C$65)</f>
        <v>0</v>
      </c>
      <c r="TJY66" s="956">
        <f t="shared" ref="TJY66" si="13710">IF(TJY62&gt;0,0,(TJY60-TJW62)*$C$65)</f>
        <v>0</v>
      </c>
      <c r="TKA66" s="956">
        <f t="shared" ref="TKA66" si="13711">IF(TKA62&gt;0,0,(TKA60-TJY62)*$C$65)</f>
        <v>0</v>
      </c>
      <c r="TKD66" s="956">
        <f t="shared" ref="TKD66" si="13712">IF(TKD62&gt;0,0,(TKD60-TKB62)*$C$65)</f>
        <v>0</v>
      </c>
      <c r="TKF66" s="956">
        <f t="shared" ref="TKF66" si="13713">IF(TKF62&gt;0,0,(TKF60-TKD62)*$C$65)</f>
        <v>0</v>
      </c>
      <c r="TKI66" s="956">
        <f t="shared" ref="TKI66" si="13714">IF(TKI62&gt;0,0,(TKI60-TKG62)*$C$65)</f>
        <v>0</v>
      </c>
      <c r="TKK66" s="956">
        <f t="shared" ref="TKK66" si="13715">IF(TKK62&gt;0,0,(TKK60-TKI62)*$C$65)</f>
        <v>0</v>
      </c>
      <c r="TKN66" s="956">
        <f t="shared" ref="TKN66" si="13716">IF(TKN62&gt;0,0,(TKN60-TKL62)*$C$65)</f>
        <v>0</v>
      </c>
      <c r="TKP66" s="956">
        <f t="shared" ref="TKP66" si="13717">IF(TKP62&gt;0,0,(TKP60-TKN62)*$C$65)</f>
        <v>0</v>
      </c>
      <c r="TKS66" s="956">
        <f t="shared" ref="TKS66" si="13718">IF(TKS62&gt;0,0,(TKS60-TKQ62)*$C$65)</f>
        <v>0</v>
      </c>
      <c r="TKU66" s="956">
        <f t="shared" ref="TKU66" si="13719">IF(TKU62&gt;0,0,(TKU60-TKS62)*$C$65)</f>
        <v>0</v>
      </c>
      <c r="TKX66" s="956">
        <f t="shared" ref="TKX66" si="13720">IF(TKX62&gt;0,0,(TKX60-TKV62)*$C$65)</f>
        <v>0</v>
      </c>
      <c r="TKZ66" s="956">
        <f t="shared" ref="TKZ66" si="13721">IF(TKZ62&gt;0,0,(TKZ60-TKX62)*$C$65)</f>
        <v>0</v>
      </c>
      <c r="TLC66" s="956">
        <f t="shared" ref="TLC66" si="13722">IF(TLC62&gt;0,0,(TLC60-TLA62)*$C$65)</f>
        <v>0</v>
      </c>
      <c r="TLE66" s="956">
        <f t="shared" ref="TLE66" si="13723">IF(TLE62&gt;0,0,(TLE60-TLC62)*$C$65)</f>
        <v>0</v>
      </c>
      <c r="TLH66" s="956">
        <f t="shared" ref="TLH66" si="13724">IF(TLH62&gt;0,0,(TLH60-TLF62)*$C$65)</f>
        <v>0</v>
      </c>
      <c r="TLJ66" s="956">
        <f t="shared" ref="TLJ66" si="13725">IF(TLJ62&gt;0,0,(TLJ60-TLH62)*$C$65)</f>
        <v>0</v>
      </c>
      <c r="TLM66" s="956">
        <f t="shared" ref="TLM66" si="13726">IF(TLM62&gt;0,0,(TLM60-TLK62)*$C$65)</f>
        <v>0</v>
      </c>
      <c r="TLO66" s="956">
        <f t="shared" ref="TLO66" si="13727">IF(TLO62&gt;0,0,(TLO60-TLM62)*$C$65)</f>
        <v>0</v>
      </c>
      <c r="TLR66" s="956">
        <f t="shared" ref="TLR66" si="13728">IF(TLR62&gt;0,0,(TLR60-TLP62)*$C$65)</f>
        <v>0</v>
      </c>
      <c r="TLT66" s="956">
        <f t="shared" ref="TLT66" si="13729">IF(TLT62&gt;0,0,(TLT60-TLR62)*$C$65)</f>
        <v>0</v>
      </c>
      <c r="TLW66" s="956">
        <f t="shared" ref="TLW66" si="13730">IF(TLW62&gt;0,0,(TLW60-TLU62)*$C$65)</f>
        <v>0</v>
      </c>
      <c r="TLY66" s="956">
        <f t="shared" ref="TLY66" si="13731">IF(TLY62&gt;0,0,(TLY60-TLW62)*$C$65)</f>
        <v>0</v>
      </c>
      <c r="TMB66" s="956">
        <f t="shared" ref="TMB66" si="13732">IF(TMB62&gt;0,0,(TMB60-TLZ62)*$C$65)</f>
        <v>0</v>
      </c>
      <c r="TMD66" s="956">
        <f t="shared" ref="TMD66" si="13733">IF(TMD62&gt;0,0,(TMD60-TMB62)*$C$65)</f>
        <v>0</v>
      </c>
      <c r="TMG66" s="956">
        <f t="shared" ref="TMG66" si="13734">IF(TMG62&gt;0,0,(TMG60-TME62)*$C$65)</f>
        <v>0</v>
      </c>
      <c r="TMI66" s="956">
        <f t="shared" ref="TMI66" si="13735">IF(TMI62&gt;0,0,(TMI60-TMG62)*$C$65)</f>
        <v>0</v>
      </c>
      <c r="TML66" s="956">
        <f t="shared" ref="TML66" si="13736">IF(TML62&gt;0,0,(TML60-TMJ62)*$C$65)</f>
        <v>0</v>
      </c>
      <c r="TMN66" s="956">
        <f t="shared" ref="TMN66" si="13737">IF(TMN62&gt;0,0,(TMN60-TML62)*$C$65)</f>
        <v>0</v>
      </c>
      <c r="TMQ66" s="956">
        <f t="shared" ref="TMQ66" si="13738">IF(TMQ62&gt;0,0,(TMQ60-TMO62)*$C$65)</f>
        <v>0</v>
      </c>
      <c r="TMS66" s="956">
        <f t="shared" ref="TMS66" si="13739">IF(TMS62&gt;0,0,(TMS60-TMQ62)*$C$65)</f>
        <v>0</v>
      </c>
      <c r="TMV66" s="956">
        <f t="shared" ref="TMV66" si="13740">IF(TMV62&gt;0,0,(TMV60-TMT62)*$C$65)</f>
        <v>0</v>
      </c>
      <c r="TMX66" s="956">
        <f t="shared" ref="TMX66" si="13741">IF(TMX62&gt;0,0,(TMX60-TMV62)*$C$65)</f>
        <v>0</v>
      </c>
      <c r="TNA66" s="956">
        <f t="shared" ref="TNA66" si="13742">IF(TNA62&gt;0,0,(TNA60-TMY62)*$C$65)</f>
        <v>0</v>
      </c>
      <c r="TNC66" s="956">
        <f t="shared" ref="TNC66" si="13743">IF(TNC62&gt;0,0,(TNC60-TNA62)*$C$65)</f>
        <v>0</v>
      </c>
      <c r="TNF66" s="956">
        <f t="shared" ref="TNF66" si="13744">IF(TNF62&gt;0,0,(TNF60-TND62)*$C$65)</f>
        <v>0</v>
      </c>
      <c r="TNH66" s="956">
        <f t="shared" ref="TNH66" si="13745">IF(TNH62&gt;0,0,(TNH60-TNF62)*$C$65)</f>
        <v>0</v>
      </c>
      <c r="TNK66" s="956">
        <f t="shared" ref="TNK66" si="13746">IF(TNK62&gt;0,0,(TNK60-TNI62)*$C$65)</f>
        <v>0</v>
      </c>
      <c r="TNM66" s="956">
        <f t="shared" ref="TNM66" si="13747">IF(TNM62&gt;0,0,(TNM60-TNK62)*$C$65)</f>
        <v>0</v>
      </c>
      <c r="TNP66" s="956">
        <f t="shared" ref="TNP66" si="13748">IF(TNP62&gt;0,0,(TNP60-TNN62)*$C$65)</f>
        <v>0</v>
      </c>
      <c r="TNR66" s="956">
        <f t="shared" ref="TNR66" si="13749">IF(TNR62&gt;0,0,(TNR60-TNP62)*$C$65)</f>
        <v>0</v>
      </c>
      <c r="TNU66" s="956">
        <f t="shared" ref="TNU66" si="13750">IF(TNU62&gt;0,0,(TNU60-TNS62)*$C$65)</f>
        <v>0</v>
      </c>
      <c r="TNW66" s="956">
        <f t="shared" ref="TNW66" si="13751">IF(TNW62&gt;0,0,(TNW60-TNU62)*$C$65)</f>
        <v>0</v>
      </c>
      <c r="TNZ66" s="956">
        <f t="shared" ref="TNZ66" si="13752">IF(TNZ62&gt;0,0,(TNZ60-TNX62)*$C$65)</f>
        <v>0</v>
      </c>
      <c r="TOB66" s="956">
        <f t="shared" ref="TOB66" si="13753">IF(TOB62&gt;0,0,(TOB60-TNZ62)*$C$65)</f>
        <v>0</v>
      </c>
      <c r="TOE66" s="956">
        <f t="shared" ref="TOE66" si="13754">IF(TOE62&gt;0,0,(TOE60-TOC62)*$C$65)</f>
        <v>0</v>
      </c>
      <c r="TOG66" s="956">
        <f t="shared" ref="TOG66" si="13755">IF(TOG62&gt;0,0,(TOG60-TOE62)*$C$65)</f>
        <v>0</v>
      </c>
      <c r="TOJ66" s="956">
        <f t="shared" ref="TOJ66" si="13756">IF(TOJ62&gt;0,0,(TOJ60-TOH62)*$C$65)</f>
        <v>0</v>
      </c>
      <c r="TOL66" s="956">
        <f t="shared" ref="TOL66" si="13757">IF(TOL62&gt;0,0,(TOL60-TOJ62)*$C$65)</f>
        <v>0</v>
      </c>
      <c r="TOO66" s="956">
        <f t="shared" ref="TOO66" si="13758">IF(TOO62&gt;0,0,(TOO60-TOM62)*$C$65)</f>
        <v>0</v>
      </c>
      <c r="TOQ66" s="956">
        <f t="shared" ref="TOQ66" si="13759">IF(TOQ62&gt;0,0,(TOQ60-TOO62)*$C$65)</f>
        <v>0</v>
      </c>
      <c r="TOT66" s="956">
        <f t="shared" ref="TOT66" si="13760">IF(TOT62&gt;0,0,(TOT60-TOR62)*$C$65)</f>
        <v>0</v>
      </c>
      <c r="TOV66" s="956">
        <f t="shared" ref="TOV66" si="13761">IF(TOV62&gt;0,0,(TOV60-TOT62)*$C$65)</f>
        <v>0</v>
      </c>
      <c r="TOY66" s="956">
        <f t="shared" ref="TOY66" si="13762">IF(TOY62&gt;0,0,(TOY60-TOW62)*$C$65)</f>
        <v>0</v>
      </c>
      <c r="TPA66" s="956">
        <f t="shared" ref="TPA66" si="13763">IF(TPA62&gt;0,0,(TPA60-TOY62)*$C$65)</f>
        <v>0</v>
      </c>
      <c r="TPD66" s="956">
        <f t="shared" ref="TPD66" si="13764">IF(TPD62&gt;0,0,(TPD60-TPB62)*$C$65)</f>
        <v>0</v>
      </c>
      <c r="TPF66" s="956">
        <f t="shared" ref="TPF66" si="13765">IF(TPF62&gt;0,0,(TPF60-TPD62)*$C$65)</f>
        <v>0</v>
      </c>
      <c r="TPI66" s="956">
        <f t="shared" ref="TPI66" si="13766">IF(TPI62&gt;0,0,(TPI60-TPG62)*$C$65)</f>
        <v>0</v>
      </c>
      <c r="TPK66" s="956">
        <f t="shared" ref="TPK66" si="13767">IF(TPK62&gt;0,0,(TPK60-TPI62)*$C$65)</f>
        <v>0</v>
      </c>
      <c r="TPN66" s="956">
        <f t="shared" ref="TPN66" si="13768">IF(TPN62&gt;0,0,(TPN60-TPL62)*$C$65)</f>
        <v>0</v>
      </c>
      <c r="TPP66" s="956">
        <f t="shared" ref="TPP66" si="13769">IF(TPP62&gt;0,0,(TPP60-TPN62)*$C$65)</f>
        <v>0</v>
      </c>
      <c r="TPS66" s="956">
        <f t="shared" ref="TPS66" si="13770">IF(TPS62&gt;0,0,(TPS60-TPQ62)*$C$65)</f>
        <v>0</v>
      </c>
      <c r="TPU66" s="956">
        <f t="shared" ref="TPU66" si="13771">IF(TPU62&gt;0,0,(TPU60-TPS62)*$C$65)</f>
        <v>0</v>
      </c>
      <c r="TPX66" s="956">
        <f t="shared" ref="TPX66" si="13772">IF(TPX62&gt;0,0,(TPX60-TPV62)*$C$65)</f>
        <v>0</v>
      </c>
      <c r="TPZ66" s="956">
        <f t="shared" ref="TPZ66" si="13773">IF(TPZ62&gt;0,0,(TPZ60-TPX62)*$C$65)</f>
        <v>0</v>
      </c>
      <c r="TQC66" s="956">
        <f t="shared" ref="TQC66" si="13774">IF(TQC62&gt;0,0,(TQC60-TQA62)*$C$65)</f>
        <v>0</v>
      </c>
      <c r="TQE66" s="956">
        <f t="shared" ref="TQE66" si="13775">IF(TQE62&gt;0,0,(TQE60-TQC62)*$C$65)</f>
        <v>0</v>
      </c>
      <c r="TQH66" s="956">
        <f t="shared" ref="TQH66" si="13776">IF(TQH62&gt;0,0,(TQH60-TQF62)*$C$65)</f>
        <v>0</v>
      </c>
      <c r="TQJ66" s="956">
        <f t="shared" ref="TQJ66" si="13777">IF(TQJ62&gt;0,0,(TQJ60-TQH62)*$C$65)</f>
        <v>0</v>
      </c>
      <c r="TQM66" s="956">
        <f t="shared" ref="TQM66" si="13778">IF(TQM62&gt;0,0,(TQM60-TQK62)*$C$65)</f>
        <v>0</v>
      </c>
      <c r="TQO66" s="956">
        <f t="shared" ref="TQO66" si="13779">IF(TQO62&gt;0,0,(TQO60-TQM62)*$C$65)</f>
        <v>0</v>
      </c>
      <c r="TQR66" s="956">
        <f t="shared" ref="TQR66" si="13780">IF(TQR62&gt;0,0,(TQR60-TQP62)*$C$65)</f>
        <v>0</v>
      </c>
      <c r="TQT66" s="956">
        <f t="shared" ref="TQT66" si="13781">IF(TQT62&gt;0,0,(TQT60-TQR62)*$C$65)</f>
        <v>0</v>
      </c>
      <c r="TQW66" s="956">
        <f t="shared" ref="TQW66" si="13782">IF(TQW62&gt;0,0,(TQW60-TQU62)*$C$65)</f>
        <v>0</v>
      </c>
      <c r="TQY66" s="956">
        <f t="shared" ref="TQY66" si="13783">IF(TQY62&gt;0,0,(TQY60-TQW62)*$C$65)</f>
        <v>0</v>
      </c>
      <c r="TRB66" s="956">
        <f t="shared" ref="TRB66" si="13784">IF(TRB62&gt;0,0,(TRB60-TQZ62)*$C$65)</f>
        <v>0</v>
      </c>
      <c r="TRD66" s="956">
        <f t="shared" ref="TRD66" si="13785">IF(TRD62&gt;0,0,(TRD60-TRB62)*$C$65)</f>
        <v>0</v>
      </c>
      <c r="TRG66" s="956">
        <f t="shared" ref="TRG66" si="13786">IF(TRG62&gt;0,0,(TRG60-TRE62)*$C$65)</f>
        <v>0</v>
      </c>
      <c r="TRI66" s="956">
        <f t="shared" ref="TRI66" si="13787">IF(TRI62&gt;0,0,(TRI60-TRG62)*$C$65)</f>
        <v>0</v>
      </c>
      <c r="TRL66" s="956">
        <f t="shared" ref="TRL66" si="13788">IF(TRL62&gt;0,0,(TRL60-TRJ62)*$C$65)</f>
        <v>0</v>
      </c>
      <c r="TRN66" s="956">
        <f t="shared" ref="TRN66" si="13789">IF(TRN62&gt;0,0,(TRN60-TRL62)*$C$65)</f>
        <v>0</v>
      </c>
      <c r="TRQ66" s="956">
        <f t="shared" ref="TRQ66" si="13790">IF(TRQ62&gt;0,0,(TRQ60-TRO62)*$C$65)</f>
        <v>0</v>
      </c>
      <c r="TRS66" s="956">
        <f t="shared" ref="TRS66" si="13791">IF(TRS62&gt;0,0,(TRS60-TRQ62)*$C$65)</f>
        <v>0</v>
      </c>
      <c r="TRV66" s="956">
        <f t="shared" ref="TRV66" si="13792">IF(TRV62&gt;0,0,(TRV60-TRT62)*$C$65)</f>
        <v>0</v>
      </c>
      <c r="TRX66" s="956">
        <f t="shared" ref="TRX66" si="13793">IF(TRX62&gt;0,0,(TRX60-TRV62)*$C$65)</f>
        <v>0</v>
      </c>
      <c r="TSA66" s="956">
        <f t="shared" ref="TSA66" si="13794">IF(TSA62&gt;0,0,(TSA60-TRY62)*$C$65)</f>
        <v>0</v>
      </c>
      <c r="TSC66" s="956">
        <f t="shared" ref="TSC66" si="13795">IF(TSC62&gt;0,0,(TSC60-TSA62)*$C$65)</f>
        <v>0</v>
      </c>
      <c r="TSF66" s="956">
        <f t="shared" ref="TSF66" si="13796">IF(TSF62&gt;0,0,(TSF60-TSD62)*$C$65)</f>
        <v>0</v>
      </c>
      <c r="TSH66" s="956">
        <f t="shared" ref="TSH66" si="13797">IF(TSH62&gt;0,0,(TSH60-TSF62)*$C$65)</f>
        <v>0</v>
      </c>
      <c r="TSK66" s="956">
        <f t="shared" ref="TSK66" si="13798">IF(TSK62&gt;0,0,(TSK60-TSI62)*$C$65)</f>
        <v>0</v>
      </c>
      <c r="TSM66" s="956">
        <f t="shared" ref="TSM66" si="13799">IF(TSM62&gt;0,0,(TSM60-TSK62)*$C$65)</f>
        <v>0</v>
      </c>
      <c r="TSP66" s="956">
        <f t="shared" ref="TSP66" si="13800">IF(TSP62&gt;0,0,(TSP60-TSN62)*$C$65)</f>
        <v>0</v>
      </c>
      <c r="TSR66" s="956">
        <f t="shared" ref="TSR66" si="13801">IF(TSR62&gt;0,0,(TSR60-TSP62)*$C$65)</f>
        <v>0</v>
      </c>
      <c r="TSU66" s="956">
        <f t="shared" ref="TSU66" si="13802">IF(TSU62&gt;0,0,(TSU60-TSS62)*$C$65)</f>
        <v>0</v>
      </c>
      <c r="TSW66" s="956">
        <f t="shared" ref="TSW66" si="13803">IF(TSW62&gt;0,0,(TSW60-TSU62)*$C$65)</f>
        <v>0</v>
      </c>
      <c r="TSZ66" s="956">
        <f t="shared" ref="TSZ66" si="13804">IF(TSZ62&gt;0,0,(TSZ60-TSX62)*$C$65)</f>
        <v>0</v>
      </c>
      <c r="TTB66" s="956">
        <f t="shared" ref="TTB66" si="13805">IF(TTB62&gt;0,0,(TTB60-TSZ62)*$C$65)</f>
        <v>0</v>
      </c>
      <c r="TTE66" s="956">
        <f t="shared" ref="TTE66" si="13806">IF(TTE62&gt;0,0,(TTE60-TTC62)*$C$65)</f>
        <v>0</v>
      </c>
      <c r="TTG66" s="956">
        <f t="shared" ref="TTG66" si="13807">IF(TTG62&gt;0,0,(TTG60-TTE62)*$C$65)</f>
        <v>0</v>
      </c>
      <c r="TTJ66" s="956">
        <f t="shared" ref="TTJ66" si="13808">IF(TTJ62&gt;0,0,(TTJ60-TTH62)*$C$65)</f>
        <v>0</v>
      </c>
      <c r="TTL66" s="956">
        <f t="shared" ref="TTL66" si="13809">IF(TTL62&gt;0,0,(TTL60-TTJ62)*$C$65)</f>
        <v>0</v>
      </c>
      <c r="TTO66" s="956">
        <f t="shared" ref="TTO66" si="13810">IF(TTO62&gt;0,0,(TTO60-TTM62)*$C$65)</f>
        <v>0</v>
      </c>
      <c r="TTQ66" s="956">
        <f t="shared" ref="TTQ66" si="13811">IF(TTQ62&gt;0,0,(TTQ60-TTO62)*$C$65)</f>
        <v>0</v>
      </c>
      <c r="TTT66" s="956">
        <f t="shared" ref="TTT66" si="13812">IF(TTT62&gt;0,0,(TTT60-TTR62)*$C$65)</f>
        <v>0</v>
      </c>
      <c r="TTV66" s="956">
        <f t="shared" ref="TTV66" si="13813">IF(TTV62&gt;0,0,(TTV60-TTT62)*$C$65)</f>
        <v>0</v>
      </c>
      <c r="TTY66" s="956">
        <f t="shared" ref="TTY66" si="13814">IF(TTY62&gt;0,0,(TTY60-TTW62)*$C$65)</f>
        <v>0</v>
      </c>
      <c r="TUA66" s="956">
        <f t="shared" ref="TUA66" si="13815">IF(TUA62&gt;0,0,(TUA60-TTY62)*$C$65)</f>
        <v>0</v>
      </c>
      <c r="TUD66" s="956">
        <f t="shared" ref="TUD66" si="13816">IF(TUD62&gt;0,0,(TUD60-TUB62)*$C$65)</f>
        <v>0</v>
      </c>
      <c r="TUF66" s="956">
        <f t="shared" ref="TUF66" si="13817">IF(TUF62&gt;0,0,(TUF60-TUD62)*$C$65)</f>
        <v>0</v>
      </c>
      <c r="TUI66" s="956">
        <f t="shared" ref="TUI66" si="13818">IF(TUI62&gt;0,0,(TUI60-TUG62)*$C$65)</f>
        <v>0</v>
      </c>
      <c r="TUK66" s="956">
        <f t="shared" ref="TUK66" si="13819">IF(TUK62&gt;0,0,(TUK60-TUI62)*$C$65)</f>
        <v>0</v>
      </c>
      <c r="TUN66" s="956">
        <f t="shared" ref="TUN66" si="13820">IF(TUN62&gt;0,0,(TUN60-TUL62)*$C$65)</f>
        <v>0</v>
      </c>
      <c r="TUP66" s="956">
        <f t="shared" ref="TUP66" si="13821">IF(TUP62&gt;0,0,(TUP60-TUN62)*$C$65)</f>
        <v>0</v>
      </c>
      <c r="TUS66" s="956">
        <f t="shared" ref="TUS66" si="13822">IF(TUS62&gt;0,0,(TUS60-TUQ62)*$C$65)</f>
        <v>0</v>
      </c>
      <c r="TUU66" s="956">
        <f t="shared" ref="TUU66" si="13823">IF(TUU62&gt;0,0,(TUU60-TUS62)*$C$65)</f>
        <v>0</v>
      </c>
      <c r="TUX66" s="956">
        <f t="shared" ref="TUX66" si="13824">IF(TUX62&gt;0,0,(TUX60-TUV62)*$C$65)</f>
        <v>0</v>
      </c>
      <c r="TUZ66" s="956">
        <f t="shared" ref="TUZ66" si="13825">IF(TUZ62&gt;0,0,(TUZ60-TUX62)*$C$65)</f>
        <v>0</v>
      </c>
      <c r="TVC66" s="956">
        <f t="shared" ref="TVC66" si="13826">IF(TVC62&gt;0,0,(TVC60-TVA62)*$C$65)</f>
        <v>0</v>
      </c>
      <c r="TVE66" s="956">
        <f t="shared" ref="TVE66" si="13827">IF(TVE62&gt;0,0,(TVE60-TVC62)*$C$65)</f>
        <v>0</v>
      </c>
      <c r="TVH66" s="956">
        <f t="shared" ref="TVH66" si="13828">IF(TVH62&gt;0,0,(TVH60-TVF62)*$C$65)</f>
        <v>0</v>
      </c>
      <c r="TVJ66" s="956">
        <f t="shared" ref="TVJ66" si="13829">IF(TVJ62&gt;0,0,(TVJ60-TVH62)*$C$65)</f>
        <v>0</v>
      </c>
      <c r="TVM66" s="956">
        <f t="shared" ref="TVM66" si="13830">IF(TVM62&gt;0,0,(TVM60-TVK62)*$C$65)</f>
        <v>0</v>
      </c>
      <c r="TVO66" s="956">
        <f t="shared" ref="TVO66" si="13831">IF(TVO62&gt;0,0,(TVO60-TVM62)*$C$65)</f>
        <v>0</v>
      </c>
      <c r="TVR66" s="956">
        <f t="shared" ref="TVR66" si="13832">IF(TVR62&gt;0,0,(TVR60-TVP62)*$C$65)</f>
        <v>0</v>
      </c>
      <c r="TVT66" s="956">
        <f t="shared" ref="TVT66" si="13833">IF(TVT62&gt;0,0,(TVT60-TVR62)*$C$65)</f>
        <v>0</v>
      </c>
      <c r="TVW66" s="956">
        <f t="shared" ref="TVW66" si="13834">IF(TVW62&gt;0,0,(TVW60-TVU62)*$C$65)</f>
        <v>0</v>
      </c>
      <c r="TVY66" s="956">
        <f t="shared" ref="TVY66" si="13835">IF(TVY62&gt;0,0,(TVY60-TVW62)*$C$65)</f>
        <v>0</v>
      </c>
      <c r="TWB66" s="956">
        <f t="shared" ref="TWB66" si="13836">IF(TWB62&gt;0,0,(TWB60-TVZ62)*$C$65)</f>
        <v>0</v>
      </c>
      <c r="TWD66" s="956">
        <f t="shared" ref="TWD66" si="13837">IF(TWD62&gt;0,0,(TWD60-TWB62)*$C$65)</f>
        <v>0</v>
      </c>
      <c r="TWG66" s="956">
        <f t="shared" ref="TWG66" si="13838">IF(TWG62&gt;0,0,(TWG60-TWE62)*$C$65)</f>
        <v>0</v>
      </c>
      <c r="TWI66" s="956">
        <f t="shared" ref="TWI66" si="13839">IF(TWI62&gt;0,0,(TWI60-TWG62)*$C$65)</f>
        <v>0</v>
      </c>
      <c r="TWL66" s="956">
        <f t="shared" ref="TWL66" si="13840">IF(TWL62&gt;0,0,(TWL60-TWJ62)*$C$65)</f>
        <v>0</v>
      </c>
      <c r="TWN66" s="956">
        <f t="shared" ref="TWN66" si="13841">IF(TWN62&gt;0,0,(TWN60-TWL62)*$C$65)</f>
        <v>0</v>
      </c>
      <c r="TWQ66" s="956">
        <f t="shared" ref="TWQ66" si="13842">IF(TWQ62&gt;0,0,(TWQ60-TWO62)*$C$65)</f>
        <v>0</v>
      </c>
      <c r="TWS66" s="956">
        <f t="shared" ref="TWS66" si="13843">IF(TWS62&gt;0,0,(TWS60-TWQ62)*$C$65)</f>
        <v>0</v>
      </c>
      <c r="TWV66" s="956">
        <f t="shared" ref="TWV66" si="13844">IF(TWV62&gt;0,0,(TWV60-TWT62)*$C$65)</f>
        <v>0</v>
      </c>
      <c r="TWX66" s="956">
        <f t="shared" ref="TWX66" si="13845">IF(TWX62&gt;0,0,(TWX60-TWV62)*$C$65)</f>
        <v>0</v>
      </c>
      <c r="TXA66" s="956">
        <f t="shared" ref="TXA66" si="13846">IF(TXA62&gt;0,0,(TXA60-TWY62)*$C$65)</f>
        <v>0</v>
      </c>
      <c r="TXC66" s="956">
        <f t="shared" ref="TXC66" si="13847">IF(TXC62&gt;0,0,(TXC60-TXA62)*$C$65)</f>
        <v>0</v>
      </c>
      <c r="TXF66" s="956">
        <f t="shared" ref="TXF66" si="13848">IF(TXF62&gt;0,0,(TXF60-TXD62)*$C$65)</f>
        <v>0</v>
      </c>
      <c r="TXH66" s="956">
        <f t="shared" ref="TXH66" si="13849">IF(TXH62&gt;0,0,(TXH60-TXF62)*$C$65)</f>
        <v>0</v>
      </c>
      <c r="TXK66" s="956">
        <f t="shared" ref="TXK66" si="13850">IF(TXK62&gt;0,0,(TXK60-TXI62)*$C$65)</f>
        <v>0</v>
      </c>
      <c r="TXM66" s="956">
        <f t="shared" ref="TXM66" si="13851">IF(TXM62&gt;0,0,(TXM60-TXK62)*$C$65)</f>
        <v>0</v>
      </c>
      <c r="TXP66" s="956">
        <f t="shared" ref="TXP66" si="13852">IF(TXP62&gt;0,0,(TXP60-TXN62)*$C$65)</f>
        <v>0</v>
      </c>
      <c r="TXR66" s="956">
        <f t="shared" ref="TXR66" si="13853">IF(TXR62&gt;0,0,(TXR60-TXP62)*$C$65)</f>
        <v>0</v>
      </c>
      <c r="TXU66" s="956">
        <f t="shared" ref="TXU66" si="13854">IF(TXU62&gt;0,0,(TXU60-TXS62)*$C$65)</f>
        <v>0</v>
      </c>
      <c r="TXW66" s="956">
        <f t="shared" ref="TXW66" si="13855">IF(TXW62&gt;0,0,(TXW60-TXU62)*$C$65)</f>
        <v>0</v>
      </c>
      <c r="TXZ66" s="956">
        <f t="shared" ref="TXZ66" si="13856">IF(TXZ62&gt;0,0,(TXZ60-TXX62)*$C$65)</f>
        <v>0</v>
      </c>
      <c r="TYB66" s="956">
        <f t="shared" ref="TYB66" si="13857">IF(TYB62&gt;0,0,(TYB60-TXZ62)*$C$65)</f>
        <v>0</v>
      </c>
      <c r="TYE66" s="956">
        <f t="shared" ref="TYE66" si="13858">IF(TYE62&gt;0,0,(TYE60-TYC62)*$C$65)</f>
        <v>0</v>
      </c>
      <c r="TYG66" s="956">
        <f t="shared" ref="TYG66" si="13859">IF(TYG62&gt;0,0,(TYG60-TYE62)*$C$65)</f>
        <v>0</v>
      </c>
      <c r="TYJ66" s="956">
        <f t="shared" ref="TYJ66" si="13860">IF(TYJ62&gt;0,0,(TYJ60-TYH62)*$C$65)</f>
        <v>0</v>
      </c>
      <c r="TYL66" s="956">
        <f t="shared" ref="TYL66" si="13861">IF(TYL62&gt;0,0,(TYL60-TYJ62)*$C$65)</f>
        <v>0</v>
      </c>
      <c r="TYO66" s="956">
        <f t="shared" ref="TYO66" si="13862">IF(TYO62&gt;0,0,(TYO60-TYM62)*$C$65)</f>
        <v>0</v>
      </c>
      <c r="TYQ66" s="956">
        <f t="shared" ref="TYQ66" si="13863">IF(TYQ62&gt;0,0,(TYQ60-TYO62)*$C$65)</f>
        <v>0</v>
      </c>
      <c r="TYT66" s="956">
        <f t="shared" ref="TYT66" si="13864">IF(TYT62&gt;0,0,(TYT60-TYR62)*$C$65)</f>
        <v>0</v>
      </c>
      <c r="TYV66" s="956">
        <f t="shared" ref="TYV66" si="13865">IF(TYV62&gt;0,0,(TYV60-TYT62)*$C$65)</f>
        <v>0</v>
      </c>
      <c r="TYY66" s="956">
        <f t="shared" ref="TYY66" si="13866">IF(TYY62&gt;0,0,(TYY60-TYW62)*$C$65)</f>
        <v>0</v>
      </c>
      <c r="TZA66" s="956">
        <f t="shared" ref="TZA66" si="13867">IF(TZA62&gt;0,0,(TZA60-TYY62)*$C$65)</f>
        <v>0</v>
      </c>
      <c r="TZD66" s="956">
        <f t="shared" ref="TZD66" si="13868">IF(TZD62&gt;0,0,(TZD60-TZB62)*$C$65)</f>
        <v>0</v>
      </c>
      <c r="TZF66" s="956">
        <f t="shared" ref="TZF66" si="13869">IF(TZF62&gt;0,0,(TZF60-TZD62)*$C$65)</f>
        <v>0</v>
      </c>
      <c r="TZI66" s="956">
        <f t="shared" ref="TZI66" si="13870">IF(TZI62&gt;0,0,(TZI60-TZG62)*$C$65)</f>
        <v>0</v>
      </c>
      <c r="TZK66" s="956">
        <f t="shared" ref="TZK66" si="13871">IF(TZK62&gt;0,0,(TZK60-TZI62)*$C$65)</f>
        <v>0</v>
      </c>
      <c r="TZN66" s="956">
        <f t="shared" ref="TZN66" si="13872">IF(TZN62&gt;0,0,(TZN60-TZL62)*$C$65)</f>
        <v>0</v>
      </c>
      <c r="TZP66" s="956">
        <f t="shared" ref="TZP66" si="13873">IF(TZP62&gt;0,0,(TZP60-TZN62)*$C$65)</f>
        <v>0</v>
      </c>
      <c r="TZS66" s="956">
        <f t="shared" ref="TZS66" si="13874">IF(TZS62&gt;0,0,(TZS60-TZQ62)*$C$65)</f>
        <v>0</v>
      </c>
      <c r="TZU66" s="956">
        <f t="shared" ref="TZU66" si="13875">IF(TZU62&gt;0,0,(TZU60-TZS62)*$C$65)</f>
        <v>0</v>
      </c>
      <c r="TZX66" s="956">
        <f t="shared" ref="TZX66" si="13876">IF(TZX62&gt;0,0,(TZX60-TZV62)*$C$65)</f>
        <v>0</v>
      </c>
      <c r="TZZ66" s="956">
        <f t="shared" ref="TZZ66" si="13877">IF(TZZ62&gt;0,0,(TZZ60-TZX62)*$C$65)</f>
        <v>0</v>
      </c>
      <c r="UAC66" s="956">
        <f t="shared" ref="UAC66" si="13878">IF(UAC62&gt;0,0,(UAC60-UAA62)*$C$65)</f>
        <v>0</v>
      </c>
      <c r="UAE66" s="956">
        <f t="shared" ref="UAE66" si="13879">IF(UAE62&gt;0,0,(UAE60-UAC62)*$C$65)</f>
        <v>0</v>
      </c>
      <c r="UAH66" s="956">
        <f t="shared" ref="UAH66" si="13880">IF(UAH62&gt;0,0,(UAH60-UAF62)*$C$65)</f>
        <v>0</v>
      </c>
      <c r="UAJ66" s="956">
        <f t="shared" ref="UAJ66" si="13881">IF(UAJ62&gt;0,0,(UAJ60-UAH62)*$C$65)</f>
        <v>0</v>
      </c>
      <c r="UAM66" s="956">
        <f t="shared" ref="UAM66" si="13882">IF(UAM62&gt;0,0,(UAM60-UAK62)*$C$65)</f>
        <v>0</v>
      </c>
      <c r="UAO66" s="956">
        <f t="shared" ref="UAO66" si="13883">IF(UAO62&gt;0,0,(UAO60-UAM62)*$C$65)</f>
        <v>0</v>
      </c>
      <c r="UAR66" s="956">
        <f t="shared" ref="UAR66" si="13884">IF(UAR62&gt;0,0,(UAR60-UAP62)*$C$65)</f>
        <v>0</v>
      </c>
      <c r="UAT66" s="956">
        <f t="shared" ref="UAT66" si="13885">IF(UAT62&gt;0,0,(UAT60-UAR62)*$C$65)</f>
        <v>0</v>
      </c>
      <c r="UAW66" s="956">
        <f t="shared" ref="UAW66" si="13886">IF(UAW62&gt;0,0,(UAW60-UAU62)*$C$65)</f>
        <v>0</v>
      </c>
      <c r="UAY66" s="956">
        <f t="shared" ref="UAY66" si="13887">IF(UAY62&gt;0,0,(UAY60-UAW62)*$C$65)</f>
        <v>0</v>
      </c>
      <c r="UBB66" s="956">
        <f t="shared" ref="UBB66" si="13888">IF(UBB62&gt;0,0,(UBB60-UAZ62)*$C$65)</f>
        <v>0</v>
      </c>
      <c r="UBD66" s="956">
        <f t="shared" ref="UBD66" si="13889">IF(UBD62&gt;0,0,(UBD60-UBB62)*$C$65)</f>
        <v>0</v>
      </c>
      <c r="UBG66" s="956">
        <f t="shared" ref="UBG66" si="13890">IF(UBG62&gt;0,0,(UBG60-UBE62)*$C$65)</f>
        <v>0</v>
      </c>
      <c r="UBI66" s="956">
        <f t="shared" ref="UBI66" si="13891">IF(UBI62&gt;0,0,(UBI60-UBG62)*$C$65)</f>
        <v>0</v>
      </c>
      <c r="UBL66" s="956">
        <f t="shared" ref="UBL66" si="13892">IF(UBL62&gt;0,0,(UBL60-UBJ62)*$C$65)</f>
        <v>0</v>
      </c>
      <c r="UBN66" s="956">
        <f t="shared" ref="UBN66" si="13893">IF(UBN62&gt;0,0,(UBN60-UBL62)*$C$65)</f>
        <v>0</v>
      </c>
      <c r="UBQ66" s="956">
        <f t="shared" ref="UBQ66" si="13894">IF(UBQ62&gt;0,0,(UBQ60-UBO62)*$C$65)</f>
        <v>0</v>
      </c>
      <c r="UBS66" s="956">
        <f t="shared" ref="UBS66" si="13895">IF(UBS62&gt;0,0,(UBS60-UBQ62)*$C$65)</f>
        <v>0</v>
      </c>
      <c r="UBV66" s="956">
        <f t="shared" ref="UBV66" si="13896">IF(UBV62&gt;0,0,(UBV60-UBT62)*$C$65)</f>
        <v>0</v>
      </c>
      <c r="UBX66" s="956">
        <f t="shared" ref="UBX66" si="13897">IF(UBX62&gt;0,0,(UBX60-UBV62)*$C$65)</f>
        <v>0</v>
      </c>
      <c r="UCA66" s="956">
        <f t="shared" ref="UCA66" si="13898">IF(UCA62&gt;0,0,(UCA60-UBY62)*$C$65)</f>
        <v>0</v>
      </c>
      <c r="UCC66" s="956">
        <f t="shared" ref="UCC66" si="13899">IF(UCC62&gt;0,0,(UCC60-UCA62)*$C$65)</f>
        <v>0</v>
      </c>
      <c r="UCF66" s="956">
        <f t="shared" ref="UCF66" si="13900">IF(UCF62&gt;0,0,(UCF60-UCD62)*$C$65)</f>
        <v>0</v>
      </c>
      <c r="UCH66" s="956">
        <f t="shared" ref="UCH66" si="13901">IF(UCH62&gt;0,0,(UCH60-UCF62)*$C$65)</f>
        <v>0</v>
      </c>
      <c r="UCK66" s="956">
        <f t="shared" ref="UCK66" si="13902">IF(UCK62&gt;0,0,(UCK60-UCI62)*$C$65)</f>
        <v>0</v>
      </c>
      <c r="UCM66" s="956">
        <f t="shared" ref="UCM66" si="13903">IF(UCM62&gt;0,0,(UCM60-UCK62)*$C$65)</f>
        <v>0</v>
      </c>
      <c r="UCP66" s="956">
        <f t="shared" ref="UCP66" si="13904">IF(UCP62&gt;0,0,(UCP60-UCN62)*$C$65)</f>
        <v>0</v>
      </c>
      <c r="UCR66" s="956">
        <f t="shared" ref="UCR66" si="13905">IF(UCR62&gt;0,0,(UCR60-UCP62)*$C$65)</f>
        <v>0</v>
      </c>
      <c r="UCU66" s="956">
        <f t="shared" ref="UCU66" si="13906">IF(UCU62&gt;0,0,(UCU60-UCS62)*$C$65)</f>
        <v>0</v>
      </c>
      <c r="UCW66" s="956">
        <f t="shared" ref="UCW66" si="13907">IF(UCW62&gt;0,0,(UCW60-UCU62)*$C$65)</f>
        <v>0</v>
      </c>
      <c r="UCZ66" s="956">
        <f t="shared" ref="UCZ66" si="13908">IF(UCZ62&gt;0,0,(UCZ60-UCX62)*$C$65)</f>
        <v>0</v>
      </c>
      <c r="UDB66" s="956">
        <f t="shared" ref="UDB66" si="13909">IF(UDB62&gt;0,0,(UDB60-UCZ62)*$C$65)</f>
        <v>0</v>
      </c>
      <c r="UDE66" s="956">
        <f t="shared" ref="UDE66" si="13910">IF(UDE62&gt;0,0,(UDE60-UDC62)*$C$65)</f>
        <v>0</v>
      </c>
      <c r="UDG66" s="956">
        <f t="shared" ref="UDG66" si="13911">IF(UDG62&gt;0,0,(UDG60-UDE62)*$C$65)</f>
        <v>0</v>
      </c>
      <c r="UDJ66" s="956">
        <f t="shared" ref="UDJ66" si="13912">IF(UDJ62&gt;0,0,(UDJ60-UDH62)*$C$65)</f>
        <v>0</v>
      </c>
      <c r="UDL66" s="956">
        <f t="shared" ref="UDL66" si="13913">IF(UDL62&gt;0,0,(UDL60-UDJ62)*$C$65)</f>
        <v>0</v>
      </c>
      <c r="UDO66" s="956">
        <f t="shared" ref="UDO66" si="13914">IF(UDO62&gt;0,0,(UDO60-UDM62)*$C$65)</f>
        <v>0</v>
      </c>
      <c r="UDQ66" s="956">
        <f t="shared" ref="UDQ66" si="13915">IF(UDQ62&gt;0,0,(UDQ60-UDO62)*$C$65)</f>
        <v>0</v>
      </c>
      <c r="UDT66" s="956">
        <f t="shared" ref="UDT66" si="13916">IF(UDT62&gt;0,0,(UDT60-UDR62)*$C$65)</f>
        <v>0</v>
      </c>
      <c r="UDV66" s="956">
        <f t="shared" ref="UDV66" si="13917">IF(UDV62&gt;0,0,(UDV60-UDT62)*$C$65)</f>
        <v>0</v>
      </c>
      <c r="UDY66" s="956">
        <f t="shared" ref="UDY66" si="13918">IF(UDY62&gt;0,0,(UDY60-UDW62)*$C$65)</f>
        <v>0</v>
      </c>
      <c r="UEA66" s="956">
        <f t="shared" ref="UEA66" si="13919">IF(UEA62&gt;0,0,(UEA60-UDY62)*$C$65)</f>
        <v>0</v>
      </c>
      <c r="UED66" s="956">
        <f t="shared" ref="UED66" si="13920">IF(UED62&gt;0,0,(UED60-UEB62)*$C$65)</f>
        <v>0</v>
      </c>
      <c r="UEF66" s="956">
        <f t="shared" ref="UEF66" si="13921">IF(UEF62&gt;0,0,(UEF60-UED62)*$C$65)</f>
        <v>0</v>
      </c>
      <c r="UEI66" s="956">
        <f t="shared" ref="UEI66" si="13922">IF(UEI62&gt;0,0,(UEI60-UEG62)*$C$65)</f>
        <v>0</v>
      </c>
      <c r="UEK66" s="956">
        <f t="shared" ref="UEK66" si="13923">IF(UEK62&gt;0,0,(UEK60-UEI62)*$C$65)</f>
        <v>0</v>
      </c>
      <c r="UEN66" s="956">
        <f t="shared" ref="UEN66" si="13924">IF(UEN62&gt;0,0,(UEN60-UEL62)*$C$65)</f>
        <v>0</v>
      </c>
      <c r="UEP66" s="956">
        <f t="shared" ref="UEP66" si="13925">IF(UEP62&gt;0,0,(UEP60-UEN62)*$C$65)</f>
        <v>0</v>
      </c>
      <c r="UES66" s="956">
        <f t="shared" ref="UES66" si="13926">IF(UES62&gt;0,0,(UES60-UEQ62)*$C$65)</f>
        <v>0</v>
      </c>
      <c r="UEU66" s="956">
        <f t="shared" ref="UEU66" si="13927">IF(UEU62&gt;0,0,(UEU60-UES62)*$C$65)</f>
        <v>0</v>
      </c>
      <c r="UEX66" s="956">
        <f t="shared" ref="UEX66" si="13928">IF(UEX62&gt;0,0,(UEX60-UEV62)*$C$65)</f>
        <v>0</v>
      </c>
      <c r="UEZ66" s="956">
        <f t="shared" ref="UEZ66" si="13929">IF(UEZ62&gt;0,0,(UEZ60-UEX62)*$C$65)</f>
        <v>0</v>
      </c>
      <c r="UFC66" s="956">
        <f t="shared" ref="UFC66" si="13930">IF(UFC62&gt;0,0,(UFC60-UFA62)*$C$65)</f>
        <v>0</v>
      </c>
      <c r="UFE66" s="956">
        <f t="shared" ref="UFE66" si="13931">IF(UFE62&gt;0,0,(UFE60-UFC62)*$C$65)</f>
        <v>0</v>
      </c>
      <c r="UFH66" s="956">
        <f t="shared" ref="UFH66" si="13932">IF(UFH62&gt;0,0,(UFH60-UFF62)*$C$65)</f>
        <v>0</v>
      </c>
      <c r="UFJ66" s="956">
        <f t="shared" ref="UFJ66" si="13933">IF(UFJ62&gt;0,0,(UFJ60-UFH62)*$C$65)</f>
        <v>0</v>
      </c>
      <c r="UFM66" s="956">
        <f t="shared" ref="UFM66" si="13934">IF(UFM62&gt;0,0,(UFM60-UFK62)*$C$65)</f>
        <v>0</v>
      </c>
      <c r="UFO66" s="956">
        <f t="shared" ref="UFO66" si="13935">IF(UFO62&gt;0,0,(UFO60-UFM62)*$C$65)</f>
        <v>0</v>
      </c>
      <c r="UFR66" s="956">
        <f t="shared" ref="UFR66" si="13936">IF(UFR62&gt;0,0,(UFR60-UFP62)*$C$65)</f>
        <v>0</v>
      </c>
      <c r="UFT66" s="956">
        <f t="shared" ref="UFT66" si="13937">IF(UFT62&gt;0,0,(UFT60-UFR62)*$C$65)</f>
        <v>0</v>
      </c>
      <c r="UFW66" s="956">
        <f t="shared" ref="UFW66" si="13938">IF(UFW62&gt;0,0,(UFW60-UFU62)*$C$65)</f>
        <v>0</v>
      </c>
      <c r="UFY66" s="956">
        <f t="shared" ref="UFY66" si="13939">IF(UFY62&gt;0,0,(UFY60-UFW62)*$C$65)</f>
        <v>0</v>
      </c>
      <c r="UGB66" s="956">
        <f t="shared" ref="UGB66" si="13940">IF(UGB62&gt;0,0,(UGB60-UFZ62)*$C$65)</f>
        <v>0</v>
      </c>
      <c r="UGD66" s="956">
        <f t="shared" ref="UGD66" si="13941">IF(UGD62&gt;0,0,(UGD60-UGB62)*$C$65)</f>
        <v>0</v>
      </c>
      <c r="UGG66" s="956">
        <f t="shared" ref="UGG66" si="13942">IF(UGG62&gt;0,0,(UGG60-UGE62)*$C$65)</f>
        <v>0</v>
      </c>
      <c r="UGI66" s="956">
        <f t="shared" ref="UGI66" si="13943">IF(UGI62&gt;0,0,(UGI60-UGG62)*$C$65)</f>
        <v>0</v>
      </c>
      <c r="UGL66" s="956">
        <f t="shared" ref="UGL66" si="13944">IF(UGL62&gt;0,0,(UGL60-UGJ62)*$C$65)</f>
        <v>0</v>
      </c>
      <c r="UGN66" s="956">
        <f t="shared" ref="UGN66" si="13945">IF(UGN62&gt;0,0,(UGN60-UGL62)*$C$65)</f>
        <v>0</v>
      </c>
      <c r="UGQ66" s="956">
        <f t="shared" ref="UGQ66" si="13946">IF(UGQ62&gt;0,0,(UGQ60-UGO62)*$C$65)</f>
        <v>0</v>
      </c>
      <c r="UGS66" s="956">
        <f t="shared" ref="UGS66" si="13947">IF(UGS62&gt;0,0,(UGS60-UGQ62)*$C$65)</f>
        <v>0</v>
      </c>
      <c r="UGV66" s="956">
        <f t="shared" ref="UGV66" si="13948">IF(UGV62&gt;0,0,(UGV60-UGT62)*$C$65)</f>
        <v>0</v>
      </c>
      <c r="UGX66" s="956">
        <f t="shared" ref="UGX66" si="13949">IF(UGX62&gt;0,0,(UGX60-UGV62)*$C$65)</f>
        <v>0</v>
      </c>
      <c r="UHA66" s="956">
        <f t="shared" ref="UHA66" si="13950">IF(UHA62&gt;0,0,(UHA60-UGY62)*$C$65)</f>
        <v>0</v>
      </c>
      <c r="UHC66" s="956">
        <f t="shared" ref="UHC66" si="13951">IF(UHC62&gt;0,0,(UHC60-UHA62)*$C$65)</f>
        <v>0</v>
      </c>
      <c r="UHF66" s="956">
        <f t="shared" ref="UHF66" si="13952">IF(UHF62&gt;0,0,(UHF60-UHD62)*$C$65)</f>
        <v>0</v>
      </c>
      <c r="UHH66" s="956">
        <f t="shared" ref="UHH66" si="13953">IF(UHH62&gt;0,0,(UHH60-UHF62)*$C$65)</f>
        <v>0</v>
      </c>
      <c r="UHK66" s="956">
        <f t="shared" ref="UHK66" si="13954">IF(UHK62&gt;0,0,(UHK60-UHI62)*$C$65)</f>
        <v>0</v>
      </c>
      <c r="UHM66" s="956">
        <f t="shared" ref="UHM66" si="13955">IF(UHM62&gt;0,0,(UHM60-UHK62)*$C$65)</f>
        <v>0</v>
      </c>
      <c r="UHP66" s="956">
        <f t="shared" ref="UHP66" si="13956">IF(UHP62&gt;0,0,(UHP60-UHN62)*$C$65)</f>
        <v>0</v>
      </c>
      <c r="UHR66" s="956">
        <f t="shared" ref="UHR66" si="13957">IF(UHR62&gt;0,0,(UHR60-UHP62)*$C$65)</f>
        <v>0</v>
      </c>
      <c r="UHU66" s="956">
        <f t="shared" ref="UHU66" si="13958">IF(UHU62&gt;0,0,(UHU60-UHS62)*$C$65)</f>
        <v>0</v>
      </c>
      <c r="UHW66" s="956">
        <f t="shared" ref="UHW66" si="13959">IF(UHW62&gt;0,0,(UHW60-UHU62)*$C$65)</f>
        <v>0</v>
      </c>
      <c r="UHZ66" s="956">
        <f t="shared" ref="UHZ66" si="13960">IF(UHZ62&gt;0,0,(UHZ60-UHX62)*$C$65)</f>
        <v>0</v>
      </c>
      <c r="UIB66" s="956">
        <f t="shared" ref="UIB66" si="13961">IF(UIB62&gt;0,0,(UIB60-UHZ62)*$C$65)</f>
        <v>0</v>
      </c>
      <c r="UIE66" s="956">
        <f t="shared" ref="UIE66" si="13962">IF(UIE62&gt;0,0,(UIE60-UIC62)*$C$65)</f>
        <v>0</v>
      </c>
      <c r="UIG66" s="956">
        <f t="shared" ref="UIG66" si="13963">IF(UIG62&gt;0,0,(UIG60-UIE62)*$C$65)</f>
        <v>0</v>
      </c>
      <c r="UIJ66" s="956">
        <f t="shared" ref="UIJ66" si="13964">IF(UIJ62&gt;0,0,(UIJ60-UIH62)*$C$65)</f>
        <v>0</v>
      </c>
      <c r="UIL66" s="956">
        <f t="shared" ref="UIL66" si="13965">IF(UIL62&gt;0,0,(UIL60-UIJ62)*$C$65)</f>
        <v>0</v>
      </c>
      <c r="UIO66" s="956">
        <f t="shared" ref="UIO66" si="13966">IF(UIO62&gt;0,0,(UIO60-UIM62)*$C$65)</f>
        <v>0</v>
      </c>
      <c r="UIQ66" s="956">
        <f t="shared" ref="UIQ66" si="13967">IF(UIQ62&gt;0,0,(UIQ60-UIO62)*$C$65)</f>
        <v>0</v>
      </c>
      <c r="UIT66" s="956">
        <f t="shared" ref="UIT66" si="13968">IF(UIT62&gt;0,0,(UIT60-UIR62)*$C$65)</f>
        <v>0</v>
      </c>
      <c r="UIV66" s="956">
        <f t="shared" ref="UIV66" si="13969">IF(UIV62&gt;0,0,(UIV60-UIT62)*$C$65)</f>
        <v>0</v>
      </c>
      <c r="UIY66" s="956">
        <f t="shared" ref="UIY66" si="13970">IF(UIY62&gt;0,0,(UIY60-UIW62)*$C$65)</f>
        <v>0</v>
      </c>
      <c r="UJA66" s="956">
        <f t="shared" ref="UJA66" si="13971">IF(UJA62&gt;0,0,(UJA60-UIY62)*$C$65)</f>
        <v>0</v>
      </c>
      <c r="UJD66" s="956">
        <f t="shared" ref="UJD66" si="13972">IF(UJD62&gt;0,0,(UJD60-UJB62)*$C$65)</f>
        <v>0</v>
      </c>
      <c r="UJF66" s="956">
        <f t="shared" ref="UJF66" si="13973">IF(UJF62&gt;0,0,(UJF60-UJD62)*$C$65)</f>
        <v>0</v>
      </c>
      <c r="UJI66" s="956">
        <f t="shared" ref="UJI66" si="13974">IF(UJI62&gt;0,0,(UJI60-UJG62)*$C$65)</f>
        <v>0</v>
      </c>
      <c r="UJK66" s="956">
        <f t="shared" ref="UJK66" si="13975">IF(UJK62&gt;0,0,(UJK60-UJI62)*$C$65)</f>
        <v>0</v>
      </c>
      <c r="UJN66" s="956">
        <f t="shared" ref="UJN66" si="13976">IF(UJN62&gt;0,0,(UJN60-UJL62)*$C$65)</f>
        <v>0</v>
      </c>
      <c r="UJP66" s="956">
        <f t="shared" ref="UJP66" si="13977">IF(UJP62&gt;0,0,(UJP60-UJN62)*$C$65)</f>
        <v>0</v>
      </c>
      <c r="UJS66" s="956">
        <f t="shared" ref="UJS66" si="13978">IF(UJS62&gt;0,0,(UJS60-UJQ62)*$C$65)</f>
        <v>0</v>
      </c>
      <c r="UJU66" s="956">
        <f t="shared" ref="UJU66" si="13979">IF(UJU62&gt;0,0,(UJU60-UJS62)*$C$65)</f>
        <v>0</v>
      </c>
      <c r="UJX66" s="956">
        <f t="shared" ref="UJX66" si="13980">IF(UJX62&gt;0,0,(UJX60-UJV62)*$C$65)</f>
        <v>0</v>
      </c>
      <c r="UJZ66" s="956">
        <f t="shared" ref="UJZ66" si="13981">IF(UJZ62&gt;0,0,(UJZ60-UJX62)*$C$65)</f>
        <v>0</v>
      </c>
      <c r="UKC66" s="956">
        <f t="shared" ref="UKC66" si="13982">IF(UKC62&gt;0,0,(UKC60-UKA62)*$C$65)</f>
        <v>0</v>
      </c>
      <c r="UKE66" s="956">
        <f t="shared" ref="UKE66" si="13983">IF(UKE62&gt;0,0,(UKE60-UKC62)*$C$65)</f>
        <v>0</v>
      </c>
      <c r="UKH66" s="956">
        <f t="shared" ref="UKH66" si="13984">IF(UKH62&gt;0,0,(UKH60-UKF62)*$C$65)</f>
        <v>0</v>
      </c>
      <c r="UKJ66" s="956">
        <f t="shared" ref="UKJ66" si="13985">IF(UKJ62&gt;0,0,(UKJ60-UKH62)*$C$65)</f>
        <v>0</v>
      </c>
      <c r="UKM66" s="956">
        <f t="shared" ref="UKM66" si="13986">IF(UKM62&gt;0,0,(UKM60-UKK62)*$C$65)</f>
        <v>0</v>
      </c>
      <c r="UKO66" s="956">
        <f t="shared" ref="UKO66" si="13987">IF(UKO62&gt;0,0,(UKO60-UKM62)*$C$65)</f>
        <v>0</v>
      </c>
      <c r="UKR66" s="956">
        <f t="shared" ref="UKR66" si="13988">IF(UKR62&gt;0,0,(UKR60-UKP62)*$C$65)</f>
        <v>0</v>
      </c>
      <c r="UKT66" s="956">
        <f t="shared" ref="UKT66" si="13989">IF(UKT62&gt;0,0,(UKT60-UKR62)*$C$65)</f>
        <v>0</v>
      </c>
      <c r="UKW66" s="956">
        <f t="shared" ref="UKW66" si="13990">IF(UKW62&gt;0,0,(UKW60-UKU62)*$C$65)</f>
        <v>0</v>
      </c>
      <c r="UKY66" s="956">
        <f t="shared" ref="UKY66" si="13991">IF(UKY62&gt;0,0,(UKY60-UKW62)*$C$65)</f>
        <v>0</v>
      </c>
      <c r="ULB66" s="956">
        <f t="shared" ref="ULB66" si="13992">IF(ULB62&gt;0,0,(ULB60-UKZ62)*$C$65)</f>
        <v>0</v>
      </c>
      <c r="ULD66" s="956">
        <f t="shared" ref="ULD66" si="13993">IF(ULD62&gt;0,0,(ULD60-ULB62)*$C$65)</f>
        <v>0</v>
      </c>
      <c r="ULG66" s="956">
        <f t="shared" ref="ULG66" si="13994">IF(ULG62&gt;0,0,(ULG60-ULE62)*$C$65)</f>
        <v>0</v>
      </c>
      <c r="ULI66" s="956">
        <f t="shared" ref="ULI66" si="13995">IF(ULI62&gt;0,0,(ULI60-ULG62)*$C$65)</f>
        <v>0</v>
      </c>
      <c r="ULL66" s="956">
        <f t="shared" ref="ULL66" si="13996">IF(ULL62&gt;0,0,(ULL60-ULJ62)*$C$65)</f>
        <v>0</v>
      </c>
      <c r="ULN66" s="956">
        <f t="shared" ref="ULN66" si="13997">IF(ULN62&gt;0,0,(ULN60-ULL62)*$C$65)</f>
        <v>0</v>
      </c>
      <c r="ULQ66" s="956">
        <f t="shared" ref="ULQ66" si="13998">IF(ULQ62&gt;0,0,(ULQ60-ULO62)*$C$65)</f>
        <v>0</v>
      </c>
      <c r="ULS66" s="956">
        <f t="shared" ref="ULS66" si="13999">IF(ULS62&gt;0,0,(ULS60-ULQ62)*$C$65)</f>
        <v>0</v>
      </c>
      <c r="ULV66" s="956">
        <f t="shared" ref="ULV66" si="14000">IF(ULV62&gt;0,0,(ULV60-ULT62)*$C$65)</f>
        <v>0</v>
      </c>
      <c r="ULX66" s="956">
        <f t="shared" ref="ULX66" si="14001">IF(ULX62&gt;0,0,(ULX60-ULV62)*$C$65)</f>
        <v>0</v>
      </c>
      <c r="UMA66" s="956">
        <f t="shared" ref="UMA66" si="14002">IF(UMA62&gt;0,0,(UMA60-ULY62)*$C$65)</f>
        <v>0</v>
      </c>
      <c r="UMC66" s="956">
        <f t="shared" ref="UMC66" si="14003">IF(UMC62&gt;0,0,(UMC60-UMA62)*$C$65)</f>
        <v>0</v>
      </c>
      <c r="UMF66" s="956">
        <f t="shared" ref="UMF66" si="14004">IF(UMF62&gt;0,0,(UMF60-UMD62)*$C$65)</f>
        <v>0</v>
      </c>
      <c r="UMH66" s="956">
        <f t="shared" ref="UMH66" si="14005">IF(UMH62&gt;0,0,(UMH60-UMF62)*$C$65)</f>
        <v>0</v>
      </c>
      <c r="UMK66" s="956">
        <f t="shared" ref="UMK66" si="14006">IF(UMK62&gt;0,0,(UMK60-UMI62)*$C$65)</f>
        <v>0</v>
      </c>
      <c r="UMM66" s="956">
        <f t="shared" ref="UMM66" si="14007">IF(UMM62&gt;0,0,(UMM60-UMK62)*$C$65)</f>
        <v>0</v>
      </c>
      <c r="UMP66" s="956">
        <f t="shared" ref="UMP66" si="14008">IF(UMP62&gt;0,0,(UMP60-UMN62)*$C$65)</f>
        <v>0</v>
      </c>
      <c r="UMR66" s="956">
        <f t="shared" ref="UMR66" si="14009">IF(UMR62&gt;0,0,(UMR60-UMP62)*$C$65)</f>
        <v>0</v>
      </c>
      <c r="UMU66" s="956">
        <f t="shared" ref="UMU66" si="14010">IF(UMU62&gt;0,0,(UMU60-UMS62)*$C$65)</f>
        <v>0</v>
      </c>
      <c r="UMW66" s="956">
        <f t="shared" ref="UMW66" si="14011">IF(UMW62&gt;0,0,(UMW60-UMU62)*$C$65)</f>
        <v>0</v>
      </c>
      <c r="UMZ66" s="956">
        <f t="shared" ref="UMZ66" si="14012">IF(UMZ62&gt;0,0,(UMZ60-UMX62)*$C$65)</f>
        <v>0</v>
      </c>
      <c r="UNB66" s="956">
        <f t="shared" ref="UNB66" si="14013">IF(UNB62&gt;0,0,(UNB60-UMZ62)*$C$65)</f>
        <v>0</v>
      </c>
      <c r="UNE66" s="956">
        <f t="shared" ref="UNE66" si="14014">IF(UNE62&gt;0,0,(UNE60-UNC62)*$C$65)</f>
        <v>0</v>
      </c>
      <c r="UNG66" s="956">
        <f t="shared" ref="UNG66" si="14015">IF(UNG62&gt;0,0,(UNG60-UNE62)*$C$65)</f>
        <v>0</v>
      </c>
      <c r="UNJ66" s="956">
        <f t="shared" ref="UNJ66" si="14016">IF(UNJ62&gt;0,0,(UNJ60-UNH62)*$C$65)</f>
        <v>0</v>
      </c>
      <c r="UNL66" s="956">
        <f t="shared" ref="UNL66" si="14017">IF(UNL62&gt;0,0,(UNL60-UNJ62)*$C$65)</f>
        <v>0</v>
      </c>
      <c r="UNO66" s="956">
        <f t="shared" ref="UNO66" si="14018">IF(UNO62&gt;0,0,(UNO60-UNM62)*$C$65)</f>
        <v>0</v>
      </c>
      <c r="UNQ66" s="956">
        <f t="shared" ref="UNQ66" si="14019">IF(UNQ62&gt;0,0,(UNQ60-UNO62)*$C$65)</f>
        <v>0</v>
      </c>
      <c r="UNT66" s="956">
        <f t="shared" ref="UNT66" si="14020">IF(UNT62&gt;0,0,(UNT60-UNR62)*$C$65)</f>
        <v>0</v>
      </c>
      <c r="UNV66" s="956">
        <f t="shared" ref="UNV66" si="14021">IF(UNV62&gt;0,0,(UNV60-UNT62)*$C$65)</f>
        <v>0</v>
      </c>
      <c r="UNY66" s="956">
        <f t="shared" ref="UNY66" si="14022">IF(UNY62&gt;0,0,(UNY60-UNW62)*$C$65)</f>
        <v>0</v>
      </c>
      <c r="UOA66" s="956">
        <f t="shared" ref="UOA66" si="14023">IF(UOA62&gt;0,0,(UOA60-UNY62)*$C$65)</f>
        <v>0</v>
      </c>
      <c r="UOD66" s="956">
        <f t="shared" ref="UOD66" si="14024">IF(UOD62&gt;0,0,(UOD60-UOB62)*$C$65)</f>
        <v>0</v>
      </c>
      <c r="UOF66" s="956">
        <f t="shared" ref="UOF66" si="14025">IF(UOF62&gt;0,0,(UOF60-UOD62)*$C$65)</f>
        <v>0</v>
      </c>
      <c r="UOI66" s="956">
        <f t="shared" ref="UOI66" si="14026">IF(UOI62&gt;0,0,(UOI60-UOG62)*$C$65)</f>
        <v>0</v>
      </c>
      <c r="UOK66" s="956">
        <f t="shared" ref="UOK66" si="14027">IF(UOK62&gt;0,0,(UOK60-UOI62)*$C$65)</f>
        <v>0</v>
      </c>
      <c r="UON66" s="956">
        <f t="shared" ref="UON66" si="14028">IF(UON62&gt;0,0,(UON60-UOL62)*$C$65)</f>
        <v>0</v>
      </c>
      <c r="UOP66" s="956">
        <f t="shared" ref="UOP66" si="14029">IF(UOP62&gt;0,0,(UOP60-UON62)*$C$65)</f>
        <v>0</v>
      </c>
      <c r="UOS66" s="956">
        <f t="shared" ref="UOS66" si="14030">IF(UOS62&gt;0,0,(UOS60-UOQ62)*$C$65)</f>
        <v>0</v>
      </c>
      <c r="UOU66" s="956">
        <f t="shared" ref="UOU66" si="14031">IF(UOU62&gt;0,0,(UOU60-UOS62)*$C$65)</f>
        <v>0</v>
      </c>
      <c r="UOX66" s="956">
        <f t="shared" ref="UOX66" si="14032">IF(UOX62&gt;0,0,(UOX60-UOV62)*$C$65)</f>
        <v>0</v>
      </c>
      <c r="UOZ66" s="956">
        <f t="shared" ref="UOZ66" si="14033">IF(UOZ62&gt;0,0,(UOZ60-UOX62)*$C$65)</f>
        <v>0</v>
      </c>
      <c r="UPC66" s="956">
        <f t="shared" ref="UPC66" si="14034">IF(UPC62&gt;0,0,(UPC60-UPA62)*$C$65)</f>
        <v>0</v>
      </c>
      <c r="UPE66" s="956">
        <f t="shared" ref="UPE66" si="14035">IF(UPE62&gt;0,0,(UPE60-UPC62)*$C$65)</f>
        <v>0</v>
      </c>
      <c r="UPH66" s="956">
        <f t="shared" ref="UPH66" si="14036">IF(UPH62&gt;0,0,(UPH60-UPF62)*$C$65)</f>
        <v>0</v>
      </c>
      <c r="UPJ66" s="956">
        <f t="shared" ref="UPJ66" si="14037">IF(UPJ62&gt;0,0,(UPJ60-UPH62)*$C$65)</f>
        <v>0</v>
      </c>
      <c r="UPM66" s="956">
        <f t="shared" ref="UPM66" si="14038">IF(UPM62&gt;0,0,(UPM60-UPK62)*$C$65)</f>
        <v>0</v>
      </c>
      <c r="UPO66" s="956">
        <f t="shared" ref="UPO66" si="14039">IF(UPO62&gt;0,0,(UPO60-UPM62)*$C$65)</f>
        <v>0</v>
      </c>
      <c r="UPR66" s="956">
        <f t="shared" ref="UPR66" si="14040">IF(UPR62&gt;0,0,(UPR60-UPP62)*$C$65)</f>
        <v>0</v>
      </c>
      <c r="UPT66" s="956">
        <f t="shared" ref="UPT66" si="14041">IF(UPT62&gt;0,0,(UPT60-UPR62)*$C$65)</f>
        <v>0</v>
      </c>
      <c r="UPW66" s="956">
        <f t="shared" ref="UPW66" si="14042">IF(UPW62&gt;0,0,(UPW60-UPU62)*$C$65)</f>
        <v>0</v>
      </c>
      <c r="UPY66" s="956">
        <f t="shared" ref="UPY66" si="14043">IF(UPY62&gt;0,0,(UPY60-UPW62)*$C$65)</f>
        <v>0</v>
      </c>
      <c r="UQB66" s="956">
        <f t="shared" ref="UQB66" si="14044">IF(UQB62&gt;0,0,(UQB60-UPZ62)*$C$65)</f>
        <v>0</v>
      </c>
      <c r="UQD66" s="956">
        <f t="shared" ref="UQD66" si="14045">IF(UQD62&gt;0,0,(UQD60-UQB62)*$C$65)</f>
        <v>0</v>
      </c>
      <c r="UQG66" s="956">
        <f t="shared" ref="UQG66" si="14046">IF(UQG62&gt;0,0,(UQG60-UQE62)*$C$65)</f>
        <v>0</v>
      </c>
      <c r="UQI66" s="956">
        <f t="shared" ref="UQI66" si="14047">IF(UQI62&gt;0,0,(UQI60-UQG62)*$C$65)</f>
        <v>0</v>
      </c>
      <c r="UQL66" s="956">
        <f t="shared" ref="UQL66" si="14048">IF(UQL62&gt;0,0,(UQL60-UQJ62)*$C$65)</f>
        <v>0</v>
      </c>
      <c r="UQN66" s="956">
        <f t="shared" ref="UQN66" si="14049">IF(UQN62&gt;0,0,(UQN60-UQL62)*$C$65)</f>
        <v>0</v>
      </c>
      <c r="UQQ66" s="956">
        <f t="shared" ref="UQQ66" si="14050">IF(UQQ62&gt;0,0,(UQQ60-UQO62)*$C$65)</f>
        <v>0</v>
      </c>
      <c r="UQS66" s="956">
        <f t="shared" ref="UQS66" si="14051">IF(UQS62&gt;0,0,(UQS60-UQQ62)*$C$65)</f>
        <v>0</v>
      </c>
      <c r="UQV66" s="956">
        <f t="shared" ref="UQV66" si="14052">IF(UQV62&gt;0,0,(UQV60-UQT62)*$C$65)</f>
        <v>0</v>
      </c>
      <c r="UQX66" s="956">
        <f t="shared" ref="UQX66" si="14053">IF(UQX62&gt;0,0,(UQX60-UQV62)*$C$65)</f>
        <v>0</v>
      </c>
      <c r="URA66" s="956">
        <f t="shared" ref="URA66" si="14054">IF(URA62&gt;0,0,(URA60-UQY62)*$C$65)</f>
        <v>0</v>
      </c>
      <c r="URC66" s="956">
        <f t="shared" ref="URC66" si="14055">IF(URC62&gt;0,0,(URC60-URA62)*$C$65)</f>
        <v>0</v>
      </c>
      <c r="URF66" s="956">
        <f t="shared" ref="URF66" si="14056">IF(URF62&gt;0,0,(URF60-URD62)*$C$65)</f>
        <v>0</v>
      </c>
      <c r="URH66" s="956">
        <f t="shared" ref="URH66" si="14057">IF(URH62&gt;0,0,(URH60-URF62)*$C$65)</f>
        <v>0</v>
      </c>
      <c r="URK66" s="956">
        <f t="shared" ref="URK66" si="14058">IF(URK62&gt;0,0,(URK60-URI62)*$C$65)</f>
        <v>0</v>
      </c>
      <c r="URM66" s="956">
        <f t="shared" ref="URM66" si="14059">IF(URM62&gt;0,0,(URM60-URK62)*$C$65)</f>
        <v>0</v>
      </c>
      <c r="URP66" s="956">
        <f t="shared" ref="URP66" si="14060">IF(URP62&gt;0,0,(URP60-URN62)*$C$65)</f>
        <v>0</v>
      </c>
      <c r="URR66" s="956">
        <f t="shared" ref="URR66" si="14061">IF(URR62&gt;0,0,(URR60-URP62)*$C$65)</f>
        <v>0</v>
      </c>
      <c r="URU66" s="956">
        <f t="shared" ref="URU66" si="14062">IF(URU62&gt;0,0,(URU60-URS62)*$C$65)</f>
        <v>0</v>
      </c>
      <c r="URW66" s="956">
        <f t="shared" ref="URW66" si="14063">IF(URW62&gt;0,0,(URW60-URU62)*$C$65)</f>
        <v>0</v>
      </c>
      <c r="URZ66" s="956">
        <f t="shared" ref="URZ66" si="14064">IF(URZ62&gt;0,0,(URZ60-URX62)*$C$65)</f>
        <v>0</v>
      </c>
      <c r="USB66" s="956">
        <f t="shared" ref="USB66" si="14065">IF(USB62&gt;0,0,(USB60-URZ62)*$C$65)</f>
        <v>0</v>
      </c>
      <c r="USE66" s="956">
        <f t="shared" ref="USE66" si="14066">IF(USE62&gt;0,0,(USE60-USC62)*$C$65)</f>
        <v>0</v>
      </c>
      <c r="USG66" s="956">
        <f t="shared" ref="USG66" si="14067">IF(USG62&gt;0,0,(USG60-USE62)*$C$65)</f>
        <v>0</v>
      </c>
      <c r="USJ66" s="956">
        <f t="shared" ref="USJ66" si="14068">IF(USJ62&gt;0,0,(USJ60-USH62)*$C$65)</f>
        <v>0</v>
      </c>
      <c r="USL66" s="956">
        <f t="shared" ref="USL66" si="14069">IF(USL62&gt;0,0,(USL60-USJ62)*$C$65)</f>
        <v>0</v>
      </c>
      <c r="USO66" s="956">
        <f t="shared" ref="USO66" si="14070">IF(USO62&gt;0,0,(USO60-USM62)*$C$65)</f>
        <v>0</v>
      </c>
      <c r="USQ66" s="956">
        <f t="shared" ref="USQ66" si="14071">IF(USQ62&gt;0,0,(USQ60-USO62)*$C$65)</f>
        <v>0</v>
      </c>
      <c r="UST66" s="956">
        <f t="shared" ref="UST66" si="14072">IF(UST62&gt;0,0,(UST60-USR62)*$C$65)</f>
        <v>0</v>
      </c>
      <c r="USV66" s="956">
        <f t="shared" ref="USV66" si="14073">IF(USV62&gt;0,0,(USV60-UST62)*$C$65)</f>
        <v>0</v>
      </c>
      <c r="USY66" s="956">
        <f t="shared" ref="USY66" si="14074">IF(USY62&gt;0,0,(USY60-USW62)*$C$65)</f>
        <v>0</v>
      </c>
      <c r="UTA66" s="956">
        <f t="shared" ref="UTA66" si="14075">IF(UTA62&gt;0,0,(UTA60-USY62)*$C$65)</f>
        <v>0</v>
      </c>
      <c r="UTD66" s="956">
        <f t="shared" ref="UTD66" si="14076">IF(UTD62&gt;0,0,(UTD60-UTB62)*$C$65)</f>
        <v>0</v>
      </c>
      <c r="UTF66" s="956">
        <f t="shared" ref="UTF66" si="14077">IF(UTF62&gt;0,0,(UTF60-UTD62)*$C$65)</f>
        <v>0</v>
      </c>
      <c r="UTI66" s="956">
        <f t="shared" ref="UTI66" si="14078">IF(UTI62&gt;0,0,(UTI60-UTG62)*$C$65)</f>
        <v>0</v>
      </c>
      <c r="UTK66" s="956">
        <f t="shared" ref="UTK66" si="14079">IF(UTK62&gt;0,0,(UTK60-UTI62)*$C$65)</f>
        <v>0</v>
      </c>
      <c r="UTN66" s="956">
        <f t="shared" ref="UTN66" si="14080">IF(UTN62&gt;0,0,(UTN60-UTL62)*$C$65)</f>
        <v>0</v>
      </c>
      <c r="UTP66" s="956">
        <f t="shared" ref="UTP66" si="14081">IF(UTP62&gt;0,0,(UTP60-UTN62)*$C$65)</f>
        <v>0</v>
      </c>
      <c r="UTS66" s="956">
        <f t="shared" ref="UTS66" si="14082">IF(UTS62&gt;0,0,(UTS60-UTQ62)*$C$65)</f>
        <v>0</v>
      </c>
      <c r="UTU66" s="956">
        <f t="shared" ref="UTU66" si="14083">IF(UTU62&gt;0,0,(UTU60-UTS62)*$C$65)</f>
        <v>0</v>
      </c>
      <c r="UTX66" s="956">
        <f t="shared" ref="UTX66" si="14084">IF(UTX62&gt;0,0,(UTX60-UTV62)*$C$65)</f>
        <v>0</v>
      </c>
      <c r="UTZ66" s="956">
        <f t="shared" ref="UTZ66" si="14085">IF(UTZ62&gt;0,0,(UTZ60-UTX62)*$C$65)</f>
        <v>0</v>
      </c>
      <c r="UUC66" s="956">
        <f t="shared" ref="UUC66" si="14086">IF(UUC62&gt;0,0,(UUC60-UUA62)*$C$65)</f>
        <v>0</v>
      </c>
      <c r="UUE66" s="956">
        <f t="shared" ref="UUE66" si="14087">IF(UUE62&gt;0,0,(UUE60-UUC62)*$C$65)</f>
        <v>0</v>
      </c>
      <c r="UUH66" s="956">
        <f t="shared" ref="UUH66" si="14088">IF(UUH62&gt;0,0,(UUH60-UUF62)*$C$65)</f>
        <v>0</v>
      </c>
      <c r="UUJ66" s="956">
        <f t="shared" ref="UUJ66" si="14089">IF(UUJ62&gt;0,0,(UUJ60-UUH62)*$C$65)</f>
        <v>0</v>
      </c>
      <c r="UUM66" s="956">
        <f t="shared" ref="UUM66" si="14090">IF(UUM62&gt;0,0,(UUM60-UUK62)*$C$65)</f>
        <v>0</v>
      </c>
      <c r="UUO66" s="956">
        <f t="shared" ref="UUO66" si="14091">IF(UUO62&gt;0,0,(UUO60-UUM62)*$C$65)</f>
        <v>0</v>
      </c>
      <c r="UUR66" s="956">
        <f t="shared" ref="UUR66" si="14092">IF(UUR62&gt;0,0,(UUR60-UUP62)*$C$65)</f>
        <v>0</v>
      </c>
      <c r="UUT66" s="956">
        <f t="shared" ref="UUT66" si="14093">IF(UUT62&gt;0,0,(UUT60-UUR62)*$C$65)</f>
        <v>0</v>
      </c>
      <c r="UUW66" s="956">
        <f t="shared" ref="UUW66" si="14094">IF(UUW62&gt;0,0,(UUW60-UUU62)*$C$65)</f>
        <v>0</v>
      </c>
      <c r="UUY66" s="956">
        <f t="shared" ref="UUY66" si="14095">IF(UUY62&gt;0,0,(UUY60-UUW62)*$C$65)</f>
        <v>0</v>
      </c>
      <c r="UVB66" s="956">
        <f t="shared" ref="UVB66" si="14096">IF(UVB62&gt;0,0,(UVB60-UUZ62)*$C$65)</f>
        <v>0</v>
      </c>
      <c r="UVD66" s="956">
        <f t="shared" ref="UVD66" si="14097">IF(UVD62&gt;0,0,(UVD60-UVB62)*$C$65)</f>
        <v>0</v>
      </c>
      <c r="UVG66" s="956">
        <f t="shared" ref="UVG66" si="14098">IF(UVG62&gt;0,0,(UVG60-UVE62)*$C$65)</f>
        <v>0</v>
      </c>
      <c r="UVI66" s="956">
        <f t="shared" ref="UVI66" si="14099">IF(UVI62&gt;0,0,(UVI60-UVG62)*$C$65)</f>
        <v>0</v>
      </c>
      <c r="UVL66" s="956">
        <f t="shared" ref="UVL66" si="14100">IF(UVL62&gt;0,0,(UVL60-UVJ62)*$C$65)</f>
        <v>0</v>
      </c>
      <c r="UVN66" s="956">
        <f t="shared" ref="UVN66" si="14101">IF(UVN62&gt;0,0,(UVN60-UVL62)*$C$65)</f>
        <v>0</v>
      </c>
      <c r="UVQ66" s="956">
        <f t="shared" ref="UVQ66" si="14102">IF(UVQ62&gt;0,0,(UVQ60-UVO62)*$C$65)</f>
        <v>0</v>
      </c>
      <c r="UVS66" s="956">
        <f t="shared" ref="UVS66" si="14103">IF(UVS62&gt;0,0,(UVS60-UVQ62)*$C$65)</f>
        <v>0</v>
      </c>
      <c r="UVV66" s="956">
        <f t="shared" ref="UVV66" si="14104">IF(UVV62&gt;0,0,(UVV60-UVT62)*$C$65)</f>
        <v>0</v>
      </c>
      <c r="UVX66" s="956">
        <f t="shared" ref="UVX66" si="14105">IF(UVX62&gt;0,0,(UVX60-UVV62)*$C$65)</f>
        <v>0</v>
      </c>
      <c r="UWA66" s="956">
        <f t="shared" ref="UWA66" si="14106">IF(UWA62&gt;0,0,(UWA60-UVY62)*$C$65)</f>
        <v>0</v>
      </c>
      <c r="UWC66" s="956">
        <f t="shared" ref="UWC66" si="14107">IF(UWC62&gt;0,0,(UWC60-UWA62)*$C$65)</f>
        <v>0</v>
      </c>
      <c r="UWF66" s="956">
        <f t="shared" ref="UWF66" si="14108">IF(UWF62&gt;0,0,(UWF60-UWD62)*$C$65)</f>
        <v>0</v>
      </c>
      <c r="UWH66" s="956">
        <f t="shared" ref="UWH66" si="14109">IF(UWH62&gt;0,0,(UWH60-UWF62)*$C$65)</f>
        <v>0</v>
      </c>
      <c r="UWK66" s="956">
        <f t="shared" ref="UWK66" si="14110">IF(UWK62&gt;0,0,(UWK60-UWI62)*$C$65)</f>
        <v>0</v>
      </c>
      <c r="UWM66" s="956">
        <f t="shared" ref="UWM66" si="14111">IF(UWM62&gt;0,0,(UWM60-UWK62)*$C$65)</f>
        <v>0</v>
      </c>
      <c r="UWP66" s="956">
        <f t="shared" ref="UWP66" si="14112">IF(UWP62&gt;0,0,(UWP60-UWN62)*$C$65)</f>
        <v>0</v>
      </c>
      <c r="UWR66" s="956">
        <f t="shared" ref="UWR66" si="14113">IF(UWR62&gt;0,0,(UWR60-UWP62)*$C$65)</f>
        <v>0</v>
      </c>
      <c r="UWU66" s="956">
        <f t="shared" ref="UWU66" si="14114">IF(UWU62&gt;0,0,(UWU60-UWS62)*$C$65)</f>
        <v>0</v>
      </c>
      <c r="UWW66" s="956">
        <f t="shared" ref="UWW66" si="14115">IF(UWW62&gt;0,0,(UWW60-UWU62)*$C$65)</f>
        <v>0</v>
      </c>
      <c r="UWZ66" s="956">
        <f t="shared" ref="UWZ66" si="14116">IF(UWZ62&gt;0,0,(UWZ60-UWX62)*$C$65)</f>
        <v>0</v>
      </c>
      <c r="UXB66" s="956">
        <f t="shared" ref="UXB66" si="14117">IF(UXB62&gt;0,0,(UXB60-UWZ62)*$C$65)</f>
        <v>0</v>
      </c>
      <c r="UXE66" s="956">
        <f t="shared" ref="UXE66" si="14118">IF(UXE62&gt;0,0,(UXE60-UXC62)*$C$65)</f>
        <v>0</v>
      </c>
      <c r="UXG66" s="956">
        <f t="shared" ref="UXG66" si="14119">IF(UXG62&gt;0,0,(UXG60-UXE62)*$C$65)</f>
        <v>0</v>
      </c>
      <c r="UXJ66" s="956">
        <f t="shared" ref="UXJ66" si="14120">IF(UXJ62&gt;0,0,(UXJ60-UXH62)*$C$65)</f>
        <v>0</v>
      </c>
      <c r="UXL66" s="956">
        <f t="shared" ref="UXL66" si="14121">IF(UXL62&gt;0,0,(UXL60-UXJ62)*$C$65)</f>
        <v>0</v>
      </c>
      <c r="UXO66" s="956">
        <f t="shared" ref="UXO66" si="14122">IF(UXO62&gt;0,0,(UXO60-UXM62)*$C$65)</f>
        <v>0</v>
      </c>
      <c r="UXQ66" s="956">
        <f t="shared" ref="UXQ66" si="14123">IF(UXQ62&gt;0,0,(UXQ60-UXO62)*$C$65)</f>
        <v>0</v>
      </c>
      <c r="UXT66" s="956">
        <f t="shared" ref="UXT66" si="14124">IF(UXT62&gt;0,0,(UXT60-UXR62)*$C$65)</f>
        <v>0</v>
      </c>
      <c r="UXV66" s="956">
        <f t="shared" ref="UXV66" si="14125">IF(UXV62&gt;0,0,(UXV60-UXT62)*$C$65)</f>
        <v>0</v>
      </c>
      <c r="UXY66" s="956">
        <f t="shared" ref="UXY66" si="14126">IF(UXY62&gt;0,0,(UXY60-UXW62)*$C$65)</f>
        <v>0</v>
      </c>
      <c r="UYA66" s="956">
        <f t="shared" ref="UYA66" si="14127">IF(UYA62&gt;0,0,(UYA60-UXY62)*$C$65)</f>
        <v>0</v>
      </c>
      <c r="UYD66" s="956">
        <f t="shared" ref="UYD66" si="14128">IF(UYD62&gt;0,0,(UYD60-UYB62)*$C$65)</f>
        <v>0</v>
      </c>
      <c r="UYF66" s="956">
        <f t="shared" ref="UYF66" si="14129">IF(UYF62&gt;0,0,(UYF60-UYD62)*$C$65)</f>
        <v>0</v>
      </c>
      <c r="UYI66" s="956">
        <f t="shared" ref="UYI66" si="14130">IF(UYI62&gt;0,0,(UYI60-UYG62)*$C$65)</f>
        <v>0</v>
      </c>
      <c r="UYK66" s="956">
        <f t="shared" ref="UYK66" si="14131">IF(UYK62&gt;0,0,(UYK60-UYI62)*$C$65)</f>
        <v>0</v>
      </c>
      <c r="UYN66" s="956">
        <f t="shared" ref="UYN66" si="14132">IF(UYN62&gt;0,0,(UYN60-UYL62)*$C$65)</f>
        <v>0</v>
      </c>
      <c r="UYP66" s="956">
        <f t="shared" ref="UYP66" si="14133">IF(UYP62&gt;0,0,(UYP60-UYN62)*$C$65)</f>
        <v>0</v>
      </c>
      <c r="UYS66" s="956">
        <f t="shared" ref="UYS66" si="14134">IF(UYS62&gt;0,0,(UYS60-UYQ62)*$C$65)</f>
        <v>0</v>
      </c>
      <c r="UYU66" s="956">
        <f t="shared" ref="UYU66" si="14135">IF(UYU62&gt;0,0,(UYU60-UYS62)*$C$65)</f>
        <v>0</v>
      </c>
      <c r="UYX66" s="956">
        <f t="shared" ref="UYX66" si="14136">IF(UYX62&gt;0,0,(UYX60-UYV62)*$C$65)</f>
        <v>0</v>
      </c>
      <c r="UYZ66" s="956">
        <f t="shared" ref="UYZ66" si="14137">IF(UYZ62&gt;0,0,(UYZ60-UYX62)*$C$65)</f>
        <v>0</v>
      </c>
      <c r="UZC66" s="956">
        <f t="shared" ref="UZC66" si="14138">IF(UZC62&gt;0,0,(UZC60-UZA62)*$C$65)</f>
        <v>0</v>
      </c>
      <c r="UZE66" s="956">
        <f t="shared" ref="UZE66" si="14139">IF(UZE62&gt;0,0,(UZE60-UZC62)*$C$65)</f>
        <v>0</v>
      </c>
      <c r="UZH66" s="956">
        <f t="shared" ref="UZH66" si="14140">IF(UZH62&gt;0,0,(UZH60-UZF62)*$C$65)</f>
        <v>0</v>
      </c>
      <c r="UZJ66" s="956">
        <f t="shared" ref="UZJ66" si="14141">IF(UZJ62&gt;0,0,(UZJ60-UZH62)*$C$65)</f>
        <v>0</v>
      </c>
      <c r="UZM66" s="956">
        <f t="shared" ref="UZM66" si="14142">IF(UZM62&gt;0,0,(UZM60-UZK62)*$C$65)</f>
        <v>0</v>
      </c>
      <c r="UZO66" s="956">
        <f t="shared" ref="UZO66" si="14143">IF(UZO62&gt;0,0,(UZO60-UZM62)*$C$65)</f>
        <v>0</v>
      </c>
      <c r="UZR66" s="956">
        <f t="shared" ref="UZR66" si="14144">IF(UZR62&gt;0,0,(UZR60-UZP62)*$C$65)</f>
        <v>0</v>
      </c>
      <c r="UZT66" s="956">
        <f t="shared" ref="UZT66" si="14145">IF(UZT62&gt;0,0,(UZT60-UZR62)*$C$65)</f>
        <v>0</v>
      </c>
      <c r="UZW66" s="956">
        <f t="shared" ref="UZW66" si="14146">IF(UZW62&gt;0,0,(UZW60-UZU62)*$C$65)</f>
        <v>0</v>
      </c>
      <c r="UZY66" s="956">
        <f t="shared" ref="UZY66" si="14147">IF(UZY62&gt;0,0,(UZY60-UZW62)*$C$65)</f>
        <v>0</v>
      </c>
      <c r="VAB66" s="956">
        <f t="shared" ref="VAB66" si="14148">IF(VAB62&gt;0,0,(VAB60-UZZ62)*$C$65)</f>
        <v>0</v>
      </c>
      <c r="VAD66" s="956">
        <f t="shared" ref="VAD66" si="14149">IF(VAD62&gt;0,0,(VAD60-VAB62)*$C$65)</f>
        <v>0</v>
      </c>
      <c r="VAG66" s="956">
        <f t="shared" ref="VAG66" si="14150">IF(VAG62&gt;0,0,(VAG60-VAE62)*$C$65)</f>
        <v>0</v>
      </c>
      <c r="VAI66" s="956">
        <f t="shared" ref="VAI66" si="14151">IF(VAI62&gt;0,0,(VAI60-VAG62)*$C$65)</f>
        <v>0</v>
      </c>
      <c r="VAL66" s="956">
        <f t="shared" ref="VAL66" si="14152">IF(VAL62&gt;0,0,(VAL60-VAJ62)*$C$65)</f>
        <v>0</v>
      </c>
      <c r="VAN66" s="956">
        <f t="shared" ref="VAN66" si="14153">IF(VAN62&gt;0,0,(VAN60-VAL62)*$C$65)</f>
        <v>0</v>
      </c>
      <c r="VAQ66" s="956">
        <f t="shared" ref="VAQ66" si="14154">IF(VAQ62&gt;0,0,(VAQ60-VAO62)*$C$65)</f>
        <v>0</v>
      </c>
      <c r="VAS66" s="956">
        <f t="shared" ref="VAS66" si="14155">IF(VAS62&gt;0,0,(VAS60-VAQ62)*$C$65)</f>
        <v>0</v>
      </c>
      <c r="VAV66" s="956">
        <f t="shared" ref="VAV66" si="14156">IF(VAV62&gt;0,0,(VAV60-VAT62)*$C$65)</f>
        <v>0</v>
      </c>
      <c r="VAX66" s="956">
        <f t="shared" ref="VAX66" si="14157">IF(VAX62&gt;0,0,(VAX60-VAV62)*$C$65)</f>
        <v>0</v>
      </c>
      <c r="VBA66" s="956">
        <f t="shared" ref="VBA66" si="14158">IF(VBA62&gt;0,0,(VBA60-VAY62)*$C$65)</f>
        <v>0</v>
      </c>
      <c r="VBC66" s="956">
        <f t="shared" ref="VBC66" si="14159">IF(VBC62&gt;0,0,(VBC60-VBA62)*$C$65)</f>
        <v>0</v>
      </c>
      <c r="VBF66" s="956">
        <f t="shared" ref="VBF66" si="14160">IF(VBF62&gt;0,0,(VBF60-VBD62)*$C$65)</f>
        <v>0</v>
      </c>
      <c r="VBH66" s="956">
        <f t="shared" ref="VBH66" si="14161">IF(VBH62&gt;0,0,(VBH60-VBF62)*$C$65)</f>
        <v>0</v>
      </c>
      <c r="VBK66" s="956">
        <f t="shared" ref="VBK66" si="14162">IF(VBK62&gt;0,0,(VBK60-VBI62)*$C$65)</f>
        <v>0</v>
      </c>
      <c r="VBM66" s="956">
        <f t="shared" ref="VBM66" si="14163">IF(VBM62&gt;0,0,(VBM60-VBK62)*$C$65)</f>
        <v>0</v>
      </c>
      <c r="VBP66" s="956">
        <f t="shared" ref="VBP66" si="14164">IF(VBP62&gt;0,0,(VBP60-VBN62)*$C$65)</f>
        <v>0</v>
      </c>
      <c r="VBR66" s="956">
        <f t="shared" ref="VBR66" si="14165">IF(VBR62&gt;0,0,(VBR60-VBP62)*$C$65)</f>
        <v>0</v>
      </c>
      <c r="VBU66" s="956">
        <f t="shared" ref="VBU66" si="14166">IF(VBU62&gt;0,0,(VBU60-VBS62)*$C$65)</f>
        <v>0</v>
      </c>
      <c r="VBW66" s="956">
        <f t="shared" ref="VBW66" si="14167">IF(VBW62&gt;0,0,(VBW60-VBU62)*$C$65)</f>
        <v>0</v>
      </c>
      <c r="VBZ66" s="956">
        <f t="shared" ref="VBZ66" si="14168">IF(VBZ62&gt;0,0,(VBZ60-VBX62)*$C$65)</f>
        <v>0</v>
      </c>
      <c r="VCB66" s="956">
        <f t="shared" ref="VCB66" si="14169">IF(VCB62&gt;0,0,(VCB60-VBZ62)*$C$65)</f>
        <v>0</v>
      </c>
      <c r="VCE66" s="956">
        <f t="shared" ref="VCE66" si="14170">IF(VCE62&gt;0,0,(VCE60-VCC62)*$C$65)</f>
        <v>0</v>
      </c>
      <c r="VCG66" s="956">
        <f t="shared" ref="VCG66" si="14171">IF(VCG62&gt;0,0,(VCG60-VCE62)*$C$65)</f>
        <v>0</v>
      </c>
      <c r="VCJ66" s="956">
        <f t="shared" ref="VCJ66" si="14172">IF(VCJ62&gt;0,0,(VCJ60-VCH62)*$C$65)</f>
        <v>0</v>
      </c>
      <c r="VCL66" s="956">
        <f t="shared" ref="VCL66" si="14173">IF(VCL62&gt;0,0,(VCL60-VCJ62)*$C$65)</f>
        <v>0</v>
      </c>
      <c r="VCO66" s="956">
        <f t="shared" ref="VCO66" si="14174">IF(VCO62&gt;0,0,(VCO60-VCM62)*$C$65)</f>
        <v>0</v>
      </c>
      <c r="VCQ66" s="956">
        <f t="shared" ref="VCQ66" si="14175">IF(VCQ62&gt;0,0,(VCQ60-VCO62)*$C$65)</f>
        <v>0</v>
      </c>
      <c r="VCT66" s="956">
        <f t="shared" ref="VCT66" si="14176">IF(VCT62&gt;0,0,(VCT60-VCR62)*$C$65)</f>
        <v>0</v>
      </c>
      <c r="VCV66" s="956">
        <f t="shared" ref="VCV66" si="14177">IF(VCV62&gt;0,0,(VCV60-VCT62)*$C$65)</f>
        <v>0</v>
      </c>
      <c r="VCY66" s="956">
        <f t="shared" ref="VCY66" si="14178">IF(VCY62&gt;0,0,(VCY60-VCW62)*$C$65)</f>
        <v>0</v>
      </c>
      <c r="VDA66" s="956">
        <f t="shared" ref="VDA66" si="14179">IF(VDA62&gt;0,0,(VDA60-VCY62)*$C$65)</f>
        <v>0</v>
      </c>
      <c r="VDD66" s="956">
        <f t="shared" ref="VDD66" si="14180">IF(VDD62&gt;0,0,(VDD60-VDB62)*$C$65)</f>
        <v>0</v>
      </c>
      <c r="VDF66" s="956">
        <f t="shared" ref="VDF66" si="14181">IF(VDF62&gt;0,0,(VDF60-VDD62)*$C$65)</f>
        <v>0</v>
      </c>
      <c r="VDI66" s="956">
        <f t="shared" ref="VDI66" si="14182">IF(VDI62&gt;0,0,(VDI60-VDG62)*$C$65)</f>
        <v>0</v>
      </c>
      <c r="VDK66" s="956">
        <f t="shared" ref="VDK66" si="14183">IF(VDK62&gt;0,0,(VDK60-VDI62)*$C$65)</f>
        <v>0</v>
      </c>
      <c r="VDN66" s="956">
        <f t="shared" ref="VDN66" si="14184">IF(VDN62&gt;0,0,(VDN60-VDL62)*$C$65)</f>
        <v>0</v>
      </c>
      <c r="VDP66" s="956">
        <f t="shared" ref="VDP66" si="14185">IF(VDP62&gt;0,0,(VDP60-VDN62)*$C$65)</f>
        <v>0</v>
      </c>
      <c r="VDS66" s="956">
        <f t="shared" ref="VDS66" si="14186">IF(VDS62&gt;0,0,(VDS60-VDQ62)*$C$65)</f>
        <v>0</v>
      </c>
      <c r="VDU66" s="956">
        <f t="shared" ref="VDU66" si="14187">IF(VDU62&gt;0,0,(VDU60-VDS62)*$C$65)</f>
        <v>0</v>
      </c>
      <c r="VDX66" s="956">
        <f t="shared" ref="VDX66" si="14188">IF(VDX62&gt;0,0,(VDX60-VDV62)*$C$65)</f>
        <v>0</v>
      </c>
      <c r="VDZ66" s="956">
        <f t="shared" ref="VDZ66" si="14189">IF(VDZ62&gt;0,0,(VDZ60-VDX62)*$C$65)</f>
        <v>0</v>
      </c>
      <c r="VEC66" s="956">
        <f t="shared" ref="VEC66" si="14190">IF(VEC62&gt;0,0,(VEC60-VEA62)*$C$65)</f>
        <v>0</v>
      </c>
      <c r="VEE66" s="956">
        <f t="shared" ref="VEE66" si="14191">IF(VEE62&gt;0,0,(VEE60-VEC62)*$C$65)</f>
        <v>0</v>
      </c>
      <c r="VEH66" s="956">
        <f t="shared" ref="VEH66" si="14192">IF(VEH62&gt;0,0,(VEH60-VEF62)*$C$65)</f>
        <v>0</v>
      </c>
      <c r="VEJ66" s="956">
        <f t="shared" ref="VEJ66" si="14193">IF(VEJ62&gt;0,0,(VEJ60-VEH62)*$C$65)</f>
        <v>0</v>
      </c>
      <c r="VEM66" s="956">
        <f t="shared" ref="VEM66" si="14194">IF(VEM62&gt;0,0,(VEM60-VEK62)*$C$65)</f>
        <v>0</v>
      </c>
      <c r="VEO66" s="956">
        <f t="shared" ref="VEO66" si="14195">IF(VEO62&gt;0,0,(VEO60-VEM62)*$C$65)</f>
        <v>0</v>
      </c>
      <c r="VER66" s="956">
        <f t="shared" ref="VER66" si="14196">IF(VER62&gt;0,0,(VER60-VEP62)*$C$65)</f>
        <v>0</v>
      </c>
      <c r="VET66" s="956">
        <f t="shared" ref="VET66" si="14197">IF(VET62&gt;0,0,(VET60-VER62)*$C$65)</f>
        <v>0</v>
      </c>
      <c r="VEW66" s="956">
        <f t="shared" ref="VEW66" si="14198">IF(VEW62&gt;0,0,(VEW60-VEU62)*$C$65)</f>
        <v>0</v>
      </c>
      <c r="VEY66" s="956">
        <f t="shared" ref="VEY66" si="14199">IF(VEY62&gt;0,0,(VEY60-VEW62)*$C$65)</f>
        <v>0</v>
      </c>
      <c r="VFB66" s="956">
        <f t="shared" ref="VFB66" si="14200">IF(VFB62&gt;0,0,(VFB60-VEZ62)*$C$65)</f>
        <v>0</v>
      </c>
      <c r="VFD66" s="956">
        <f t="shared" ref="VFD66" si="14201">IF(VFD62&gt;0,0,(VFD60-VFB62)*$C$65)</f>
        <v>0</v>
      </c>
      <c r="VFG66" s="956">
        <f t="shared" ref="VFG66" si="14202">IF(VFG62&gt;0,0,(VFG60-VFE62)*$C$65)</f>
        <v>0</v>
      </c>
      <c r="VFI66" s="956">
        <f t="shared" ref="VFI66" si="14203">IF(VFI62&gt;0,0,(VFI60-VFG62)*$C$65)</f>
        <v>0</v>
      </c>
      <c r="VFL66" s="956">
        <f t="shared" ref="VFL66" si="14204">IF(VFL62&gt;0,0,(VFL60-VFJ62)*$C$65)</f>
        <v>0</v>
      </c>
      <c r="VFN66" s="956">
        <f t="shared" ref="VFN66" si="14205">IF(VFN62&gt;0,0,(VFN60-VFL62)*$C$65)</f>
        <v>0</v>
      </c>
      <c r="VFQ66" s="956">
        <f t="shared" ref="VFQ66" si="14206">IF(VFQ62&gt;0,0,(VFQ60-VFO62)*$C$65)</f>
        <v>0</v>
      </c>
      <c r="VFS66" s="956">
        <f t="shared" ref="VFS66" si="14207">IF(VFS62&gt;0,0,(VFS60-VFQ62)*$C$65)</f>
        <v>0</v>
      </c>
      <c r="VFV66" s="956">
        <f t="shared" ref="VFV66" si="14208">IF(VFV62&gt;0,0,(VFV60-VFT62)*$C$65)</f>
        <v>0</v>
      </c>
      <c r="VFX66" s="956">
        <f t="shared" ref="VFX66" si="14209">IF(VFX62&gt;0,0,(VFX60-VFV62)*$C$65)</f>
        <v>0</v>
      </c>
      <c r="VGA66" s="956">
        <f t="shared" ref="VGA66" si="14210">IF(VGA62&gt;0,0,(VGA60-VFY62)*$C$65)</f>
        <v>0</v>
      </c>
      <c r="VGC66" s="956">
        <f t="shared" ref="VGC66" si="14211">IF(VGC62&gt;0,0,(VGC60-VGA62)*$C$65)</f>
        <v>0</v>
      </c>
      <c r="VGF66" s="956">
        <f t="shared" ref="VGF66" si="14212">IF(VGF62&gt;0,0,(VGF60-VGD62)*$C$65)</f>
        <v>0</v>
      </c>
      <c r="VGH66" s="956">
        <f t="shared" ref="VGH66" si="14213">IF(VGH62&gt;0,0,(VGH60-VGF62)*$C$65)</f>
        <v>0</v>
      </c>
      <c r="VGK66" s="956">
        <f t="shared" ref="VGK66" si="14214">IF(VGK62&gt;0,0,(VGK60-VGI62)*$C$65)</f>
        <v>0</v>
      </c>
      <c r="VGM66" s="956">
        <f t="shared" ref="VGM66" si="14215">IF(VGM62&gt;0,0,(VGM60-VGK62)*$C$65)</f>
        <v>0</v>
      </c>
      <c r="VGP66" s="956">
        <f t="shared" ref="VGP66" si="14216">IF(VGP62&gt;0,0,(VGP60-VGN62)*$C$65)</f>
        <v>0</v>
      </c>
      <c r="VGR66" s="956">
        <f t="shared" ref="VGR66" si="14217">IF(VGR62&gt;0,0,(VGR60-VGP62)*$C$65)</f>
        <v>0</v>
      </c>
      <c r="VGU66" s="956">
        <f t="shared" ref="VGU66" si="14218">IF(VGU62&gt;0,0,(VGU60-VGS62)*$C$65)</f>
        <v>0</v>
      </c>
      <c r="VGW66" s="956">
        <f t="shared" ref="VGW66" si="14219">IF(VGW62&gt;0,0,(VGW60-VGU62)*$C$65)</f>
        <v>0</v>
      </c>
      <c r="VGZ66" s="956">
        <f t="shared" ref="VGZ66" si="14220">IF(VGZ62&gt;0,0,(VGZ60-VGX62)*$C$65)</f>
        <v>0</v>
      </c>
      <c r="VHB66" s="956">
        <f t="shared" ref="VHB66" si="14221">IF(VHB62&gt;0,0,(VHB60-VGZ62)*$C$65)</f>
        <v>0</v>
      </c>
      <c r="VHE66" s="956">
        <f t="shared" ref="VHE66" si="14222">IF(VHE62&gt;0,0,(VHE60-VHC62)*$C$65)</f>
        <v>0</v>
      </c>
      <c r="VHG66" s="956">
        <f t="shared" ref="VHG66" si="14223">IF(VHG62&gt;0,0,(VHG60-VHE62)*$C$65)</f>
        <v>0</v>
      </c>
      <c r="VHJ66" s="956">
        <f t="shared" ref="VHJ66" si="14224">IF(VHJ62&gt;0,0,(VHJ60-VHH62)*$C$65)</f>
        <v>0</v>
      </c>
      <c r="VHL66" s="956">
        <f t="shared" ref="VHL66" si="14225">IF(VHL62&gt;0,0,(VHL60-VHJ62)*$C$65)</f>
        <v>0</v>
      </c>
      <c r="VHO66" s="956">
        <f t="shared" ref="VHO66" si="14226">IF(VHO62&gt;0,0,(VHO60-VHM62)*$C$65)</f>
        <v>0</v>
      </c>
      <c r="VHQ66" s="956">
        <f t="shared" ref="VHQ66" si="14227">IF(VHQ62&gt;0,0,(VHQ60-VHO62)*$C$65)</f>
        <v>0</v>
      </c>
      <c r="VHT66" s="956">
        <f t="shared" ref="VHT66" si="14228">IF(VHT62&gt;0,0,(VHT60-VHR62)*$C$65)</f>
        <v>0</v>
      </c>
      <c r="VHV66" s="956">
        <f t="shared" ref="VHV66" si="14229">IF(VHV62&gt;0,0,(VHV60-VHT62)*$C$65)</f>
        <v>0</v>
      </c>
      <c r="VHY66" s="956">
        <f t="shared" ref="VHY66" si="14230">IF(VHY62&gt;0,0,(VHY60-VHW62)*$C$65)</f>
        <v>0</v>
      </c>
      <c r="VIA66" s="956">
        <f t="shared" ref="VIA66" si="14231">IF(VIA62&gt;0,0,(VIA60-VHY62)*$C$65)</f>
        <v>0</v>
      </c>
      <c r="VID66" s="956">
        <f t="shared" ref="VID66" si="14232">IF(VID62&gt;0,0,(VID60-VIB62)*$C$65)</f>
        <v>0</v>
      </c>
      <c r="VIF66" s="956">
        <f t="shared" ref="VIF66" si="14233">IF(VIF62&gt;0,0,(VIF60-VID62)*$C$65)</f>
        <v>0</v>
      </c>
      <c r="VII66" s="956">
        <f t="shared" ref="VII66" si="14234">IF(VII62&gt;0,0,(VII60-VIG62)*$C$65)</f>
        <v>0</v>
      </c>
      <c r="VIK66" s="956">
        <f t="shared" ref="VIK66" si="14235">IF(VIK62&gt;0,0,(VIK60-VII62)*$C$65)</f>
        <v>0</v>
      </c>
      <c r="VIN66" s="956">
        <f t="shared" ref="VIN66" si="14236">IF(VIN62&gt;0,0,(VIN60-VIL62)*$C$65)</f>
        <v>0</v>
      </c>
      <c r="VIP66" s="956">
        <f t="shared" ref="VIP66" si="14237">IF(VIP62&gt;0,0,(VIP60-VIN62)*$C$65)</f>
        <v>0</v>
      </c>
      <c r="VIS66" s="956">
        <f t="shared" ref="VIS66" si="14238">IF(VIS62&gt;0,0,(VIS60-VIQ62)*$C$65)</f>
        <v>0</v>
      </c>
      <c r="VIU66" s="956">
        <f t="shared" ref="VIU66" si="14239">IF(VIU62&gt;0,0,(VIU60-VIS62)*$C$65)</f>
        <v>0</v>
      </c>
      <c r="VIX66" s="956">
        <f t="shared" ref="VIX66" si="14240">IF(VIX62&gt;0,0,(VIX60-VIV62)*$C$65)</f>
        <v>0</v>
      </c>
      <c r="VIZ66" s="956">
        <f t="shared" ref="VIZ66" si="14241">IF(VIZ62&gt;0,0,(VIZ60-VIX62)*$C$65)</f>
        <v>0</v>
      </c>
      <c r="VJC66" s="956">
        <f t="shared" ref="VJC66" si="14242">IF(VJC62&gt;0,0,(VJC60-VJA62)*$C$65)</f>
        <v>0</v>
      </c>
      <c r="VJE66" s="956">
        <f t="shared" ref="VJE66" si="14243">IF(VJE62&gt;0,0,(VJE60-VJC62)*$C$65)</f>
        <v>0</v>
      </c>
      <c r="VJH66" s="956">
        <f t="shared" ref="VJH66" si="14244">IF(VJH62&gt;0,0,(VJH60-VJF62)*$C$65)</f>
        <v>0</v>
      </c>
      <c r="VJJ66" s="956">
        <f t="shared" ref="VJJ66" si="14245">IF(VJJ62&gt;0,0,(VJJ60-VJH62)*$C$65)</f>
        <v>0</v>
      </c>
      <c r="VJM66" s="956">
        <f t="shared" ref="VJM66" si="14246">IF(VJM62&gt;0,0,(VJM60-VJK62)*$C$65)</f>
        <v>0</v>
      </c>
      <c r="VJO66" s="956">
        <f t="shared" ref="VJO66" si="14247">IF(VJO62&gt;0,0,(VJO60-VJM62)*$C$65)</f>
        <v>0</v>
      </c>
      <c r="VJR66" s="956">
        <f t="shared" ref="VJR66" si="14248">IF(VJR62&gt;0,0,(VJR60-VJP62)*$C$65)</f>
        <v>0</v>
      </c>
      <c r="VJT66" s="956">
        <f t="shared" ref="VJT66" si="14249">IF(VJT62&gt;0,0,(VJT60-VJR62)*$C$65)</f>
        <v>0</v>
      </c>
      <c r="VJW66" s="956">
        <f t="shared" ref="VJW66" si="14250">IF(VJW62&gt;0,0,(VJW60-VJU62)*$C$65)</f>
        <v>0</v>
      </c>
      <c r="VJY66" s="956">
        <f t="shared" ref="VJY66" si="14251">IF(VJY62&gt;0,0,(VJY60-VJW62)*$C$65)</f>
        <v>0</v>
      </c>
      <c r="VKB66" s="956">
        <f t="shared" ref="VKB66" si="14252">IF(VKB62&gt;0,0,(VKB60-VJZ62)*$C$65)</f>
        <v>0</v>
      </c>
      <c r="VKD66" s="956">
        <f t="shared" ref="VKD66" si="14253">IF(VKD62&gt;0,0,(VKD60-VKB62)*$C$65)</f>
        <v>0</v>
      </c>
      <c r="VKG66" s="956">
        <f t="shared" ref="VKG66" si="14254">IF(VKG62&gt;0,0,(VKG60-VKE62)*$C$65)</f>
        <v>0</v>
      </c>
      <c r="VKI66" s="956">
        <f t="shared" ref="VKI66" si="14255">IF(VKI62&gt;0,0,(VKI60-VKG62)*$C$65)</f>
        <v>0</v>
      </c>
      <c r="VKL66" s="956">
        <f t="shared" ref="VKL66" si="14256">IF(VKL62&gt;0,0,(VKL60-VKJ62)*$C$65)</f>
        <v>0</v>
      </c>
      <c r="VKN66" s="956">
        <f t="shared" ref="VKN66" si="14257">IF(VKN62&gt;0,0,(VKN60-VKL62)*$C$65)</f>
        <v>0</v>
      </c>
      <c r="VKQ66" s="956">
        <f t="shared" ref="VKQ66" si="14258">IF(VKQ62&gt;0,0,(VKQ60-VKO62)*$C$65)</f>
        <v>0</v>
      </c>
      <c r="VKS66" s="956">
        <f t="shared" ref="VKS66" si="14259">IF(VKS62&gt;0,0,(VKS60-VKQ62)*$C$65)</f>
        <v>0</v>
      </c>
      <c r="VKV66" s="956">
        <f t="shared" ref="VKV66" si="14260">IF(VKV62&gt;0,0,(VKV60-VKT62)*$C$65)</f>
        <v>0</v>
      </c>
      <c r="VKX66" s="956">
        <f t="shared" ref="VKX66" si="14261">IF(VKX62&gt;0,0,(VKX60-VKV62)*$C$65)</f>
        <v>0</v>
      </c>
      <c r="VLA66" s="956">
        <f t="shared" ref="VLA66" si="14262">IF(VLA62&gt;0,0,(VLA60-VKY62)*$C$65)</f>
        <v>0</v>
      </c>
      <c r="VLC66" s="956">
        <f t="shared" ref="VLC66" si="14263">IF(VLC62&gt;0,0,(VLC60-VLA62)*$C$65)</f>
        <v>0</v>
      </c>
      <c r="VLF66" s="956">
        <f t="shared" ref="VLF66" si="14264">IF(VLF62&gt;0,0,(VLF60-VLD62)*$C$65)</f>
        <v>0</v>
      </c>
      <c r="VLH66" s="956">
        <f t="shared" ref="VLH66" si="14265">IF(VLH62&gt;0,0,(VLH60-VLF62)*$C$65)</f>
        <v>0</v>
      </c>
      <c r="VLK66" s="956">
        <f t="shared" ref="VLK66" si="14266">IF(VLK62&gt;0,0,(VLK60-VLI62)*$C$65)</f>
        <v>0</v>
      </c>
      <c r="VLM66" s="956">
        <f t="shared" ref="VLM66" si="14267">IF(VLM62&gt;0,0,(VLM60-VLK62)*$C$65)</f>
        <v>0</v>
      </c>
      <c r="VLP66" s="956">
        <f t="shared" ref="VLP66" si="14268">IF(VLP62&gt;0,0,(VLP60-VLN62)*$C$65)</f>
        <v>0</v>
      </c>
      <c r="VLR66" s="956">
        <f t="shared" ref="VLR66" si="14269">IF(VLR62&gt;0,0,(VLR60-VLP62)*$C$65)</f>
        <v>0</v>
      </c>
      <c r="VLU66" s="956">
        <f t="shared" ref="VLU66" si="14270">IF(VLU62&gt;0,0,(VLU60-VLS62)*$C$65)</f>
        <v>0</v>
      </c>
      <c r="VLW66" s="956">
        <f t="shared" ref="VLW66" si="14271">IF(VLW62&gt;0,0,(VLW60-VLU62)*$C$65)</f>
        <v>0</v>
      </c>
      <c r="VLZ66" s="956">
        <f t="shared" ref="VLZ66" si="14272">IF(VLZ62&gt;0,0,(VLZ60-VLX62)*$C$65)</f>
        <v>0</v>
      </c>
      <c r="VMB66" s="956">
        <f t="shared" ref="VMB66" si="14273">IF(VMB62&gt;0,0,(VMB60-VLZ62)*$C$65)</f>
        <v>0</v>
      </c>
      <c r="VME66" s="956">
        <f t="shared" ref="VME66" si="14274">IF(VME62&gt;0,0,(VME60-VMC62)*$C$65)</f>
        <v>0</v>
      </c>
      <c r="VMG66" s="956">
        <f t="shared" ref="VMG66" si="14275">IF(VMG62&gt;0,0,(VMG60-VME62)*$C$65)</f>
        <v>0</v>
      </c>
      <c r="VMJ66" s="956">
        <f t="shared" ref="VMJ66" si="14276">IF(VMJ62&gt;0,0,(VMJ60-VMH62)*$C$65)</f>
        <v>0</v>
      </c>
      <c r="VML66" s="956">
        <f t="shared" ref="VML66" si="14277">IF(VML62&gt;0,0,(VML60-VMJ62)*$C$65)</f>
        <v>0</v>
      </c>
      <c r="VMO66" s="956">
        <f t="shared" ref="VMO66" si="14278">IF(VMO62&gt;0,0,(VMO60-VMM62)*$C$65)</f>
        <v>0</v>
      </c>
      <c r="VMQ66" s="956">
        <f t="shared" ref="VMQ66" si="14279">IF(VMQ62&gt;0,0,(VMQ60-VMO62)*$C$65)</f>
        <v>0</v>
      </c>
      <c r="VMT66" s="956">
        <f t="shared" ref="VMT66" si="14280">IF(VMT62&gt;0,0,(VMT60-VMR62)*$C$65)</f>
        <v>0</v>
      </c>
      <c r="VMV66" s="956">
        <f t="shared" ref="VMV66" si="14281">IF(VMV62&gt;0,0,(VMV60-VMT62)*$C$65)</f>
        <v>0</v>
      </c>
      <c r="VMY66" s="956">
        <f t="shared" ref="VMY66" si="14282">IF(VMY62&gt;0,0,(VMY60-VMW62)*$C$65)</f>
        <v>0</v>
      </c>
      <c r="VNA66" s="956">
        <f t="shared" ref="VNA66" si="14283">IF(VNA62&gt;0,0,(VNA60-VMY62)*$C$65)</f>
        <v>0</v>
      </c>
      <c r="VND66" s="956">
        <f t="shared" ref="VND66" si="14284">IF(VND62&gt;0,0,(VND60-VNB62)*$C$65)</f>
        <v>0</v>
      </c>
      <c r="VNF66" s="956">
        <f t="shared" ref="VNF66" si="14285">IF(VNF62&gt;0,0,(VNF60-VND62)*$C$65)</f>
        <v>0</v>
      </c>
      <c r="VNI66" s="956">
        <f t="shared" ref="VNI66" si="14286">IF(VNI62&gt;0,0,(VNI60-VNG62)*$C$65)</f>
        <v>0</v>
      </c>
      <c r="VNK66" s="956">
        <f t="shared" ref="VNK66" si="14287">IF(VNK62&gt;0,0,(VNK60-VNI62)*$C$65)</f>
        <v>0</v>
      </c>
      <c r="VNN66" s="956">
        <f t="shared" ref="VNN66" si="14288">IF(VNN62&gt;0,0,(VNN60-VNL62)*$C$65)</f>
        <v>0</v>
      </c>
      <c r="VNP66" s="956">
        <f t="shared" ref="VNP66" si="14289">IF(VNP62&gt;0,0,(VNP60-VNN62)*$C$65)</f>
        <v>0</v>
      </c>
      <c r="VNS66" s="956">
        <f t="shared" ref="VNS66" si="14290">IF(VNS62&gt;0,0,(VNS60-VNQ62)*$C$65)</f>
        <v>0</v>
      </c>
      <c r="VNU66" s="956">
        <f t="shared" ref="VNU66" si="14291">IF(VNU62&gt;0,0,(VNU60-VNS62)*$C$65)</f>
        <v>0</v>
      </c>
      <c r="VNX66" s="956">
        <f t="shared" ref="VNX66" si="14292">IF(VNX62&gt;0,0,(VNX60-VNV62)*$C$65)</f>
        <v>0</v>
      </c>
      <c r="VNZ66" s="956">
        <f t="shared" ref="VNZ66" si="14293">IF(VNZ62&gt;0,0,(VNZ60-VNX62)*$C$65)</f>
        <v>0</v>
      </c>
      <c r="VOC66" s="956">
        <f t="shared" ref="VOC66" si="14294">IF(VOC62&gt;0,0,(VOC60-VOA62)*$C$65)</f>
        <v>0</v>
      </c>
      <c r="VOE66" s="956">
        <f t="shared" ref="VOE66" si="14295">IF(VOE62&gt;0,0,(VOE60-VOC62)*$C$65)</f>
        <v>0</v>
      </c>
      <c r="VOH66" s="956">
        <f t="shared" ref="VOH66" si="14296">IF(VOH62&gt;0,0,(VOH60-VOF62)*$C$65)</f>
        <v>0</v>
      </c>
      <c r="VOJ66" s="956">
        <f t="shared" ref="VOJ66" si="14297">IF(VOJ62&gt;0,0,(VOJ60-VOH62)*$C$65)</f>
        <v>0</v>
      </c>
      <c r="VOM66" s="956">
        <f t="shared" ref="VOM66" si="14298">IF(VOM62&gt;0,0,(VOM60-VOK62)*$C$65)</f>
        <v>0</v>
      </c>
      <c r="VOO66" s="956">
        <f t="shared" ref="VOO66" si="14299">IF(VOO62&gt;0,0,(VOO60-VOM62)*$C$65)</f>
        <v>0</v>
      </c>
      <c r="VOR66" s="956">
        <f t="shared" ref="VOR66" si="14300">IF(VOR62&gt;0,0,(VOR60-VOP62)*$C$65)</f>
        <v>0</v>
      </c>
      <c r="VOT66" s="956">
        <f t="shared" ref="VOT66" si="14301">IF(VOT62&gt;0,0,(VOT60-VOR62)*$C$65)</f>
        <v>0</v>
      </c>
      <c r="VOW66" s="956">
        <f t="shared" ref="VOW66" si="14302">IF(VOW62&gt;0,0,(VOW60-VOU62)*$C$65)</f>
        <v>0</v>
      </c>
      <c r="VOY66" s="956">
        <f t="shared" ref="VOY66" si="14303">IF(VOY62&gt;0,0,(VOY60-VOW62)*$C$65)</f>
        <v>0</v>
      </c>
      <c r="VPB66" s="956">
        <f t="shared" ref="VPB66" si="14304">IF(VPB62&gt;0,0,(VPB60-VOZ62)*$C$65)</f>
        <v>0</v>
      </c>
      <c r="VPD66" s="956">
        <f t="shared" ref="VPD66" si="14305">IF(VPD62&gt;0,0,(VPD60-VPB62)*$C$65)</f>
        <v>0</v>
      </c>
      <c r="VPG66" s="956">
        <f t="shared" ref="VPG66" si="14306">IF(VPG62&gt;0,0,(VPG60-VPE62)*$C$65)</f>
        <v>0</v>
      </c>
      <c r="VPI66" s="956">
        <f t="shared" ref="VPI66" si="14307">IF(VPI62&gt;0,0,(VPI60-VPG62)*$C$65)</f>
        <v>0</v>
      </c>
      <c r="VPL66" s="956">
        <f t="shared" ref="VPL66" si="14308">IF(VPL62&gt;0,0,(VPL60-VPJ62)*$C$65)</f>
        <v>0</v>
      </c>
      <c r="VPN66" s="956">
        <f t="shared" ref="VPN66" si="14309">IF(VPN62&gt;0,0,(VPN60-VPL62)*$C$65)</f>
        <v>0</v>
      </c>
      <c r="VPQ66" s="956">
        <f t="shared" ref="VPQ66" si="14310">IF(VPQ62&gt;0,0,(VPQ60-VPO62)*$C$65)</f>
        <v>0</v>
      </c>
      <c r="VPS66" s="956">
        <f t="shared" ref="VPS66" si="14311">IF(VPS62&gt;0,0,(VPS60-VPQ62)*$C$65)</f>
        <v>0</v>
      </c>
      <c r="VPV66" s="956">
        <f t="shared" ref="VPV66" si="14312">IF(VPV62&gt;0,0,(VPV60-VPT62)*$C$65)</f>
        <v>0</v>
      </c>
      <c r="VPX66" s="956">
        <f t="shared" ref="VPX66" si="14313">IF(VPX62&gt;0,0,(VPX60-VPV62)*$C$65)</f>
        <v>0</v>
      </c>
      <c r="VQA66" s="956">
        <f t="shared" ref="VQA66" si="14314">IF(VQA62&gt;0,0,(VQA60-VPY62)*$C$65)</f>
        <v>0</v>
      </c>
      <c r="VQC66" s="956">
        <f t="shared" ref="VQC66" si="14315">IF(VQC62&gt;0,0,(VQC60-VQA62)*$C$65)</f>
        <v>0</v>
      </c>
      <c r="VQF66" s="956">
        <f t="shared" ref="VQF66" si="14316">IF(VQF62&gt;0,0,(VQF60-VQD62)*$C$65)</f>
        <v>0</v>
      </c>
      <c r="VQH66" s="956">
        <f t="shared" ref="VQH66" si="14317">IF(VQH62&gt;0,0,(VQH60-VQF62)*$C$65)</f>
        <v>0</v>
      </c>
      <c r="VQK66" s="956">
        <f t="shared" ref="VQK66" si="14318">IF(VQK62&gt;0,0,(VQK60-VQI62)*$C$65)</f>
        <v>0</v>
      </c>
      <c r="VQM66" s="956">
        <f t="shared" ref="VQM66" si="14319">IF(VQM62&gt;0,0,(VQM60-VQK62)*$C$65)</f>
        <v>0</v>
      </c>
      <c r="VQP66" s="956">
        <f t="shared" ref="VQP66" si="14320">IF(VQP62&gt;0,0,(VQP60-VQN62)*$C$65)</f>
        <v>0</v>
      </c>
      <c r="VQR66" s="956">
        <f t="shared" ref="VQR66" si="14321">IF(VQR62&gt;0,0,(VQR60-VQP62)*$C$65)</f>
        <v>0</v>
      </c>
      <c r="VQU66" s="956">
        <f t="shared" ref="VQU66" si="14322">IF(VQU62&gt;0,0,(VQU60-VQS62)*$C$65)</f>
        <v>0</v>
      </c>
      <c r="VQW66" s="956">
        <f t="shared" ref="VQW66" si="14323">IF(VQW62&gt;0,0,(VQW60-VQU62)*$C$65)</f>
        <v>0</v>
      </c>
      <c r="VQZ66" s="956">
        <f t="shared" ref="VQZ66" si="14324">IF(VQZ62&gt;0,0,(VQZ60-VQX62)*$C$65)</f>
        <v>0</v>
      </c>
      <c r="VRB66" s="956">
        <f t="shared" ref="VRB66" si="14325">IF(VRB62&gt;0,0,(VRB60-VQZ62)*$C$65)</f>
        <v>0</v>
      </c>
      <c r="VRE66" s="956">
        <f t="shared" ref="VRE66" si="14326">IF(VRE62&gt;0,0,(VRE60-VRC62)*$C$65)</f>
        <v>0</v>
      </c>
      <c r="VRG66" s="956">
        <f t="shared" ref="VRG66" si="14327">IF(VRG62&gt;0,0,(VRG60-VRE62)*$C$65)</f>
        <v>0</v>
      </c>
      <c r="VRJ66" s="956">
        <f t="shared" ref="VRJ66" si="14328">IF(VRJ62&gt;0,0,(VRJ60-VRH62)*$C$65)</f>
        <v>0</v>
      </c>
      <c r="VRL66" s="956">
        <f t="shared" ref="VRL66" si="14329">IF(VRL62&gt;0,0,(VRL60-VRJ62)*$C$65)</f>
        <v>0</v>
      </c>
      <c r="VRO66" s="956">
        <f t="shared" ref="VRO66" si="14330">IF(VRO62&gt;0,0,(VRO60-VRM62)*$C$65)</f>
        <v>0</v>
      </c>
      <c r="VRQ66" s="956">
        <f t="shared" ref="VRQ66" si="14331">IF(VRQ62&gt;0,0,(VRQ60-VRO62)*$C$65)</f>
        <v>0</v>
      </c>
      <c r="VRT66" s="956">
        <f t="shared" ref="VRT66" si="14332">IF(VRT62&gt;0,0,(VRT60-VRR62)*$C$65)</f>
        <v>0</v>
      </c>
      <c r="VRV66" s="956">
        <f t="shared" ref="VRV66" si="14333">IF(VRV62&gt;0,0,(VRV60-VRT62)*$C$65)</f>
        <v>0</v>
      </c>
      <c r="VRY66" s="956">
        <f t="shared" ref="VRY66" si="14334">IF(VRY62&gt;0,0,(VRY60-VRW62)*$C$65)</f>
        <v>0</v>
      </c>
      <c r="VSA66" s="956">
        <f t="shared" ref="VSA66" si="14335">IF(VSA62&gt;0,0,(VSA60-VRY62)*$C$65)</f>
        <v>0</v>
      </c>
      <c r="VSD66" s="956">
        <f t="shared" ref="VSD66" si="14336">IF(VSD62&gt;0,0,(VSD60-VSB62)*$C$65)</f>
        <v>0</v>
      </c>
      <c r="VSF66" s="956">
        <f t="shared" ref="VSF66" si="14337">IF(VSF62&gt;0,0,(VSF60-VSD62)*$C$65)</f>
        <v>0</v>
      </c>
      <c r="VSI66" s="956">
        <f t="shared" ref="VSI66" si="14338">IF(VSI62&gt;0,0,(VSI60-VSG62)*$C$65)</f>
        <v>0</v>
      </c>
      <c r="VSK66" s="956">
        <f t="shared" ref="VSK66" si="14339">IF(VSK62&gt;0,0,(VSK60-VSI62)*$C$65)</f>
        <v>0</v>
      </c>
      <c r="VSN66" s="956">
        <f t="shared" ref="VSN66" si="14340">IF(VSN62&gt;0,0,(VSN60-VSL62)*$C$65)</f>
        <v>0</v>
      </c>
      <c r="VSP66" s="956">
        <f t="shared" ref="VSP66" si="14341">IF(VSP62&gt;0,0,(VSP60-VSN62)*$C$65)</f>
        <v>0</v>
      </c>
      <c r="VSS66" s="956">
        <f t="shared" ref="VSS66" si="14342">IF(VSS62&gt;0,0,(VSS60-VSQ62)*$C$65)</f>
        <v>0</v>
      </c>
      <c r="VSU66" s="956">
        <f t="shared" ref="VSU66" si="14343">IF(VSU62&gt;0,0,(VSU60-VSS62)*$C$65)</f>
        <v>0</v>
      </c>
      <c r="VSX66" s="956">
        <f t="shared" ref="VSX66" si="14344">IF(VSX62&gt;0,0,(VSX60-VSV62)*$C$65)</f>
        <v>0</v>
      </c>
      <c r="VSZ66" s="956">
        <f t="shared" ref="VSZ66" si="14345">IF(VSZ62&gt;0,0,(VSZ60-VSX62)*$C$65)</f>
        <v>0</v>
      </c>
      <c r="VTC66" s="956">
        <f t="shared" ref="VTC66" si="14346">IF(VTC62&gt;0,0,(VTC60-VTA62)*$C$65)</f>
        <v>0</v>
      </c>
      <c r="VTE66" s="956">
        <f t="shared" ref="VTE66" si="14347">IF(VTE62&gt;0,0,(VTE60-VTC62)*$C$65)</f>
        <v>0</v>
      </c>
      <c r="VTH66" s="956">
        <f t="shared" ref="VTH66" si="14348">IF(VTH62&gt;0,0,(VTH60-VTF62)*$C$65)</f>
        <v>0</v>
      </c>
      <c r="VTJ66" s="956">
        <f t="shared" ref="VTJ66" si="14349">IF(VTJ62&gt;0,0,(VTJ60-VTH62)*$C$65)</f>
        <v>0</v>
      </c>
      <c r="VTM66" s="956">
        <f t="shared" ref="VTM66" si="14350">IF(VTM62&gt;0,0,(VTM60-VTK62)*$C$65)</f>
        <v>0</v>
      </c>
      <c r="VTO66" s="956">
        <f t="shared" ref="VTO66" si="14351">IF(VTO62&gt;0,0,(VTO60-VTM62)*$C$65)</f>
        <v>0</v>
      </c>
      <c r="VTR66" s="956">
        <f t="shared" ref="VTR66" si="14352">IF(VTR62&gt;0,0,(VTR60-VTP62)*$C$65)</f>
        <v>0</v>
      </c>
      <c r="VTT66" s="956">
        <f t="shared" ref="VTT66" si="14353">IF(VTT62&gt;0,0,(VTT60-VTR62)*$C$65)</f>
        <v>0</v>
      </c>
      <c r="VTW66" s="956">
        <f t="shared" ref="VTW66" si="14354">IF(VTW62&gt;0,0,(VTW60-VTU62)*$C$65)</f>
        <v>0</v>
      </c>
      <c r="VTY66" s="956">
        <f t="shared" ref="VTY66" si="14355">IF(VTY62&gt;0,0,(VTY60-VTW62)*$C$65)</f>
        <v>0</v>
      </c>
      <c r="VUB66" s="956">
        <f t="shared" ref="VUB66" si="14356">IF(VUB62&gt;0,0,(VUB60-VTZ62)*$C$65)</f>
        <v>0</v>
      </c>
      <c r="VUD66" s="956">
        <f t="shared" ref="VUD66" si="14357">IF(VUD62&gt;0,0,(VUD60-VUB62)*$C$65)</f>
        <v>0</v>
      </c>
      <c r="VUG66" s="956">
        <f t="shared" ref="VUG66" si="14358">IF(VUG62&gt;0,0,(VUG60-VUE62)*$C$65)</f>
        <v>0</v>
      </c>
      <c r="VUI66" s="956">
        <f t="shared" ref="VUI66" si="14359">IF(VUI62&gt;0,0,(VUI60-VUG62)*$C$65)</f>
        <v>0</v>
      </c>
      <c r="VUL66" s="956">
        <f t="shared" ref="VUL66" si="14360">IF(VUL62&gt;0,0,(VUL60-VUJ62)*$C$65)</f>
        <v>0</v>
      </c>
      <c r="VUN66" s="956">
        <f t="shared" ref="VUN66" si="14361">IF(VUN62&gt;0,0,(VUN60-VUL62)*$C$65)</f>
        <v>0</v>
      </c>
      <c r="VUQ66" s="956">
        <f t="shared" ref="VUQ66" si="14362">IF(VUQ62&gt;0,0,(VUQ60-VUO62)*$C$65)</f>
        <v>0</v>
      </c>
      <c r="VUS66" s="956">
        <f t="shared" ref="VUS66" si="14363">IF(VUS62&gt;0,0,(VUS60-VUQ62)*$C$65)</f>
        <v>0</v>
      </c>
      <c r="VUV66" s="956">
        <f t="shared" ref="VUV66" si="14364">IF(VUV62&gt;0,0,(VUV60-VUT62)*$C$65)</f>
        <v>0</v>
      </c>
      <c r="VUX66" s="956">
        <f t="shared" ref="VUX66" si="14365">IF(VUX62&gt;0,0,(VUX60-VUV62)*$C$65)</f>
        <v>0</v>
      </c>
      <c r="VVA66" s="956">
        <f t="shared" ref="VVA66" si="14366">IF(VVA62&gt;0,0,(VVA60-VUY62)*$C$65)</f>
        <v>0</v>
      </c>
      <c r="VVC66" s="956">
        <f t="shared" ref="VVC66" si="14367">IF(VVC62&gt;0,0,(VVC60-VVA62)*$C$65)</f>
        <v>0</v>
      </c>
      <c r="VVF66" s="956">
        <f t="shared" ref="VVF66" si="14368">IF(VVF62&gt;0,0,(VVF60-VVD62)*$C$65)</f>
        <v>0</v>
      </c>
      <c r="VVH66" s="956">
        <f t="shared" ref="VVH66" si="14369">IF(VVH62&gt;0,0,(VVH60-VVF62)*$C$65)</f>
        <v>0</v>
      </c>
      <c r="VVK66" s="956">
        <f t="shared" ref="VVK66" si="14370">IF(VVK62&gt;0,0,(VVK60-VVI62)*$C$65)</f>
        <v>0</v>
      </c>
      <c r="VVM66" s="956">
        <f t="shared" ref="VVM66" si="14371">IF(VVM62&gt;0,0,(VVM60-VVK62)*$C$65)</f>
        <v>0</v>
      </c>
      <c r="VVP66" s="956">
        <f t="shared" ref="VVP66" si="14372">IF(VVP62&gt;0,0,(VVP60-VVN62)*$C$65)</f>
        <v>0</v>
      </c>
      <c r="VVR66" s="956">
        <f t="shared" ref="VVR66" si="14373">IF(VVR62&gt;0,0,(VVR60-VVP62)*$C$65)</f>
        <v>0</v>
      </c>
      <c r="VVU66" s="956">
        <f t="shared" ref="VVU66" si="14374">IF(VVU62&gt;0,0,(VVU60-VVS62)*$C$65)</f>
        <v>0</v>
      </c>
      <c r="VVW66" s="956">
        <f t="shared" ref="VVW66" si="14375">IF(VVW62&gt;0,0,(VVW60-VVU62)*$C$65)</f>
        <v>0</v>
      </c>
      <c r="VVZ66" s="956">
        <f t="shared" ref="VVZ66" si="14376">IF(VVZ62&gt;0,0,(VVZ60-VVX62)*$C$65)</f>
        <v>0</v>
      </c>
      <c r="VWB66" s="956">
        <f t="shared" ref="VWB66" si="14377">IF(VWB62&gt;0,0,(VWB60-VVZ62)*$C$65)</f>
        <v>0</v>
      </c>
      <c r="VWE66" s="956">
        <f t="shared" ref="VWE66" si="14378">IF(VWE62&gt;0,0,(VWE60-VWC62)*$C$65)</f>
        <v>0</v>
      </c>
      <c r="VWG66" s="956">
        <f t="shared" ref="VWG66" si="14379">IF(VWG62&gt;0,0,(VWG60-VWE62)*$C$65)</f>
        <v>0</v>
      </c>
      <c r="VWJ66" s="956">
        <f t="shared" ref="VWJ66" si="14380">IF(VWJ62&gt;0,0,(VWJ60-VWH62)*$C$65)</f>
        <v>0</v>
      </c>
      <c r="VWL66" s="956">
        <f t="shared" ref="VWL66" si="14381">IF(VWL62&gt;0,0,(VWL60-VWJ62)*$C$65)</f>
        <v>0</v>
      </c>
      <c r="VWO66" s="956">
        <f t="shared" ref="VWO66" si="14382">IF(VWO62&gt;0,0,(VWO60-VWM62)*$C$65)</f>
        <v>0</v>
      </c>
      <c r="VWQ66" s="956">
        <f t="shared" ref="VWQ66" si="14383">IF(VWQ62&gt;0,0,(VWQ60-VWO62)*$C$65)</f>
        <v>0</v>
      </c>
      <c r="VWT66" s="956">
        <f t="shared" ref="VWT66" si="14384">IF(VWT62&gt;0,0,(VWT60-VWR62)*$C$65)</f>
        <v>0</v>
      </c>
      <c r="VWV66" s="956">
        <f t="shared" ref="VWV66" si="14385">IF(VWV62&gt;0,0,(VWV60-VWT62)*$C$65)</f>
        <v>0</v>
      </c>
      <c r="VWY66" s="956">
        <f t="shared" ref="VWY66" si="14386">IF(VWY62&gt;0,0,(VWY60-VWW62)*$C$65)</f>
        <v>0</v>
      </c>
      <c r="VXA66" s="956">
        <f t="shared" ref="VXA66" si="14387">IF(VXA62&gt;0,0,(VXA60-VWY62)*$C$65)</f>
        <v>0</v>
      </c>
      <c r="VXD66" s="956">
        <f t="shared" ref="VXD66" si="14388">IF(VXD62&gt;0,0,(VXD60-VXB62)*$C$65)</f>
        <v>0</v>
      </c>
      <c r="VXF66" s="956">
        <f t="shared" ref="VXF66" si="14389">IF(VXF62&gt;0,0,(VXF60-VXD62)*$C$65)</f>
        <v>0</v>
      </c>
      <c r="VXI66" s="956">
        <f t="shared" ref="VXI66" si="14390">IF(VXI62&gt;0,0,(VXI60-VXG62)*$C$65)</f>
        <v>0</v>
      </c>
      <c r="VXK66" s="956">
        <f t="shared" ref="VXK66" si="14391">IF(VXK62&gt;0,0,(VXK60-VXI62)*$C$65)</f>
        <v>0</v>
      </c>
      <c r="VXN66" s="956">
        <f t="shared" ref="VXN66" si="14392">IF(VXN62&gt;0,0,(VXN60-VXL62)*$C$65)</f>
        <v>0</v>
      </c>
      <c r="VXP66" s="956">
        <f t="shared" ref="VXP66" si="14393">IF(VXP62&gt;0,0,(VXP60-VXN62)*$C$65)</f>
        <v>0</v>
      </c>
      <c r="VXS66" s="956">
        <f t="shared" ref="VXS66" si="14394">IF(VXS62&gt;0,0,(VXS60-VXQ62)*$C$65)</f>
        <v>0</v>
      </c>
      <c r="VXU66" s="956">
        <f t="shared" ref="VXU66" si="14395">IF(VXU62&gt;0,0,(VXU60-VXS62)*$C$65)</f>
        <v>0</v>
      </c>
      <c r="VXX66" s="956">
        <f t="shared" ref="VXX66" si="14396">IF(VXX62&gt;0,0,(VXX60-VXV62)*$C$65)</f>
        <v>0</v>
      </c>
      <c r="VXZ66" s="956">
        <f t="shared" ref="VXZ66" si="14397">IF(VXZ62&gt;0,0,(VXZ60-VXX62)*$C$65)</f>
        <v>0</v>
      </c>
      <c r="VYC66" s="956">
        <f t="shared" ref="VYC66" si="14398">IF(VYC62&gt;0,0,(VYC60-VYA62)*$C$65)</f>
        <v>0</v>
      </c>
      <c r="VYE66" s="956">
        <f t="shared" ref="VYE66" si="14399">IF(VYE62&gt;0,0,(VYE60-VYC62)*$C$65)</f>
        <v>0</v>
      </c>
      <c r="VYH66" s="956">
        <f t="shared" ref="VYH66" si="14400">IF(VYH62&gt;0,0,(VYH60-VYF62)*$C$65)</f>
        <v>0</v>
      </c>
      <c r="VYJ66" s="956">
        <f t="shared" ref="VYJ66" si="14401">IF(VYJ62&gt;0,0,(VYJ60-VYH62)*$C$65)</f>
        <v>0</v>
      </c>
      <c r="VYM66" s="956">
        <f t="shared" ref="VYM66" si="14402">IF(VYM62&gt;0,0,(VYM60-VYK62)*$C$65)</f>
        <v>0</v>
      </c>
      <c r="VYO66" s="956">
        <f t="shared" ref="VYO66" si="14403">IF(VYO62&gt;0,0,(VYO60-VYM62)*$C$65)</f>
        <v>0</v>
      </c>
      <c r="VYR66" s="956">
        <f t="shared" ref="VYR66" si="14404">IF(VYR62&gt;0,0,(VYR60-VYP62)*$C$65)</f>
        <v>0</v>
      </c>
      <c r="VYT66" s="956">
        <f t="shared" ref="VYT66" si="14405">IF(VYT62&gt;0,0,(VYT60-VYR62)*$C$65)</f>
        <v>0</v>
      </c>
      <c r="VYW66" s="956">
        <f t="shared" ref="VYW66" si="14406">IF(VYW62&gt;0,0,(VYW60-VYU62)*$C$65)</f>
        <v>0</v>
      </c>
      <c r="VYY66" s="956">
        <f t="shared" ref="VYY66" si="14407">IF(VYY62&gt;0,0,(VYY60-VYW62)*$C$65)</f>
        <v>0</v>
      </c>
      <c r="VZB66" s="956">
        <f t="shared" ref="VZB66" si="14408">IF(VZB62&gt;0,0,(VZB60-VYZ62)*$C$65)</f>
        <v>0</v>
      </c>
      <c r="VZD66" s="956">
        <f t="shared" ref="VZD66" si="14409">IF(VZD62&gt;0,0,(VZD60-VZB62)*$C$65)</f>
        <v>0</v>
      </c>
      <c r="VZG66" s="956">
        <f t="shared" ref="VZG66" si="14410">IF(VZG62&gt;0,0,(VZG60-VZE62)*$C$65)</f>
        <v>0</v>
      </c>
      <c r="VZI66" s="956">
        <f t="shared" ref="VZI66" si="14411">IF(VZI62&gt;0,0,(VZI60-VZG62)*$C$65)</f>
        <v>0</v>
      </c>
      <c r="VZL66" s="956">
        <f t="shared" ref="VZL66" si="14412">IF(VZL62&gt;0,0,(VZL60-VZJ62)*$C$65)</f>
        <v>0</v>
      </c>
      <c r="VZN66" s="956">
        <f t="shared" ref="VZN66" si="14413">IF(VZN62&gt;0,0,(VZN60-VZL62)*$C$65)</f>
        <v>0</v>
      </c>
      <c r="VZQ66" s="956">
        <f t="shared" ref="VZQ66" si="14414">IF(VZQ62&gt;0,0,(VZQ60-VZO62)*$C$65)</f>
        <v>0</v>
      </c>
      <c r="VZS66" s="956">
        <f t="shared" ref="VZS66" si="14415">IF(VZS62&gt;0,0,(VZS60-VZQ62)*$C$65)</f>
        <v>0</v>
      </c>
      <c r="VZV66" s="956">
        <f t="shared" ref="VZV66" si="14416">IF(VZV62&gt;0,0,(VZV60-VZT62)*$C$65)</f>
        <v>0</v>
      </c>
      <c r="VZX66" s="956">
        <f t="shared" ref="VZX66" si="14417">IF(VZX62&gt;0,0,(VZX60-VZV62)*$C$65)</f>
        <v>0</v>
      </c>
      <c r="WAA66" s="956">
        <f t="shared" ref="WAA66" si="14418">IF(WAA62&gt;0,0,(WAA60-VZY62)*$C$65)</f>
        <v>0</v>
      </c>
      <c r="WAC66" s="956">
        <f t="shared" ref="WAC66" si="14419">IF(WAC62&gt;0,0,(WAC60-WAA62)*$C$65)</f>
        <v>0</v>
      </c>
      <c r="WAF66" s="956">
        <f t="shared" ref="WAF66" si="14420">IF(WAF62&gt;0,0,(WAF60-WAD62)*$C$65)</f>
        <v>0</v>
      </c>
      <c r="WAH66" s="956">
        <f t="shared" ref="WAH66" si="14421">IF(WAH62&gt;0,0,(WAH60-WAF62)*$C$65)</f>
        <v>0</v>
      </c>
      <c r="WAK66" s="956">
        <f t="shared" ref="WAK66" si="14422">IF(WAK62&gt;0,0,(WAK60-WAI62)*$C$65)</f>
        <v>0</v>
      </c>
      <c r="WAM66" s="956">
        <f t="shared" ref="WAM66" si="14423">IF(WAM62&gt;0,0,(WAM60-WAK62)*$C$65)</f>
        <v>0</v>
      </c>
      <c r="WAP66" s="956">
        <f t="shared" ref="WAP66" si="14424">IF(WAP62&gt;0,0,(WAP60-WAN62)*$C$65)</f>
        <v>0</v>
      </c>
      <c r="WAR66" s="956">
        <f t="shared" ref="WAR66" si="14425">IF(WAR62&gt;0,0,(WAR60-WAP62)*$C$65)</f>
        <v>0</v>
      </c>
      <c r="WAU66" s="956">
        <f t="shared" ref="WAU66" si="14426">IF(WAU62&gt;0,0,(WAU60-WAS62)*$C$65)</f>
        <v>0</v>
      </c>
      <c r="WAW66" s="956">
        <f t="shared" ref="WAW66" si="14427">IF(WAW62&gt;0,0,(WAW60-WAU62)*$C$65)</f>
        <v>0</v>
      </c>
      <c r="WAZ66" s="956">
        <f t="shared" ref="WAZ66" si="14428">IF(WAZ62&gt;0,0,(WAZ60-WAX62)*$C$65)</f>
        <v>0</v>
      </c>
      <c r="WBB66" s="956">
        <f t="shared" ref="WBB66" si="14429">IF(WBB62&gt;0,0,(WBB60-WAZ62)*$C$65)</f>
        <v>0</v>
      </c>
      <c r="WBE66" s="956">
        <f t="shared" ref="WBE66" si="14430">IF(WBE62&gt;0,0,(WBE60-WBC62)*$C$65)</f>
        <v>0</v>
      </c>
      <c r="WBG66" s="956">
        <f t="shared" ref="WBG66" si="14431">IF(WBG62&gt;0,0,(WBG60-WBE62)*$C$65)</f>
        <v>0</v>
      </c>
      <c r="WBJ66" s="956">
        <f t="shared" ref="WBJ66" si="14432">IF(WBJ62&gt;0,0,(WBJ60-WBH62)*$C$65)</f>
        <v>0</v>
      </c>
      <c r="WBL66" s="956">
        <f t="shared" ref="WBL66" si="14433">IF(WBL62&gt;0,0,(WBL60-WBJ62)*$C$65)</f>
        <v>0</v>
      </c>
      <c r="WBO66" s="956">
        <f t="shared" ref="WBO66" si="14434">IF(WBO62&gt;0,0,(WBO60-WBM62)*$C$65)</f>
        <v>0</v>
      </c>
      <c r="WBQ66" s="956">
        <f t="shared" ref="WBQ66" si="14435">IF(WBQ62&gt;0,0,(WBQ60-WBO62)*$C$65)</f>
        <v>0</v>
      </c>
      <c r="WBT66" s="956">
        <f t="shared" ref="WBT66" si="14436">IF(WBT62&gt;0,0,(WBT60-WBR62)*$C$65)</f>
        <v>0</v>
      </c>
      <c r="WBV66" s="956">
        <f t="shared" ref="WBV66" si="14437">IF(WBV62&gt;0,0,(WBV60-WBT62)*$C$65)</f>
        <v>0</v>
      </c>
      <c r="WBY66" s="956">
        <f t="shared" ref="WBY66" si="14438">IF(WBY62&gt;0,0,(WBY60-WBW62)*$C$65)</f>
        <v>0</v>
      </c>
      <c r="WCA66" s="956">
        <f t="shared" ref="WCA66" si="14439">IF(WCA62&gt;0,0,(WCA60-WBY62)*$C$65)</f>
        <v>0</v>
      </c>
      <c r="WCD66" s="956">
        <f t="shared" ref="WCD66" si="14440">IF(WCD62&gt;0,0,(WCD60-WCB62)*$C$65)</f>
        <v>0</v>
      </c>
      <c r="WCF66" s="956">
        <f t="shared" ref="WCF66" si="14441">IF(WCF62&gt;0,0,(WCF60-WCD62)*$C$65)</f>
        <v>0</v>
      </c>
      <c r="WCI66" s="956">
        <f t="shared" ref="WCI66" si="14442">IF(WCI62&gt;0,0,(WCI60-WCG62)*$C$65)</f>
        <v>0</v>
      </c>
      <c r="WCK66" s="956">
        <f t="shared" ref="WCK66" si="14443">IF(WCK62&gt;0,0,(WCK60-WCI62)*$C$65)</f>
        <v>0</v>
      </c>
      <c r="WCN66" s="956">
        <f t="shared" ref="WCN66" si="14444">IF(WCN62&gt;0,0,(WCN60-WCL62)*$C$65)</f>
        <v>0</v>
      </c>
      <c r="WCP66" s="956">
        <f t="shared" ref="WCP66" si="14445">IF(WCP62&gt;0,0,(WCP60-WCN62)*$C$65)</f>
        <v>0</v>
      </c>
      <c r="WCS66" s="956">
        <f t="shared" ref="WCS66" si="14446">IF(WCS62&gt;0,0,(WCS60-WCQ62)*$C$65)</f>
        <v>0</v>
      </c>
      <c r="WCU66" s="956">
        <f t="shared" ref="WCU66" si="14447">IF(WCU62&gt;0,0,(WCU60-WCS62)*$C$65)</f>
        <v>0</v>
      </c>
      <c r="WCX66" s="956">
        <f t="shared" ref="WCX66" si="14448">IF(WCX62&gt;0,0,(WCX60-WCV62)*$C$65)</f>
        <v>0</v>
      </c>
      <c r="WCZ66" s="956">
        <f t="shared" ref="WCZ66" si="14449">IF(WCZ62&gt;0,0,(WCZ60-WCX62)*$C$65)</f>
        <v>0</v>
      </c>
      <c r="WDC66" s="956">
        <f t="shared" ref="WDC66" si="14450">IF(WDC62&gt;0,0,(WDC60-WDA62)*$C$65)</f>
        <v>0</v>
      </c>
      <c r="WDE66" s="956">
        <f t="shared" ref="WDE66" si="14451">IF(WDE62&gt;0,0,(WDE60-WDC62)*$C$65)</f>
        <v>0</v>
      </c>
      <c r="WDH66" s="956">
        <f t="shared" ref="WDH66" si="14452">IF(WDH62&gt;0,0,(WDH60-WDF62)*$C$65)</f>
        <v>0</v>
      </c>
      <c r="WDJ66" s="956">
        <f t="shared" ref="WDJ66" si="14453">IF(WDJ62&gt;0,0,(WDJ60-WDH62)*$C$65)</f>
        <v>0</v>
      </c>
      <c r="WDM66" s="956">
        <f t="shared" ref="WDM66" si="14454">IF(WDM62&gt;0,0,(WDM60-WDK62)*$C$65)</f>
        <v>0</v>
      </c>
      <c r="WDO66" s="956">
        <f t="shared" ref="WDO66" si="14455">IF(WDO62&gt;0,0,(WDO60-WDM62)*$C$65)</f>
        <v>0</v>
      </c>
      <c r="WDR66" s="956">
        <f t="shared" ref="WDR66" si="14456">IF(WDR62&gt;0,0,(WDR60-WDP62)*$C$65)</f>
        <v>0</v>
      </c>
      <c r="WDT66" s="956">
        <f t="shared" ref="WDT66" si="14457">IF(WDT62&gt;0,0,(WDT60-WDR62)*$C$65)</f>
        <v>0</v>
      </c>
      <c r="WDW66" s="956">
        <f t="shared" ref="WDW66" si="14458">IF(WDW62&gt;0,0,(WDW60-WDU62)*$C$65)</f>
        <v>0</v>
      </c>
      <c r="WDY66" s="956">
        <f t="shared" ref="WDY66" si="14459">IF(WDY62&gt;0,0,(WDY60-WDW62)*$C$65)</f>
        <v>0</v>
      </c>
      <c r="WEB66" s="956">
        <f t="shared" ref="WEB66" si="14460">IF(WEB62&gt;0,0,(WEB60-WDZ62)*$C$65)</f>
        <v>0</v>
      </c>
      <c r="WED66" s="956">
        <f t="shared" ref="WED66" si="14461">IF(WED62&gt;0,0,(WED60-WEB62)*$C$65)</f>
        <v>0</v>
      </c>
      <c r="WEG66" s="956">
        <f t="shared" ref="WEG66" si="14462">IF(WEG62&gt;0,0,(WEG60-WEE62)*$C$65)</f>
        <v>0</v>
      </c>
      <c r="WEI66" s="956">
        <f t="shared" ref="WEI66" si="14463">IF(WEI62&gt;0,0,(WEI60-WEG62)*$C$65)</f>
        <v>0</v>
      </c>
      <c r="WEL66" s="956">
        <f t="shared" ref="WEL66" si="14464">IF(WEL62&gt;0,0,(WEL60-WEJ62)*$C$65)</f>
        <v>0</v>
      </c>
      <c r="WEN66" s="956">
        <f t="shared" ref="WEN66" si="14465">IF(WEN62&gt;0,0,(WEN60-WEL62)*$C$65)</f>
        <v>0</v>
      </c>
      <c r="WEQ66" s="956">
        <f t="shared" ref="WEQ66" si="14466">IF(WEQ62&gt;0,0,(WEQ60-WEO62)*$C$65)</f>
        <v>0</v>
      </c>
      <c r="WES66" s="956">
        <f t="shared" ref="WES66" si="14467">IF(WES62&gt;0,0,(WES60-WEQ62)*$C$65)</f>
        <v>0</v>
      </c>
      <c r="WEV66" s="956">
        <f t="shared" ref="WEV66" si="14468">IF(WEV62&gt;0,0,(WEV60-WET62)*$C$65)</f>
        <v>0</v>
      </c>
      <c r="WEX66" s="956">
        <f t="shared" ref="WEX66" si="14469">IF(WEX62&gt;0,0,(WEX60-WEV62)*$C$65)</f>
        <v>0</v>
      </c>
      <c r="WFA66" s="956">
        <f t="shared" ref="WFA66" si="14470">IF(WFA62&gt;0,0,(WFA60-WEY62)*$C$65)</f>
        <v>0</v>
      </c>
      <c r="WFC66" s="956">
        <f t="shared" ref="WFC66" si="14471">IF(WFC62&gt;0,0,(WFC60-WFA62)*$C$65)</f>
        <v>0</v>
      </c>
      <c r="WFF66" s="956">
        <f t="shared" ref="WFF66" si="14472">IF(WFF62&gt;0,0,(WFF60-WFD62)*$C$65)</f>
        <v>0</v>
      </c>
      <c r="WFH66" s="956">
        <f t="shared" ref="WFH66" si="14473">IF(WFH62&gt;0,0,(WFH60-WFF62)*$C$65)</f>
        <v>0</v>
      </c>
      <c r="WFK66" s="956">
        <f t="shared" ref="WFK66" si="14474">IF(WFK62&gt;0,0,(WFK60-WFI62)*$C$65)</f>
        <v>0</v>
      </c>
      <c r="WFM66" s="956">
        <f t="shared" ref="WFM66" si="14475">IF(WFM62&gt;0,0,(WFM60-WFK62)*$C$65)</f>
        <v>0</v>
      </c>
      <c r="WFP66" s="956">
        <f t="shared" ref="WFP66" si="14476">IF(WFP62&gt;0,0,(WFP60-WFN62)*$C$65)</f>
        <v>0</v>
      </c>
      <c r="WFR66" s="956">
        <f t="shared" ref="WFR66" si="14477">IF(WFR62&gt;0,0,(WFR60-WFP62)*$C$65)</f>
        <v>0</v>
      </c>
      <c r="WFU66" s="956">
        <f t="shared" ref="WFU66" si="14478">IF(WFU62&gt;0,0,(WFU60-WFS62)*$C$65)</f>
        <v>0</v>
      </c>
      <c r="WFW66" s="956">
        <f t="shared" ref="WFW66" si="14479">IF(WFW62&gt;0,0,(WFW60-WFU62)*$C$65)</f>
        <v>0</v>
      </c>
      <c r="WFZ66" s="956">
        <f t="shared" ref="WFZ66" si="14480">IF(WFZ62&gt;0,0,(WFZ60-WFX62)*$C$65)</f>
        <v>0</v>
      </c>
      <c r="WGB66" s="956">
        <f t="shared" ref="WGB66" si="14481">IF(WGB62&gt;0,0,(WGB60-WFZ62)*$C$65)</f>
        <v>0</v>
      </c>
      <c r="WGE66" s="956">
        <f t="shared" ref="WGE66" si="14482">IF(WGE62&gt;0,0,(WGE60-WGC62)*$C$65)</f>
        <v>0</v>
      </c>
      <c r="WGG66" s="956">
        <f t="shared" ref="WGG66" si="14483">IF(WGG62&gt;0,0,(WGG60-WGE62)*$C$65)</f>
        <v>0</v>
      </c>
      <c r="WGJ66" s="956">
        <f t="shared" ref="WGJ66" si="14484">IF(WGJ62&gt;0,0,(WGJ60-WGH62)*$C$65)</f>
        <v>0</v>
      </c>
      <c r="WGL66" s="956">
        <f t="shared" ref="WGL66" si="14485">IF(WGL62&gt;0,0,(WGL60-WGJ62)*$C$65)</f>
        <v>0</v>
      </c>
      <c r="WGO66" s="956">
        <f t="shared" ref="WGO66" si="14486">IF(WGO62&gt;0,0,(WGO60-WGM62)*$C$65)</f>
        <v>0</v>
      </c>
      <c r="WGQ66" s="956">
        <f t="shared" ref="WGQ66" si="14487">IF(WGQ62&gt;0,0,(WGQ60-WGO62)*$C$65)</f>
        <v>0</v>
      </c>
      <c r="WGT66" s="956">
        <f t="shared" ref="WGT66" si="14488">IF(WGT62&gt;0,0,(WGT60-WGR62)*$C$65)</f>
        <v>0</v>
      </c>
      <c r="WGV66" s="956">
        <f t="shared" ref="WGV66" si="14489">IF(WGV62&gt;0,0,(WGV60-WGT62)*$C$65)</f>
        <v>0</v>
      </c>
      <c r="WGY66" s="956">
        <f t="shared" ref="WGY66" si="14490">IF(WGY62&gt;0,0,(WGY60-WGW62)*$C$65)</f>
        <v>0</v>
      </c>
      <c r="WHA66" s="956">
        <f t="shared" ref="WHA66" si="14491">IF(WHA62&gt;0,0,(WHA60-WGY62)*$C$65)</f>
        <v>0</v>
      </c>
      <c r="WHD66" s="956">
        <f t="shared" ref="WHD66" si="14492">IF(WHD62&gt;0,0,(WHD60-WHB62)*$C$65)</f>
        <v>0</v>
      </c>
      <c r="WHF66" s="956">
        <f t="shared" ref="WHF66" si="14493">IF(WHF62&gt;0,0,(WHF60-WHD62)*$C$65)</f>
        <v>0</v>
      </c>
      <c r="WHI66" s="956">
        <f t="shared" ref="WHI66" si="14494">IF(WHI62&gt;0,0,(WHI60-WHG62)*$C$65)</f>
        <v>0</v>
      </c>
      <c r="WHK66" s="956">
        <f t="shared" ref="WHK66" si="14495">IF(WHK62&gt;0,0,(WHK60-WHI62)*$C$65)</f>
        <v>0</v>
      </c>
      <c r="WHN66" s="956">
        <f t="shared" ref="WHN66" si="14496">IF(WHN62&gt;0,0,(WHN60-WHL62)*$C$65)</f>
        <v>0</v>
      </c>
      <c r="WHP66" s="956">
        <f t="shared" ref="WHP66" si="14497">IF(WHP62&gt;0,0,(WHP60-WHN62)*$C$65)</f>
        <v>0</v>
      </c>
      <c r="WHS66" s="956">
        <f t="shared" ref="WHS66" si="14498">IF(WHS62&gt;0,0,(WHS60-WHQ62)*$C$65)</f>
        <v>0</v>
      </c>
      <c r="WHU66" s="956">
        <f t="shared" ref="WHU66" si="14499">IF(WHU62&gt;0,0,(WHU60-WHS62)*$C$65)</f>
        <v>0</v>
      </c>
      <c r="WHX66" s="956">
        <f t="shared" ref="WHX66" si="14500">IF(WHX62&gt;0,0,(WHX60-WHV62)*$C$65)</f>
        <v>0</v>
      </c>
      <c r="WHZ66" s="956">
        <f t="shared" ref="WHZ66" si="14501">IF(WHZ62&gt;0,0,(WHZ60-WHX62)*$C$65)</f>
        <v>0</v>
      </c>
      <c r="WIC66" s="956">
        <f t="shared" ref="WIC66" si="14502">IF(WIC62&gt;0,0,(WIC60-WIA62)*$C$65)</f>
        <v>0</v>
      </c>
      <c r="WIE66" s="956">
        <f t="shared" ref="WIE66" si="14503">IF(WIE62&gt;0,0,(WIE60-WIC62)*$C$65)</f>
        <v>0</v>
      </c>
      <c r="WIH66" s="956">
        <f t="shared" ref="WIH66" si="14504">IF(WIH62&gt;0,0,(WIH60-WIF62)*$C$65)</f>
        <v>0</v>
      </c>
      <c r="WIJ66" s="956">
        <f t="shared" ref="WIJ66" si="14505">IF(WIJ62&gt;0,0,(WIJ60-WIH62)*$C$65)</f>
        <v>0</v>
      </c>
      <c r="WIM66" s="956">
        <f t="shared" ref="WIM66" si="14506">IF(WIM62&gt;0,0,(WIM60-WIK62)*$C$65)</f>
        <v>0</v>
      </c>
      <c r="WIO66" s="956">
        <f t="shared" ref="WIO66" si="14507">IF(WIO62&gt;0,0,(WIO60-WIM62)*$C$65)</f>
        <v>0</v>
      </c>
      <c r="WIR66" s="956">
        <f t="shared" ref="WIR66" si="14508">IF(WIR62&gt;0,0,(WIR60-WIP62)*$C$65)</f>
        <v>0</v>
      </c>
      <c r="WIT66" s="956">
        <f t="shared" ref="WIT66" si="14509">IF(WIT62&gt;0,0,(WIT60-WIR62)*$C$65)</f>
        <v>0</v>
      </c>
      <c r="WIW66" s="956">
        <f t="shared" ref="WIW66" si="14510">IF(WIW62&gt;0,0,(WIW60-WIU62)*$C$65)</f>
        <v>0</v>
      </c>
      <c r="WIY66" s="956">
        <f t="shared" ref="WIY66" si="14511">IF(WIY62&gt;0,0,(WIY60-WIW62)*$C$65)</f>
        <v>0</v>
      </c>
      <c r="WJB66" s="956">
        <f t="shared" ref="WJB66" si="14512">IF(WJB62&gt;0,0,(WJB60-WIZ62)*$C$65)</f>
        <v>0</v>
      </c>
      <c r="WJD66" s="956">
        <f t="shared" ref="WJD66" si="14513">IF(WJD62&gt;0,0,(WJD60-WJB62)*$C$65)</f>
        <v>0</v>
      </c>
      <c r="WJG66" s="956">
        <f t="shared" ref="WJG66" si="14514">IF(WJG62&gt;0,0,(WJG60-WJE62)*$C$65)</f>
        <v>0</v>
      </c>
      <c r="WJI66" s="956">
        <f t="shared" ref="WJI66" si="14515">IF(WJI62&gt;0,0,(WJI60-WJG62)*$C$65)</f>
        <v>0</v>
      </c>
      <c r="WJL66" s="956">
        <f t="shared" ref="WJL66" si="14516">IF(WJL62&gt;0,0,(WJL60-WJJ62)*$C$65)</f>
        <v>0</v>
      </c>
      <c r="WJN66" s="956">
        <f t="shared" ref="WJN66" si="14517">IF(WJN62&gt;0,0,(WJN60-WJL62)*$C$65)</f>
        <v>0</v>
      </c>
      <c r="WJQ66" s="956">
        <f t="shared" ref="WJQ66" si="14518">IF(WJQ62&gt;0,0,(WJQ60-WJO62)*$C$65)</f>
        <v>0</v>
      </c>
      <c r="WJS66" s="956">
        <f t="shared" ref="WJS66" si="14519">IF(WJS62&gt;0,0,(WJS60-WJQ62)*$C$65)</f>
        <v>0</v>
      </c>
      <c r="WJV66" s="956">
        <f t="shared" ref="WJV66" si="14520">IF(WJV62&gt;0,0,(WJV60-WJT62)*$C$65)</f>
        <v>0</v>
      </c>
      <c r="WJX66" s="956">
        <f t="shared" ref="WJX66" si="14521">IF(WJX62&gt;0,0,(WJX60-WJV62)*$C$65)</f>
        <v>0</v>
      </c>
      <c r="WKA66" s="956">
        <f t="shared" ref="WKA66" si="14522">IF(WKA62&gt;0,0,(WKA60-WJY62)*$C$65)</f>
        <v>0</v>
      </c>
      <c r="WKC66" s="956">
        <f t="shared" ref="WKC66" si="14523">IF(WKC62&gt;0,0,(WKC60-WKA62)*$C$65)</f>
        <v>0</v>
      </c>
      <c r="WKF66" s="956">
        <f t="shared" ref="WKF66" si="14524">IF(WKF62&gt;0,0,(WKF60-WKD62)*$C$65)</f>
        <v>0</v>
      </c>
      <c r="WKH66" s="956">
        <f t="shared" ref="WKH66" si="14525">IF(WKH62&gt;0,0,(WKH60-WKF62)*$C$65)</f>
        <v>0</v>
      </c>
      <c r="WKK66" s="956">
        <f t="shared" ref="WKK66" si="14526">IF(WKK62&gt;0,0,(WKK60-WKI62)*$C$65)</f>
        <v>0</v>
      </c>
      <c r="WKM66" s="956">
        <f t="shared" ref="WKM66" si="14527">IF(WKM62&gt;0,0,(WKM60-WKK62)*$C$65)</f>
        <v>0</v>
      </c>
      <c r="WKP66" s="956">
        <f t="shared" ref="WKP66" si="14528">IF(WKP62&gt;0,0,(WKP60-WKN62)*$C$65)</f>
        <v>0</v>
      </c>
      <c r="WKR66" s="956">
        <f t="shared" ref="WKR66" si="14529">IF(WKR62&gt;0,0,(WKR60-WKP62)*$C$65)</f>
        <v>0</v>
      </c>
      <c r="WKU66" s="956">
        <f t="shared" ref="WKU66" si="14530">IF(WKU62&gt;0,0,(WKU60-WKS62)*$C$65)</f>
        <v>0</v>
      </c>
      <c r="WKW66" s="956">
        <f t="shared" ref="WKW66" si="14531">IF(WKW62&gt;0,0,(WKW60-WKU62)*$C$65)</f>
        <v>0</v>
      </c>
      <c r="WKZ66" s="956">
        <f t="shared" ref="WKZ66" si="14532">IF(WKZ62&gt;0,0,(WKZ60-WKX62)*$C$65)</f>
        <v>0</v>
      </c>
      <c r="WLB66" s="956">
        <f t="shared" ref="WLB66" si="14533">IF(WLB62&gt;0,0,(WLB60-WKZ62)*$C$65)</f>
        <v>0</v>
      </c>
      <c r="WLE66" s="956">
        <f t="shared" ref="WLE66" si="14534">IF(WLE62&gt;0,0,(WLE60-WLC62)*$C$65)</f>
        <v>0</v>
      </c>
      <c r="WLG66" s="956">
        <f t="shared" ref="WLG66" si="14535">IF(WLG62&gt;0,0,(WLG60-WLE62)*$C$65)</f>
        <v>0</v>
      </c>
      <c r="WLJ66" s="956">
        <f t="shared" ref="WLJ66" si="14536">IF(WLJ62&gt;0,0,(WLJ60-WLH62)*$C$65)</f>
        <v>0</v>
      </c>
      <c r="WLL66" s="956">
        <f t="shared" ref="WLL66" si="14537">IF(WLL62&gt;0,0,(WLL60-WLJ62)*$C$65)</f>
        <v>0</v>
      </c>
      <c r="WLO66" s="956">
        <f t="shared" ref="WLO66" si="14538">IF(WLO62&gt;0,0,(WLO60-WLM62)*$C$65)</f>
        <v>0</v>
      </c>
      <c r="WLQ66" s="956">
        <f t="shared" ref="WLQ66" si="14539">IF(WLQ62&gt;0,0,(WLQ60-WLO62)*$C$65)</f>
        <v>0</v>
      </c>
      <c r="WLT66" s="956">
        <f t="shared" ref="WLT66" si="14540">IF(WLT62&gt;0,0,(WLT60-WLR62)*$C$65)</f>
        <v>0</v>
      </c>
      <c r="WLV66" s="956">
        <f t="shared" ref="WLV66" si="14541">IF(WLV62&gt;0,0,(WLV60-WLT62)*$C$65)</f>
        <v>0</v>
      </c>
      <c r="WLY66" s="956">
        <f t="shared" ref="WLY66" si="14542">IF(WLY62&gt;0,0,(WLY60-WLW62)*$C$65)</f>
        <v>0</v>
      </c>
      <c r="WMA66" s="956">
        <f t="shared" ref="WMA66" si="14543">IF(WMA62&gt;0,0,(WMA60-WLY62)*$C$65)</f>
        <v>0</v>
      </c>
      <c r="WMD66" s="956">
        <f t="shared" ref="WMD66" si="14544">IF(WMD62&gt;0,0,(WMD60-WMB62)*$C$65)</f>
        <v>0</v>
      </c>
      <c r="WMF66" s="956">
        <f t="shared" ref="WMF66" si="14545">IF(WMF62&gt;0,0,(WMF60-WMD62)*$C$65)</f>
        <v>0</v>
      </c>
      <c r="WMI66" s="956">
        <f t="shared" ref="WMI66" si="14546">IF(WMI62&gt;0,0,(WMI60-WMG62)*$C$65)</f>
        <v>0</v>
      </c>
      <c r="WMK66" s="956">
        <f t="shared" ref="WMK66" si="14547">IF(WMK62&gt;0,0,(WMK60-WMI62)*$C$65)</f>
        <v>0</v>
      </c>
      <c r="WMN66" s="956">
        <f t="shared" ref="WMN66" si="14548">IF(WMN62&gt;0,0,(WMN60-WML62)*$C$65)</f>
        <v>0</v>
      </c>
      <c r="WMP66" s="956">
        <f t="shared" ref="WMP66" si="14549">IF(WMP62&gt;0,0,(WMP60-WMN62)*$C$65)</f>
        <v>0</v>
      </c>
      <c r="WMS66" s="956">
        <f t="shared" ref="WMS66" si="14550">IF(WMS62&gt;0,0,(WMS60-WMQ62)*$C$65)</f>
        <v>0</v>
      </c>
      <c r="WMU66" s="956">
        <f t="shared" ref="WMU66" si="14551">IF(WMU62&gt;0,0,(WMU60-WMS62)*$C$65)</f>
        <v>0</v>
      </c>
      <c r="WMX66" s="956">
        <f t="shared" ref="WMX66" si="14552">IF(WMX62&gt;0,0,(WMX60-WMV62)*$C$65)</f>
        <v>0</v>
      </c>
      <c r="WMZ66" s="956">
        <f t="shared" ref="WMZ66" si="14553">IF(WMZ62&gt;0,0,(WMZ60-WMX62)*$C$65)</f>
        <v>0</v>
      </c>
      <c r="WNC66" s="956">
        <f t="shared" ref="WNC66" si="14554">IF(WNC62&gt;0,0,(WNC60-WNA62)*$C$65)</f>
        <v>0</v>
      </c>
      <c r="WNE66" s="956">
        <f t="shared" ref="WNE66" si="14555">IF(WNE62&gt;0,0,(WNE60-WNC62)*$C$65)</f>
        <v>0</v>
      </c>
      <c r="WNH66" s="956">
        <f t="shared" ref="WNH66" si="14556">IF(WNH62&gt;0,0,(WNH60-WNF62)*$C$65)</f>
        <v>0</v>
      </c>
      <c r="WNJ66" s="956">
        <f t="shared" ref="WNJ66" si="14557">IF(WNJ62&gt;0,0,(WNJ60-WNH62)*$C$65)</f>
        <v>0</v>
      </c>
      <c r="WNM66" s="956">
        <f t="shared" ref="WNM66" si="14558">IF(WNM62&gt;0,0,(WNM60-WNK62)*$C$65)</f>
        <v>0</v>
      </c>
      <c r="WNO66" s="956">
        <f t="shared" ref="WNO66" si="14559">IF(WNO62&gt;0,0,(WNO60-WNM62)*$C$65)</f>
        <v>0</v>
      </c>
      <c r="WNR66" s="956">
        <f t="shared" ref="WNR66" si="14560">IF(WNR62&gt;0,0,(WNR60-WNP62)*$C$65)</f>
        <v>0</v>
      </c>
      <c r="WNT66" s="956">
        <f t="shared" ref="WNT66" si="14561">IF(WNT62&gt;0,0,(WNT60-WNR62)*$C$65)</f>
        <v>0</v>
      </c>
      <c r="WNW66" s="956">
        <f t="shared" ref="WNW66" si="14562">IF(WNW62&gt;0,0,(WNW60-WNU62)*$C$65)</f>
        <v>0</v>
      </c>
      <c r="WNY66" s="956">
        <f t="shared" ref="WNY66" si="14563">IF(WNY62&gt;0,0,(WNY60-WNW62)*$C$65)</f>
        <v>0</v>
      </c>
      <c r="WOB66" s="956">
        <f t="shared" ref="WOB66" si="14564">IF(WOB62&gt;0,0,(WOB60-WNZ62)*$C$65)</f>
        <v>0</v>
      </c>
      <c r="WOD66" s="956">
        <f t="shared" ref="WOD66" si="14565">IF(WOD62&gt;0,0,(WOD60-WOB62)*$C$65)</f>
        <v>0</v>
      </c>
      <c r="WOG66" s="956">
        <f t="shared" ref="WOG66" si="14566">IF(WOG62&gt;0,0,(WOG60-WOE62)*$C$65)</f>
        <v>0</v>
      </c>
      <c r="WOI66" s="956">
        <f t="shared" ref="WOI66" si="14567">IF(WOI62&gt;0,0,(WOI60-WOG62)*$C$65)</f>
        <v>0</v>
      </c>
      <c r="WOL66" s="956">
        <f t="shared" ref="WOL66" si="14568">IF(WOL62&gt;0,0,(WOL60-WOJ62)*$C$65)</f>
        <v>0</v>
      </c>
      <c r="WON66" s="956">
        <f t="shared" ref="WON66" si="14569">IF(WON62&gt;0,0,(WON60-WOL62)*$C$65)</f>
        <v>0</v>
      </c>
      <c r="WOQ66" s="956">
        <f t="shared" ref="WOQ66" si="14570">IF(WOQ62&gt;0,0,(WOQ60-WOO62)*$C$65)</f>
        <v>0</v>
      </c>
      <c r="WOS66" s="956">
        <f t="shared" ref="WOS66" si="14571">IF(WOS62&gt;0,0,(WOS60-WOQ62)*$C$65)</f>
        <v>0</v>
      </c>
      <c r="WOV66" s="956">
        <f t="shared" ref="WOV66" si="14572">IF(WOV62&gt;0,0,(WOV60-WOT62)*$C$65)</f>
        <v>0</v>
      </c>
      <c r="WOX66" s="956">
        <f t="shared" ref="WOX66" si="14573">IF(WOX62&gt;0,0,(WOX60-WOV62)*$C$65)</f>
        <v>0</v>
      </c>
      <c r="WPA66" s="956">
        <f t="shared" ref="WPA66" si="14574">IF(WPA62&gt;0,0,(WPA60-WOY62)*$C$65)</f>
        <v>0</v>
      </c>
      <c r="WPC66" s="956">
        <f t="shared" ref="WPC66" si="14575">IF(WPC62&gt;0,0,(WPC60-WPA62)*$C$65)</f>
        <v>0</v>
      </c>
      <c r="WPF66" s="956">
        <f t="shared" ref="WPF66" si="14576">IF(WPF62&gt;0,0,(WPF60-WPD62)*$C$65)</f>
        <v>0</v>
      </c>
      <c r="WPH66" s="956">
        <f t="shared" ref="WPH66" si="14577">IF(WPH62&gt;0,0,(WPH60-WPF62)*$C$65)</f>
        <v>0</v>
      </c>
      <c r="WPK66" s="956">
        <f t="shared" ref="WPK66" si="14578">IF(WPK62&gt;0,0,(WPK60-WPI62)*$C$65)</f>
        <v>0</v>
      </c>
      <c r="WPM66" s="956">
        <f t="shared" ref="WPM66" si="14579">IF(WPM62&gt;0,0,(WPM60-WPK62)*$C$65)</f>
        <v>0</v>
      </c>
      <c r="WPP66" s="956">
        <f t="shared" ref="WPP66" si="14580">IF(WPP62&gt;0,0,(WPP60-WPN62)*$C$65)</f>
        <v>0</v>
      </c>
      <c r="WPR66" s="956">
        <f t="shared" ref="WPR66" si="14581">IF(WPR62&gt;0,0,(WPR60-WPP62)*$C$65)</f>
        <v>0</v>
      </c>
      <c r="WPU66" s="956">
        <f t="shared" ref="WPU66" si="14582">IF(WPU62&gt;0,0,(WPU60-WPS62)*$C$65)</f>
        <v>0</v>
      </c>
      <c r="WPW66" s="956">
        <f t="shared" ref="WPW66" si="14583">IF(WPW62&gt;0,0,(WPW60-WPU62)*$C$65)</f>
        <v>0</v>
      </c>
      <c r="WPZ66" s="956">
        <f t="shared" ref="WPZ66" si="14584">IF(WPZ62&gt;0,0,(WPZ60-WPX62)*$C$65)</f>
        <v>0</v>
      </c>
      <c r="WQB66" s="956">
        <f t="shared" ref="WQB66" si="14585">IF(WQB62&gt;0,0,(WQB60-WPZ62)*$C$65)</f>
        <v>0</v>
      </c>
      <c r="WQE66" s="956">
        <f t="shared" ref="WQE66" si="14586">IF(WQE62&gt;0,0,(WQE60-WQC62)*$C$65)</f>
        <v>0</v>
      </c>
      <c r="WQG66" s="956">
        <f t="shared" ref="WQG66" si="14587">IF(WQG62&gt;0,0,(WQG60-WQE62)*$C$65)</f>
        <v>0</v>
      </c>
      <c r="WQJ66" s="956">
        <f t="shared" ref="WQJ66" si="14588">IF(WQJ62&gt;0,0,(WQJ60-WQH62)*$C$65)</f>
        <v>0</v>
      </c>
      <c r="WQL66" s="956">
        <f t="shared" ref="WQL66" si="14589">IF(WQL62&gt;0,0,(WQL60-WQJ62)*$C$65)</f>
        <v>0</v>
      </c>
      <c r="WQO66" s="956">
        <f t="shared" ref="WQO66" si="14590">IF(WQO62&gt;0,0,(WQO60-WQM62)*$C$65)</f>
        <v>0</v>
      </c>
      <c r="WQQ66" s="956">
        <f t="shared" ref="WQQ66" si="14591">IF(WQQ62&gt;0,0,(WQQ60-WQO62)*$C$65)</f>
        <v>0</v>
      </c>
      <c r="WQT66" s="956">
        <f t="shared" ref="WQT66" si="14592">IF(WQT62&gt;0,0,(WQT60-WQR62)*$C$65)</f>
        <v>0</v>
      </c>
      <c r="WQV66" s="956">
        <f t="shared" ref="WQV66" si="14593">IF(WQV62&gt;0,0,(WQV60-WQT62)*$C$65)</f>
        <v>0</v>
      </c>
      <c r="WQY66" s="956">
        <f t="shared" ref="WQY66" si="14594">IF(WQY62&gt;0,0,(WQY60-WQW62)*$C$65)</f>
        <v>0</v>
      </c>
      <c r="WRA66" s="956">
        <f t="shared" ref="WRA66" si="14595">IF(WRA62&gt;0,0,(WRA60-WQY62)*$C$65)</f>
        <v>0</v>
      </c>
      <c r="WRD66" s="956">
        <f t="shared" ref="WRD66" si="14596">IF(WRD62&gt;0,0,(WRD60-WRB62)*$C$65)</f>
        <v>0</v>
      </c>
      <c r="WRF66" s="956">
        <f t="shared" ref="WRF66" si="14597">IF(WRF62&gt;0,0,(WRF60-WRD62)*$C$65)</f>
        <v>0</v>
      </c>
      <c r="WRI66" s="956">
        <f t="shared" ref="WRI66" si="14598">IF(WRI62&gt;0,0,(WRI60-WRG62)*$C$65)</f>
        <v>0</v>
      </c>
      <c r="WRK66" s="956">
        <f t="shared" ref="WRK66" si="14599">IF(WRK62&gt;0,0,(WRK60-WRI62)*$C$65)</f>
        <v>0</v>
      </c>
      <c r="WRN66" s="956">
        <f t="shared" ref="WRN66" si="14600">IF(WRN62&gt;0,0,(WRN60-WRL62)*$C$65)</f>
        <v>0</v>
      </c>
      <c r="WRP66" s="956">
        <f t="shared" ref="WRP66" si="14601">IF(WRP62&gt;0,0,(WRP60-WRN62)*$C$65)</f>
        <v>0</v>
      </c>
      <c r="WRS66" s="956">
        <f t="shared" ref="WRS66" si="14602">IF(WRS62&gt;0,0,(WRS60-WRQ62)*$C$65)</f>
        <v>0</v>
      </c>
      <c r="WRU66" s="956">
        <f t="shared" ref="WRU66" si="14603">IF(WRU62&gt;0,0,(WRU60-WRS62)*$C$65)</f>
        <v>0</v>
      </c>
      <c r="WRX66" s="956">
        <f t="shared" ref="WRX66" si="14604">IF(WRX62&gt;0,0,(WRX60-WRV62)*$C$65)</f>
        <v>0</v>
      </c>
      <c r="WRZ66" s="956">
        <f t="shared" ref="WRZ66" si="14605">IF(WRZ62&gt;0,0,(WRZ60-WRX62)*$C$65)</f>
        <v>0</v>
      </c>
      <c r="WSC66" s="956">
        <f t="shared" ref="WSC66" si="14606">IF(WSC62&gt;0,0,(WSC60-WSA62)*$C$65)</f>
        <v>0</v>
      </c>
      <c r="WSE66" s="956">
        <f t="shared" ref="WSE66" si="14607">IF(WSE62&gt;0,0,(WSE60-WSC62)*$C$65)</f>
        <v>0</v>
      </c>
      <c r="WSH66" s="956">
        <f t="shared" ref="WSH66" si="14608">IF(WSH62&gt;0,0,(WSH60-WSF62)*$C$65)</f>
        <v>0</v>
      </c>
      <c r="WSJ66" s="956">
        <f t="shared" ref="WSJ66" si="14609">IF(WSJ62&gt;0,0,(WSJ60-WSH62)*$C$65)</f>
        <v>0</v>
      </c>
      <c r="WSM66" s="956">
        <f t="shared" ref="WSM66" si="14610">IF(WSM62&gt;0,0,(WSM60-WSK62)*$C$65)</f>
        <v>0</v>
      </c>
      <c r="WSO66" s="956">
        <f t="shared" ref="WSO66" si="14611">IF(WSO62&gt;0,0,(WSO60-WSM62)*$C$65)</f>
        <v>0</v>
      </c>
      <c r="WSR66" s="956">
        <f t="shared" ref="WSR66" si="14612">IF(WSR62&gt;0,0,(WSR60-WSP62)*$C$65)</f>
        <v>0</v>
      </c>
      <c r="WST66" s="956">
        <f t="shared" ref="WST66" si="14613">IF(WST62&gt;0,0,(WST60-WSR62)*$C$65)</f>
        <v>0</v>
      </c>
      <c r="WSW66" s="956">
        <f t="shared" ref="WSW66" si="14614">IF(WSW62&gt;0,0,(WSW60-WSU62)*$C$65)</f>
        <v>0</v>
      </c>
      <c r="WSY66" s="956">
        <f t="shared" ref="WSY66" si="14615">IF(WSY62&gt;0,0,(WSY60-WSW62)*$C$65)</f>
        <v>0</v>
      </c>
      <c r="WTB66" s="956">
        <f t="shared" ref="WTB66" si="14616">IF(WTB62&gt;0,0,(WTB60-WSZ62)*$C$65)</f>
        <v>0</v>
      </c>
      <c r="WTD66" s="956">
        <f t="shared" ref="WTD66" si="14617">IF(WTD62&gt;0,0,(WTD60-WTB62)*$C$65)</f>
        <v>0</v>
      </c>
      <c r="WTG66" s="956">
        <f t="shared" ref="WTG66" si="14618">IF(WTG62&gt;0,0,(WTG60-WTE62)*$C$65)</f>
        <v>0</v>
      </c>
      <c r="WTI66" s="956">
        <f t="shared" ref="WTI66" si="14619">IF(WTI62&gt;0,0,(WTI60-WTG62)*$C$65)</f>
        <v>0</v>
      </c>
      <c r="WTL66" s="956">
        <f t="shared" ref="WTL66" si="14620">IF(WTL62&gt;0,0,(WTL60-WTJ62)*$C$65)</f>
        <v>0</v>
      </c>
      <c r="WTN66" s="956">
        <f t="shared" ref="WTN66" si="14621">IF(WTN62&gt;0,0,(WTN60-WTL62)*$C$65)</f>
        <v>0</v>
      </c>
      <c r="WTQ66" s="956">
        <f t="shared" ref="WTQ66" si="14622">IF(WTQ62&gt;0,0,(WTQ60-WTO62)*$C$65)</f>
        <v>0</v>
      </c>
      <c r="WTS66" s="956">
        <f t="shared" ref="WTS66" si="14623">IF(WTS62&gt;0,0,(WTS60-WTQ62)*$C$65)</f>
        <v>0</v>
      </c>
      <c r="WTV66" s="956">
        <f t="shared" ref="WTV66" si="14624">IF(WTV62&gt;0,0,(WTV60-WTT62)*$C$65)</f>
        <v>0</v>
      </c>
      <c r="WTX66" s="956">
        <f t="shared" ref="WTX66" si="14625">IF(WTX62&gt;0,0,(WTX60-WTV62)*$C$65)</f>
        <v>0</v>
      </c>
      <c r="WUA66" s="956">
        <f t="shared" ref="WUA66" si="14626">IF(WUA62&gt;0,0,(WUA60-WTY62)*$C$65)</f>
        <v>0</v>
      </c>
      <c r="WUC66" s="956">
        <f t="shared" ref="WUC66" si="14627">IF(WUC62&gt;0,0,(WUC60-WUA62)*$C$65)</f>
        <v>0</v>
      </c>
      <c r="WUF66" s="956">
        <f t="shared" ref="WUF66" si="14628">IF(WUF62&gt;0,0,(WUF60-WUD62)*$C$65)</f>
        <v>0</v>
      </c>
      <c r="WUH66" s="956">
        <f t="shared" ref="WUH66" si="14629">IF(WUH62&gt;0,0,(WUH60-WUF62)*$C$65)</f>
        <v>0</v>
      </c>
      <c r="WUK66" s="956">
        <f t="shared" ref="WUK66" si="14630">IF(WUK62&gt;0,0,(WUK60-WUI62)*$C$65)</f>
        <v>0</v>
      </c>
      <c r="WUM66" s="956">
        <f t="shared" ref="WUM66" si="14631">IF(WUM62&gt;0,0,(WUM60-WUK62)*$C$65)</f>
        <v>0</v>
      </c>
      <c r="WUP66" s="956">
        <f t="shared" ref="WUP66" si="14632">IF(WUP62&gt;0,0,(WUP60-WUN62)*$C$65)</f>
        <v>0</v>
      </c>
      <c r="WUR66" s="956">
        <f t="shared" ref="WUR66" si="14633">IF(WUR62&gt;0,0,(WUR60-WUP62)*$C$65)</f>
        <v>0</v>
      </c>
      <c r="WUU66" s="956">
        <f t="shared" ref="WUU66" si="14634">IF(WUU62&gt;0,0,(WUU60-WUS62)*$C$65)</f>
        <v>0</v>
      </c>
      <c r="WUW66" s="956">
        <f t="shared" ref="WUW66" si="14635">IF(WUW62&gt;0,0,(WUW60-WUU62)*$C$65)</f>
        <v>0</v>
      </c>
      <c r="WUZ66" s="956">
        <f t="shared" ref="WUZ66" si="14636">IF(WUZ62&gt;0,0,(WUZ60-WUX62)*$C$65)</f>
        <v>0</v>
      </c>
      <c r="WVB66" s="956">
        <f t="shared" ref="WVB66" si="14637">IF(WVB62&gt;0,0,(WVB60-WUZ62)*$C$65)</f>
        <v>0</v>
      </c>
      <c r="WVE66" s="956">
        <f t="shared" ref="WVE66" si="14638">IF(WVE62&gt;0,0,(WVE60-WVC62)*$C$65)</f>
        <v>0</v>
      </c>
      <c r="WVG66" s="956">
        <f t="shared" ref="WVG66" si="14639">IF(WVG62&gt;0,0,(WVG60-WVE62)*$C$65)</f>
        <v>0</v>
      </c>
      <c r="WVJ66" s="956">
        <f t="shared" ref="WVJ66" si="14640">IF(WVJ62&gt;0,0,(WVJ60-WVH62)*$C$65)</f>
        <v>0</v>
      </c>
      <c r="WVL66" s="956">
        <f t="shared" ref="WVL66" si="14641">IF(WVL62&gt;0,0,(WVL60-WVJ62)*$C$65)</f>
        <v>0</v>
      </c>
      <c r="WVO66" s="956">
        <f t="shared" ref="WVO66" si="14642">IF(WVO62&gt;0,0,(WVO60-WVM62)*$C$65)</f>
        <v>0</v>
      </c>
      <c r="WVQ66" s="956">
        <f t="shared" ref="WVQ66" si="14643">IF(WVQ62&gt;0,0,(WVQ60-WVO62)*$C$65)</f>
        <v>0</v>
      </c>
      <c r="WVT66" s="956">
        <f t="shared" ref="WVT66" si="14644">IF(WVT62&gt;0,0,(WVT60-WVR62)*$C$65)</f>
        <v>0</v>
      </c>
      <c r="WVV66" s="956">
        <f t="shared" ref="WVV66" si="14645">IF(WVV62&gt;0,0,(WVV60-WVT62)*$C$65)</f>
        <v>0</v>
      </c>
      <c r="WVY66" s="956">
        <f t="shared" ref="WVY66" si="14646">IF(WVY62&gt;0,0,(WVY60-WVW62)*$C$65)</f>
        <v>0</v>
      </c>
      <c r="WWA66" s="956">
        <f t="shared" ref="WWA66" si="14647">IF(WWA62&gt;0,0,(WWA60-WVY62)*$C$65)</f>
        <v>0</v>
      </c>
      <c r="WWD66" s="956">
        <f t="shared" ref="WWD66" si="14648">IF(WWD62&gt;0,0,(WWD60-WWB62)*$C$65)</f>
        <v>0</v>
      </c>
      <c r="WWF66" s="956">
        <f t="shared" ref="WWF66" si="14649">IF(WWF62&gt;0,0,(WWF60-WWD62)*$C$65)</f>
        <v>0</v>
      </c>
      <c r="WWI66" s="956">
        <f t="shared" ref="WWI66" si="14650">IF(WWI62&gt;0,0,(WWI60-WWG62)*$C$65)</f>
        <v>0</v>
      </c>
      <c r="WWK66" s="956">
        <f t="shared" ref="WWK66" si="14651">IF(WWK62&gt;0,0,(WWK60-WWI62)*$C$65)</f>
        <v>0</v>
      </c>
      <c r="WWN66" s="956">
        <f t="shared" ref="WWN66" si="14652">IF(WWN62&gt;0,0,(WWN60-WWL62)*$C$65)</f>
        <v>0</v>
      </c>
      <c r="WWP66" s="956">
        <f t="shared" ref="WWP66" si="14653">IF(WWP62&gt;0,0,(WWP60-WWN62)*$C$65)</f>
        <v>0</v>
      </c>
      <c r="WWS66" s="956">
        <f t="shared" ref="WWS66" si="14654">IF(WWS62&gt;0,0,(WWS60-WWQ62)*$C$65)</f>
        <v>0</v>
      </c>
      <c r="WWU66" s="956">
        <f t="shared" ref="WWU66" si="14655">IF(WWU62&gt;0,0,(WWU60-WWS62)*$C$65)</f>
        <v>0</v>
      </c>
      <c r="WWX66" s="956">
        <f t="shared" ref="WWX66" si="14656">IF(WWX62&gt;0,0,(WWX60-WWV62)*$C$65)</f>
        <v>0</v>
      </c>
      <c r="WWZ66" s="956">
        <f t="shared" ref="WWZ66" si="14657">IF(WWZ62&gt;0,0,(WWZ60-WWX62)*$C$65)</f>
        <v>0</v>
      </c>
      <c r="WXC66" s="956">
        <f t="shared" ref="WXC66" si="14658">IF(WXC62&gt;0,0,(WXC60-WXA62)*$C$65)</f>
        <v>0</v>
      </c>
      <c r="WXE66" s="956">
        <f t="shared" ref="WXE66" si="14659">IF(WXE62&gt;0,0,(WXE60-WXC62)*$C$65)</f>
        <v>0</v>
      </c>
      <c r="WXH66" s="956">
        <f t="shared" ref="WXH66" si="14660">IF(WXH62&gt;0,0,(WXH60-WXF62)*$C$65)</f>
        <v>0</v>
      </c>
      <c r="WXJ66" s="956">
        <f t="shared" ref="WXJ66" si="14661">IF(WXJ62&gt;0,0,(WXJ60-WXH62)*$C$65)</f>
        <v>0</v>
      </c>
      <c r="WXM66" s="956">
        <f t="shared" ref="WXM66" si="14662">IF(WXM62&gt;0,0,(WXM60-WXK62)*$C$65)</f>
        <v>0</v>
      </c>
      <c r="WXO66" s="956">
        <f t="shared" ref="WXO66" si="14663">IF(WXO62&gt;0,0,(WXO60-WXM62)*$C$65)</f>
        <v>0</v>
      </c>
      <c r="WXR66" s="956">
        <f t="shared" ref="WXR66" si="14664">IF(WXR62&gt;0,0,(WXR60-WXP62)*$C$65)</f>
        <v>0</v>
      </c>
      <c r="WXT66" s="956">
        <f t="shared" ref="WXT66" si="14665">IF(WXT62&gt;0,0,(WXT60-WXR62)*$C$65)</f>
        <v>0</v>
      </c>
      <c r="WXW66" s="956">
        <f t="shared" ref="WXW66" si="14666">IF(WXW62&gt;0,0,(WXW60-WXU62)*$C$65)</f>
        <v>0</v>
      </c>
      <c r="WXY66" s="956">
        <f t="shared" ref="WXY66" si="14667">IF(WXY62&gt;0,0,(WXY60-WXW62)*$C$65)</f>
        <v>0</v>
      </c>
      <c r="WYB66" s="956">
        <f t="shared" ref="WYB66" si="14668">IF(WYB62&gt;0,0,(WYB60-WXZ62)*$C$65)</f>
        <v>0</v>
      </c>
      <c r="WYD66" s="956">
        <f t="shared" ref="WYD66" si="14669">IF(WYD62&gt;0,0,(WYD60-WYB62)*$C$65)</f>
        <v>0</v>
      </c>
      <c r="WYG66" s="956">
        <f t="shared" ref="WYG66" si="14670">IF(WYG62&gt;0,0,(WYG60-WYE62)*$C$65)</f>
        <v>0</v>
      </c>
      <c r="WYI66" s="956">
        <f t="shared" ref="WYI66" si="14671">IF(WYI62&gt;0,0,(WYI60-WYG62)*$C$65)</f>
        <v>0</v>
      </c>
      <c r="WYL66" s="956">
        <f t="shared" ref="WYL66" si="14672">IF(WYL62&gt;0,0,(WYL60-WYJ62)*$C$65)</f>
        <v>0</v>
      </c>
      <c r="WYN66" s="956">
        <f t="shared" ref="WYN66" si="14673">IF(WYN62&gt;0,0,(WYN60-WYL62)*$C$65)</f>
        <v>0</v>
      </c>
      <c r="WYQ66" s="956">
        <f t="shared" ref="WYQ66" si="14674">IF(WYQ62&gt;0,0,(WYQ60-WYO62)*$C$65)</f>
        <v>0</v>
      </c>
      <c r="WYS66" s="956">
        <f t="shared" ref="WYS66" si="14675">IF(WYS62&gt;0,0,(WYS60-WYQ62)*$C$65)</f>
        <v>0</v>
      </c>
      <c r="WYV66" s="956">
        <f t="shared" ref="WYV66" si="14676">IF(WYV62&gt;0,0,(WYV60-WYT62)*$C$65)</f>
        <v>0</v>
      </c>
      <c r="WYX66" s="956">
        <f t="shared" ref="WYX66" si="14677">IF(WYX62&gt;0,0,(WYX60-WYV62)*$C$65)</f>
        <v>0</v>
      </c>
      <c r="WZA66" s="956">
        <f t="shared" ref="WZA66" si="14678">IF(WZA62&gt;0,0,(WZA60-WYY62)*$C$65)</f>
        <v>0</v>
      </c>
      <c r="WZC66" s="956">
        <f t="shared" ref="WZC66" si="14679">IF(WZC62&gt;0,0,(WZC60-WZA62)*$C$65)</f>
        <v>0</v>
      </c>
      <c r="WZF66" s="956">
        <f t="shared" ref="WZF66" si="14680">IF(WZF62&gt;0,0,(WZF60-WZD62)*$C$65)</f>
        <v>0</v>
      </c>
      <c r="WZH66" s="956">
        <f t="shared" ref="WZH66" si="14681">IF(WZH62&gt;0,0,(WZH60-WZF62)*$C$65)</f>
        <v>0</v>
      </c>
      <c r="WZK66" s="956">
        <f t="shared" ref="WZK66" si="14682">IF(WZK62&gt;0,0,(WZK60-WZI62)*$C$65)</f>
        <v>0</v>
      </c>
      <c r="WZM66" s="956">
        <f t="shared" ref="WZM66" si="14683">IF(WZM62&gt;0,0,(WZM60-WZK62)*$C$65)</f>
        <v>0</v>
      </c>
      <c r="WZP66" s="956">
        <f t="shared" ref="WZP66" si="14684">IF(WZP62&gt;0,0,(WZP60-WZN62)*$C$65)</f>
        <v>0</v>
      </c>
      <c r="WZR66" s="956">
        <f t="shared" ref="WZR66" si="14685">IF(WZR62&gt;0,0,(WZR60-WZP62)*$C$65)</f>
        <v>0</v>
      </c>
      <c r="WZU66" s="956">
        <f t="shared" ref="WZU66" si="14686">IF(WZU62&gt;0,0,(WZU60-WZS62)*$C$65)</f>
        <v>0</v>
      </c>
      <c r="WZW66" s="956">
        <f t="shared" ref="WZW66" si="14687">IF(WZW62&gt;0,0,(WZW60-WZU62)*$C$65)</f>
        <v>0</v>
      </c>
      <c r="WZZ66" s="956">
        <f t="shared" ref="WZZ66" si="14688">IF(WZZ62&gt;0,0,(WZZ60-WZX62)*$C$65)</f>
        <v>0</v>
      </c>
      <c r="XAB66" s="956">
        <f t="shared" ref="XAB66" si="14689">IF(XAB62&gt;0,0,(XAB60-WZZ62)*$C$65)</f>
        <v>0</v>
      </c>
      <c r="XAE66" s="956">
        <f t="shared" ref="XAE66" si="14690">IF(XAE62&gt;0,0,(XAE60-XAC62)*$C$65)</f>
        <v>0</v>
      </c>
      <c r="XAG66" s="956">
        <f t="shared" ref="XAG66" si="14691">IF(XAG62&gt;0,0,(XAG60-XAE62)*$C$65)</f>
        <v>0</v>
      </c>
      <c r="XAJ66" s="956">
        <f t="shared" ref="XAJ66" si="14692">IF(XAJ62&gt;0,0,(XAJ60-XAH62)*$C$65)</f>
        <v>0</v>
      </c>
      <c r="XAL66" s="956">
        <f t="shared" ref="XAL66" si="14693">IF(XAL62&gt;0,0,(XAL60-XAJ62)*$C$65)</f>
        <v>0</v>
      </c>
      <c r="XAO66" s="956">
        <f t="shared" ref="XAO66" si="14694">IF(XAO62&gt;0,0,(XAO60-XAM62)*$C$65)</f>
        <v>0</v>
      </c>
      <c r="XAQ66" s="956">
        <f t="shared" ref="XAQ66" si="14695">IF(XAQ62&gt;0,0,(XAQ60-XAO62)*$C$65)</f>
        <v>0</v>
      </c>
      <c r="XAT66" s="956">
        <f t="shared" ref="XAT66" si="14696">IF(XAT62&gt;0,0,(XAT60-XAR62)*$C$65)</f>
        <v>0</v>
      </c>
      <c r="XAV66" s="956">
        <f t="shared" ref="XAV66" si="14697">IF(XAV62&gt;0,0,(XAV60-XAT62)*$C$65)</f>
        <v>0</v>
      </c>
      <c r="XAY66" s="956">
        <f t="shared" ref="XAY66" si="14698">IF(XAY62&gt;0,0,(XAY60-XAW62)*$C$65)</f>
        <v>0</v>
      </c>
      <c r="XBA66" s="956">
        <f t="shared" ref="XBA66" si="14699">IF(XBA62&gt;0,0,(XBA60-XAY62)*$C$65)</f>
        <v>0</v>
      </c>
      <c r="XBD66" s="956">
        <f t="shared" ref="XBD66" si="14700">IF(XBD62&gt;0,0,(XBD60-XBB62)*$C$65)</f>
        <v>0</v>
      </c>
      <c r="XBF66" s="956">
        <f t="shared" ref="XBF66" si="14701">IF(XBF62&gt;0,0,(XBF60-XBD62)*$C$65)</f>
        <v>0</v>
      </c>
      <c r="XBI66" s="956">
        <f t="shared" ref="XBI66" si="14702">IF(XBI62&gt;0,0,(XBI60-XBG62)*$C$65)</f>
        <v>0</v>
      </c>
      <c r="XBK66" s="956">
        <f t="shared" ref="XBK66" si="14703">IF(XBK62&gt;0,0,(XBK60-XBI62)*$C$65)</f>
        <v>0</v>
      </c>
      <c r="XBN66" s="956">
        <f t="shared" ref="XBN66" si="14704">IF(XBN62&gt;0,0,(XBN60-XBL62)*$C$65)</f>
        <v>0</v>
      </c>
      <c r="XBP66" s="956">
        <f t="shared" ref="XBP66" si="14705">IF(XBP62&gt;0,0,(XBP60-XBN62)*$C$65)</f>
        <v>0</v>
      </c>
      <c r="XBS66" s="956">
        <f t="shared" ref="XBS66" si="14706">IF(XBS62&gt;0,0,(XBS60-XBQ62)*$C$65)</f>
        <v>0</v>
      </c>
      <c r="XBU66" s="956">
        <f t="shared" ref="XBU66" si="14707">IF(XBU62&gt;0,0,(XBU60-XBS62)*$C$65)</f>
        <v>0</v>
      </c>
      <c r="XBX66" s="956">
        <f t="shared" ref="XBX66" si="14708">IF(XBX62&gt;0,0,(XBX60-XBV62)*$C$65)</f>
        <v>0</v>
      </c>
      <c r="XBZ66" s="956">
        <f t="shared" ref="XBZ66" si="14709">IF(XBZ62&gt;0,0,(XBZ60-XBX62)*$C$65)</f>
        <v>0</v>
      </c>
      <c r="XCC66" s="956">
        <f t="shared" ref="XCC66" si="14710">IF(XCC62&gt;0,0,(XCC60-XCA62)*$C$65)</f>
        <v>0</v>
      </c>
      <c r="XCE66" s="956">
        <f t="shared" ref="XCE66" si="14711">IF(XCE62&gt;0,0,(XCE60-XCC62)*$C$65)</f>
        <v>0</v>
      </c>
      <c r="XCH66" s="956">
        <f t="shared" ref="XCH66" si="14712">IF(XCH62&gt;0,0,(XCH60-XCF62)*$C$65)</f>
        <v>0</v>
      </c>
      <c r="XCJ66" s="956">
        <f t="shared" ref="XCJ66" si="14713">IF(XCJ62&gt;0,0,(XCJ60-XCH62)*$C$65)</f>
        <v>0</v>
      </c>
      <c r="XCM66" s="956">
        <f t="shared" ref="XCM66" si="14714">IF(XCM62&gt;0,0,(XCM60-XCK62)*$C$65)</f>
        <v>0</v>
      </c>
      <c r="XCO66" s="956">
        <f t="shared" ref="XCO66" si="14715">IF(XCO62&gt;0,0,(XCO60-XCM62)*$C$65)</f>
        <v>0</v>
      </c>
      <c r="XCR66" s="956">
        <f t="shared" ref="XCR66" si="14716">IF(XCR62&gt;0,0,(XCR60-XCP62)*$C$65)</f>
        <v>0</v>
      </c>
      <c r="XCT66" s="956">
        <f t="shared" ref="XCT66" si="14717">IF(XCT62&gt;0,0,(XCT60-XCR62)*$C$65)</f>
        <v>0</v>
      </c>
      <c r="XCW66" s="956">
        <f t="shared" ref="XCW66" si="14718">IF(XCW62&gt;0,0,(XCW60-XCU62)*$C$65)</f>
        <v>0</v>
      </c>
      <c r="XCY66" s="956">
        <f t="shared" ref="XCY66" si="14719">IF(XCY62&gt;0,0,(XCY60-XCW62)*$C$65)</f>
        <v>0</v>
      </c>
      <c r="XDB66" s="956">
        <f t="shared" ref="XDB66" si="14720">IF(XDB62&gt;0,0,(XDB60-XCZ62)*$C$65)</f>
        <v>0</v>
      </c>
      <c r="XDD66" s="956">
        <f t="shared" ref="XDD66" si="14721">IF(XDD62&gt;0,0,(XDD60-XDB62)*$C$65)</f>
        <v>0</v>
      </c>
      <c r="XDG66" s="956">
        <f t="shared" ref="XDG66" si="14722">IF(XDG62&gt;0,0,(XDG60-XDE62)*$C$65)</f>
        <v>0</v>
      </c>
      <c r="XDI66" s="956">
        <f t="shared" ref="XDI66" si="14723">IF(XDI62&gt;0,0,(XDI60-XDG62)*$C$65)</f>
        <v>0</v>
      </c>
      <c r="XDL66" s="956">
        <f t="shared" ref="XDL66" si="14724">IF(XDL62&gt;0,0,(XDL60-XDJ62)*$C$65)</f>
        <v>0</v>
      </c>
      <c r="XDN66" s="956">
        <f t="shared" ref="XDN66" si="14725">IF(XDN62&gt;0,0,(XDN60-XDL62)*$C$65)</f>
        <v>0</v>
      </c>
      <c r="XDQ66" s="956">
        <f t="shared" ref="XDQ66" si="14726">IF(XDQ62&gt;0,0,(XDQ60-XDO62)*$C$65)</f>
        <v>0</v>
      </c>
      <c r="XDS66" s="956">
        <f t="shared" ref="XDS66" si="14727">IF(XDS62&gt;0,0,(XDS60-XDQ62)*$C$65)</f>
        <v>0</v>
      </c>
      <c r="XDV66" s="956">
        <f t="shared" ref="XDV66" si="14728">IF(XDV62&gt;0,0,(XDV60-XDT62)*$C$65)</f>
        <v>0</v>
      </c>
      <c r="XDX66" s="956">
        <f t="shared" ref="XDX66" si="14729">IF(XDX62&gt;0,0,(XDX60-XDV62)*$C$65)</f>
        <v>0</v>
      </c>
      <c r="XEA66" s="956">
        <f t="shared" ref="XEA66" si="14730">IF(XEA62&gt;0,0,(XEA60-XDY62)*$C$65)</f>
        <v>0</v>
      </c>
      <c r="XEC66" s="956">
        <f t="shared" ref="XEC66" si="14731">IF(XEC62&gt;0,0,(XEC60-XEA62)*$C$65)</f>
        <v>0</v>
      </c>
      <c r="XEF66" s="956">
        <f t="shared" ref="XEF66" si="14732">IF(XEF62&gt;0,0,(XEF60-XED62)*$C$65)</f>
        <v>0</v>
      </c>
      <c r="XEH66" s="956">
        <f t="shared" ref="XEH66" si="14733">IF(XEH62&gt;0,0,(XEH60-XEF62)*$C$65)</f>
        <v>0</v>
      </c>
      <c r="XEK66" s="956">
        <f t="shared" ref="XEK66" si="14734">IF(XEK62&gt;0,0,(XEK60-XEI62)*$C$65)</f>
        <v>0</v>
      </c>
      <c r="XEM66" s="956">
        <f t="shared" ref="XEM66" si="14735">IF(XEM62&gt;0,0,(XEM60-XEK62)*$C$65)</f>
        <v>0</v>
      </c>
      <c r="XEP66" s="956">
        <f t="shared" ref="XEP66" si="14736">IF(XEP62&gt;0,0,(XEP60-XEN62)*$C$65)</f>
        <v>0</v>
      </c>
      <c r="XER66" s="956">
        <f t="shared" ref="XER66" si="14737">IF(XER62&gt;0,0,(XER60-XEP62)*$C$65)</f>
        <v>0</v>
      </c>
      <c r="XEU66" s="956">
        <f t="shared" ref="XEU66" si="14738">IF(XEU62&gt;0,0,(XEU60-XES62)*$C$65)</f>
        <v>0</v>
      </c>
      <c r="XEW66" s="956">
        <f t="shared" ref="XEW66" si="14739">IF(XEW62&gt;0,0,(XEW60-XEU62)*$C$65)</f>
        <v>0</v>
      </c>
      <c r="XEZ66" s="956">
        <f t="shared" ref="XEZ66" si="14740">IF(XEZ62&gt;0,0,(XEZ60-XEX62)*$C$65)</f>
        <v>0</v>
      </c>
      <c r="XFB66" s="956">
        <f t="shared" ref="XFB66" si="14741">IF(XFB62&gt;0,0,(XFB60-XEZ62)*$C$65)</f>
        <v>0</v>
      </c>
    </row>
    <row r="67" spans="1:1022 1025:2047 2050:3072 3075:4095 4097:5120 5122:6142 6145:7167 7170:8192 8195:9215 9217:10240 10242:11262 11265:12287 12290:13312 13315:14335 14337:15360 15362:16382" s="956" customFormat="1">
      <c r="A67" s="961"/>
      <c r="B67" s="961"/>
      <c r="C67" s="966"/>
      <c r="E67" s="960"/>
    </row>
    <row r="68" spans="1:1022 1025:2047 2050:3072 3075:4095 4097:5120 5122:6142 6145:7167 7170:8192 8195:9215 9217:10240 10242:11262 11265:12287 12290:13312 13315:14335 14337:15360 15362:16382" s="956" customFormat="1">
      <c r="A68" s="961"/>
      <c r="B68" s="961"/>
      <c r="C68" s="966"/>
      <c r="E68" s="961"/>
      <c r="G68" s="956">
        <f t="shared" ref="G68:AG69" si="14742">E68*$C$66</f>
        <v>0</v>
      </c>
      <c r="I68" s="956">
        <f t="shared" si="14742"/>
        <v>0</v>
      </c>
      <c r="K68" s="956">
        <f t="shared" si="14742"/>
        <v>0</v>
      </c>
      <c r="M68" s="956">
        <f t="shared" si="14742"/>
        <v>0</v>
      </c>
      <c r="O68" s="956">
        <f t="shared" si="14742"/>
        <v>0</v>
      </c>
      <c r="Q68" s="956">
        <f t="shared" si="14742"/>
        <v>0</v>
      </c>
      <c r="S68" s="956">
        <f t="shared" si="14742"/>
        <v>0</v>
      </c>
      <c r="U68" s="956">
        <f t="shared" si="14742"/>
        <v>0</v>
      </c>
      <c r="W68" s="956">
        <f t="shared" si="14742"/>
        <v>0</v>
      </c>
      <c r="Y68" s="956">
        <f t="shared" si="14742"/>
        <v>0</v>
      </c>
      <c r="AA68" s="956">
        <f t="shared" si="14742"/>
        <v>0</v>
      </c>
      <c r="AC68" s="956">
        <f t="shared" si="14742"/>
        <v>0</v>
      </c>
      <c r="AE68" s="956">
        <f t="shared" si="14742"/>
        <v>0</v>
      </c>
      <c r="AG68" s="956">
        <f t="shared" si="14742"/>
        <v>0</v>
      </c>
    </row>
    <row r="69" spans="1:1022 1025:2047 2050:3072 3075:4095 4097:5120 5122:6142 6145:7167 7170:8192 8195:9215 9217:10240 10242:11262 11265:12287 12290:13312 13315:14335 14337:15360 15362:16382" s="956" customFormat="1">
      <c r="A69" s="961"/>
      <c r="B69" s="961"/>
      <c r="C69" s="966"/>
      <c r="E69" s="963"/>
      <c r="G69" s="964">
        <f t="shared" si="14742"/>
        <v>0</v>
      </c>
      <c r="I69" s="964">
        <f t="shared" si="14742"/>
        <v>0</v>
      </c>
      <c r="K69" s="964">
        <f t="shared" si="14742"/>
        <v>0</v>
      </c>
      <c r="M69" s="964">
        <f t="shared" si="14742"/>
        <v>0</v>
      </c>
      <c r="O69" s="964">
        <f t="shared" si="14742"/>
        <v>0</v>
      </c>
      <c r="Q69" s="964">
        <f t="shared" si="14742"/>
        <v>0</v>
      </c>
      <c r="S69" s="964">
        <f t="shared" si="14742"/>
        <v>0</v>
      </c>
      <c r="U69" s="964">
        <f t="shared" si="14742"/>
        <v>0</v>
      </c>
      <c r="W69" s="964">
        <f t="shared" si="14742"/>
        <v>0</v>
      </c>
      <c r="Y69" s="964">
        <f t="shared" si="14742"/>
        <v>0</v>
      </c>
      <c r="AA69" s="964">
        <f t="shared" si="14742"/>
        <v>0</v>
      </c>
      <c r="AC69" s="964">
        <f t="shared" si="14742"/>
        <v>0</v>
      </c>
      <c r="AE69" s="964">
        <f t="shared" si="14742"/>
        <v>0</v>
      </c>
      <c r="AG69" s="964">
        <f t="shared" si="14742"/>
        <v>0</v>
      </c>
    </row>
    <row r="70" spans="1:1022 1025:2047 2050:3072 3075:4095 4097:5120 5122:6142 6145:7167 7170:8192 8195:9215 9217:10240 10242:11262 11265:12287 12290:13312 13315:14335 14337:15360 15362:16382"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82100.43981367175</v>
      </c>
      <c r="AA70" s="956">
        <f>SUM(AA66:AA69)</f>
        <v>431730.94683734665</v>
      </c>
      <c r="AC70" s="956">
        <f>SUM(AC66:AC69)</f>
        <v>457942.78885428247</v>
      </c>
      <c r="AE70" s="956">
        <f>SUM(AE66:AE69)</f>
        <v>484292.96740162972</v>
      </c>
      <c r="AG70" s="956">
        <f>SUM(AG66:AG69)</f>
        <v>510766.85744993086</v>
      </c>
    </row>
    <row r="71" spans="1:1022 1025:2047 2050:3072 3075:4095 4097:5120 5122:6142 6145:7167 7170:8192 8195:9215 9217:10240 10242:11262 11265:12287 12290:13312 13315:14335 14337:15360 15362:16382" s="956" customFormat="1">
      <c r="A71" s="958"/>
      <c r="C71" s="966"/>
    </row>
    <row r="72" spans="1:1022 1025:2047 2050:3072 3075:4095 4097:5120 5122:6142 6145:7167 7170:8192 8195:9215 9217:10240 10242:11262 11265:12287 12290:13312 13315:14335 14337:15360 15362:16382" s="956" customFormat="1">
      <c r="A72" s="958" t="s">
        <v>1712</v>
      </c>
      <c r="C72" s="966"/>
      <c r="E72" s="958"/>
      <c r="G72" s="958"/>
      <c r="I72" s="958"/>
      <c r="K72" s="958"/>
      <c r="M72" s="958"/>
      <c r="O72" s="958"/>
      <c r="Q72" s="958"/>
      <c r="S72" s="958"/>
      <c r="U72" s="958"/>
      <c r="W72" s="958"/>
      <c r="Y72" s="958">
        <f>Y60-Y62-Y70</f>
        <v>729241.78705031157</v>
      </c>
      <c r="AA72" s="958">
        <f>AA60-AA62-AA70</f>
        <v>431730.94683734665</v>
      </c>
      <c r="AC72" s="958">
        <f>AC60-AC62-AC70</f>
        <v>457942.78885428247</v>
      </c>
      <c r="AE72" s="958">
        <f>AE60-AE62-AE70</f>
        <v>484292.96740162972</v>
      </c>
      <c r="AG72" s="958">
        <f>AG60-AG62-AG70</f>
        <v>510766.85744993086</v>
      </c>
    </row>
    <row r="73" spans="1:1022 1025:2047 2050:3072 3075:4095 4097:5120 5122:6142 6145:7167 7170:8192 8195:9215 9217:10240 10242:11262 11265:12287 12290:13312 13315:14335 14337:15360 15362:16382" s="956" customFormat="1">
      <c r="A73" s="529"/>
      <c r="C73" s="966"/>
    </row>
    <row r="74" spans="1:1022 1025:2047 2050:3072 3075:4095 4097:5120 5122:6142 6145:7167 7170:8192 8195:9215 9217:10240 10242:11262 11265:12287 12290:13312 13315:14335 14337:15360 15362:16382" s="217" customFormat="1">
      <c r="A74" s="529"/>
      <c r="C74" s="183"/>
    </row>
    <row r="75" spans="1:1022 1025:2047 2050:3072 3075:4095 4097:5120 5122:6142 6145:7167 7170:8192 8195:9215 9217:10240 10242:11262 11265:12287 12290:13312 13315:14335 14337:15360 15362:16382" s="217" customFormat="1">
      <c r="A75" s="956" t="s">
        <v>1711</v>
      </c>
      <c r="C75" s="183"/>
    </row>
    <row r="76" spans="1:1022 1025:2047 2050:3072 3075:4095 4097:5120 5122:6142 6145:7167 7170:8192 8195:9215 9217:10240 10242:11262 11265:12287 12290:13312 13315:14335 14337:15360 15362:16382" s="217" customFormat="1">
      <c r="C76" s="183"/>
    </row>
    <row r="77" spans="1:1022 1025:2047 2050:3072 3075:4095 4097:5120 5122:6142 6145:7167 7170:8192 8195:9215 9217:10240 10242:11262 11265:12287 12290:13312 13315:14335 14337:15360 15362:16382" s="234" customFormat="1" ht="30" customHeight="1">
      <c r="A77" s="2689" t="s">
        <v>1710</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6850000</v>
      </c>
      <c r="C5" s="266">
        <f>'Sources and Uses Budget'!$C4</f>
        <v>6850000</v>
      </c>
      <c r="D5" s="270">
        <f>C5-B5</f>
        <v>0</v>
      </c>
      <c r="E5" s="268"/>
      <c r="F5" s="267"/>
    </row>
    <row r="6" spans="1:6" s="352" customFormat="1">
      <c r="A6" s="364" t="s">
        <v>28</v>
      </c>
      <c r="B6" s="266">
        <f>'Sources and Uses Budget'!$C5</f>
        <v>375000</v>
      </c>
      <c r="C6" s="266">
        <f>'Sources and Uses Budget'!$C5</f>
        <v>375000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7225000</v>
      </c>
      <c r="C9" s="270">
        <f>SUM(C5:C8)</f>
        <v>7225000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7225000</v>
      </c>
      <c r="C13" s="270">
        <f>SUM(C9+C12)</f>
        <v>7225000</v>
      </c>
      <c r="D13" s="270">
        <f t="shared" si="0"/>
        <v>0</v>
      </c>
      <c r="E13" s="268"/>
      <c r="F13" s="267"/>
    </row>
    <row r="14" spans="1:6" s="352" customFormat="1">
      <c r="A14" s="366" t="s">
        <v>902</v>
      </c>
      <c r="B14" s="266">
        <f>'Sources and Uses Budget'!$C13</f>
        <v>506350</v>
      </c>
      <c r="C14" s="266">
        <f>'Sources and Uses Budget'!$C13</f>
        <v>506350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40751827</v>
      </c>
      <c r="C31" s="266">
        <f>'Sources and Uses Budget'!$C30</f>
        <v>40751827</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2768152</v>
      </c>
      <c r="C33" s="266">
        <f>'Sources and Uses Budget'!$C32</f>
        <v>2768152</v>
      </c>
      <c r="D33" s="270">
        <f t="shared" si="0"/>
        <v>0</v>
      </c>
      <c r="E33" s="268"/>
      <c r="F33" s="267"/>
    </row>
    <row r="34" spans="1:6" s="352" customFormat="1">
      <c r="A34" s="145" t="s">
        <v>138</v>
      </c>
      <c r="B34" s="266">
        <f>'Sources and Uses Budget'!$C33</f>
        <v>1186351</v>
      </c>
      <c r="C34" s="266">
        <f>'Sources and Uses Budget'!$C33</f>
        <v>1186351</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1629</v>
      </c>
      <c r="B37" s="266">
        <f>'Sources and Uses Budget'!$C36</f>
        <v>350000</v>
      </c>
      <c r="C37" s="266">
        <f>'Sources and Uses Budget'!$C36</f>
        <v>350000</v>
      </c>
      <c r="D37" s="270"/>
      <c r="E37" s="268"/>
      <c r="F37" s="267"/>
    </row>
    <row r="38" spans="1:6" s="352" customFormat="1">
      <c r="A38" s="155" t="str">
        <f>'Sources and Uses Budget'!A37</f>
        <v>Other: (P&amp;P Bond)</v>
      </c>
      <c r="B38" s="266">
        <f>'Sources and Uses Budget'!$C37</f>
        <v>450813</v>
      </c>
      <c r="C38" s="266">
        <f>'Sources and Uses Budget'!$C37</f>
        <v>450813</v>
      </c>
      <c r="D38" s="270">
        <f t="shared" si="0"/>
        <v>0</v>
      </c>
      <c r="E38" s="268"/>
      <c r="F38" s="267"/>
    </row>
    <row r="39" spans="1:6" s="352" customFormat="1">
      <c r="A39" s="271" t="s">
        <v>143</v>
      </c>
      <c r="B39" s="270">
        <f>SUM(B30:B38)</f>
        <v>45507143</v>
      </c>
      <c r="C39" s="270">
        <f>SUM(C30:C38)</f>
        <v>45507143</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1140000</v>
      </c>
      <c r="C41" s="266">
        <f>'Sources and Uses Budget'!$C40</f>
        <v>1140000</v>
      </c>
      <c r="D41" s="270">
        <f t="shared" si="0"/>
        <v>0</v>
      </c>
      <c r="E41" s="268"/>
      <c r="F41" s="267"/>
    </row>
    <row r="42" spans="1:6" s="352" customFormat="1">
      <c r="A42" s="269" t="s">
        <v>146</v>
      </c>
      <c r="B42" s="266">
        <f>'Sources and Uses Budget'!$C41</f>
        <v>260000</v>
      </c>
      <c r="C42" s="266">
        <f>'Sources and Uses Budget'!$C41</f>
        <v>260000</v>
      </c>
      <c r="D42" s="270">
        <f t="shared" si="0"/>
        <v>0</v>
      </c>
      <c r="E42" s="268"/>
      <c r="F42" s="267"/>
    </row>
    <row r="43" spans="1:6" s="352" customFormat="1">
      <c r="A43" s="271" t="s">
        <v>147</v>
      </c>
      <c r="B43" s="270">
        <f>SUM(B41:B42)</f>
        <v>1400000</v>
      </c>
      <c r="C43" s="270">
        <f>SUM(C41:C42)</f>
        <v>1400000</v>
      </c>
      <c r="D43" s="270">
        <f t="shared" si="0"/>
        <v>0</v>
      </c>
      <c r="E43" s="268"/>
      <c r="F43" s="267"/>
    </row>
    <row r="44" spans="1:6" s="352" customFormat="1">
      <c r="A44" s="271" t="s">
        <v>148</v>
      </c>
      <c r="B44" s="266">
        <f>'Sources and Uses Budget'!$C43</f>
        <v>1688144</v>
      </c>
      <c r="C44" s="266">
        <f>'Sources and Uses Budget'!$C43</f>
        <v>1688144</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3809416</v>
      </c>
      <c r="C46" s="266">
        <f>'Sources and Uses Budget'!$C45</f>
        <v>3809416</v>
      </c>
      <c r="D46" s="270">
        <f t="shared" si="0"/>
        <v>0</v>
      </c>
      <c r="E46" s="268"/>
      <c r="F46" s="267"/>
    </row>
    <row r="47" spans="1:6" s="352" customFormat="1">
      <c r="A47" s="145" t="s">
        <v>151</v>
      </c>
      <c r="B47" s="266">
        <f>'Sources and Uses Budget'!$C46</f>
        <v>570500</v>
      </c>
      <c r="C47" s="266">
        <f>'Sources and Uses Budget'!$C46</f>
        <v>570500</v>
      </c>
      <c r="D47" s="270">
        <f t="shared" si="0"/>
        <v>0</v>
      </c>
      <c r="E47" s="268"/>
      <c r="F47" s="267"/>
    </row>
    <row r="48" spans="1:6" s="352" customFormat="1" ht="12" customHeight="1">
      <c r="A48" s="186" t="s">
        <v>152</v>
      </c>
      <c r="B48" s="266">
        <f>'Sources and Uses Budget'!$C47</f>
        <v>1051000</v>
      </c>
      <c r="C48" s="266">
        <f>'Sources and Uses Budget'!$C47</f>
        <v>1051000</v>
      </c>
      <c r="D48" s="270">
        <f t="shared" si="0"/>
        <v>0</v>
      </c>
      <c r="E48" s="268"/>
      <c r="F48" s="267"/>
    </row>
    <row r="49" spans="1:6" s="352" customFormat="1">
      <c r="A49" s="145" t="s">
        <v>153</v>
      </c>
      <c r="B49" s="266">
        <f>'Sources and Uses Budget'!$C48</f>
        <v>256202</v>
      </c>
      <c r="C49" s="266">
        <f>'Sources and Uses Budget'!$C48</f>
        <v>256202</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131000</v>
      </c>
      <c r="C51" s="266">
        <f>'Sources and Uses Budget'!$C50</f>
        <v>131000</v>
      </c>
      <c r="D51" s="270">
        <f t="shared" si="0"/>
        <v>0</v>
      </c>
      <c r="E51" s="268"/>
      <c r="F51" s="267"/>
    </row>
    <row r="52" spans="1:6" s="352" customFormat="1">
      <c r="A52" s="283" t="s">
        <v>154</v>
      </c>
      <c r="B52" s="266">
        <f>'Sources and Uses Budget'!$C51</f>
        <v>60000</v>
      </c>
      <c r="C52" s="266">
        <f>'Sources and Uses Budget'!$C51</f>
        <v>60000</v>
      </c>
      <c r="D52" s="270">
        <f t="shared" si="0"/>
        <v>0</v>
      </c>
      <c r="E52" s="268"/>
      <c r="F52" s="267"/>
    </row>
    <row r="53" spans="1:6" s="352" customFormat="1">
      <c r="A53" s="145" t="s">
        <v>155</v>
      </c>
      <c r="B53" s="266">
        <f>'Sources and Uses Budget'!$C52</f>
        <v>1850000</v>
      </c>
      <c r="C53" s="266">
        <f>'Sources and Uses Budget'!$C52</f>
        <v>1850000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7728118</v>
      </c>
      <c r="C55" s="273">
        <f>SUM(C46:C54)</f>
        <v>7728118</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345000</v>
      </c>
      <c r="C57" s="266">
        <f>'Sources and Uses Budget'!$C56</f>
        <v>345000</v>
      </c>
      <c r="D57" s="270">
        <f t="shared" si="0"/>
        <v>0</v>
      </c>
      <c r="E57" s="268"/>
      <c r="F57" s="267"/>
    </row>
    <row r="58" spans="1:6" s="352" customFormat="1" ht="12" customHeight="1">
      <c r="A58" s="269" t="s">
        <v>152</v>
      </c>
      <c r="B58" s="266">
        <f>'Sources and Uses Budget'!$C57</f>
        <v>164500</v>
      </c>
      <c r="C58" s="266">
        <f>'Sources and Uses Budget'!$C57</f>
        <v>164500</v>
      </c>
      <c r="D58" s="270">
        <f t="shared" si="0"/>
        <v>0</v>
      </c>
      <c r="E58" s="268"/>
      <c r="F58" s="267"/>
    </row>
    <row r="59" spans="1:6" s="352" customFormat="1">
      <c r="A59" s="269" t="s">
        <v>156</v>
      </c>
      <c r="B59" s="266">
        <f>'Sources and Uses Budget'!$C58</f>
        <v>43500</v>
      </c>
      <c r="C59" s="266">
        <f>'Sources and Uses Budget'!$C58</f>
        <v>43500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25.5">
      <c r="A62" s="1014" t="str">
        <f>'Sources and Uses Budget'!A61</f>
        <v>Other: (Perm Loan Interest ( Const Lender))</v>
      </c>
      <c r="B62" s="266">
        <f>'Sources and Uses Budget'!$C61</f>
        <v>3737780</v>
      </c>
      <c r="C62" s="266">
        <f>'Sources and Uses Budget'!$C61</f>
        <v>3737780</v>
      </c>
      <c r="D62" s="270">
        <f t="shared" si="0"/>
        <v>0</v>
      </c>
      <c r="E62" s="268"/>
      <c r="F62" s="267"/>
    </row>
    <row r="63" spans="1:6" s="352" customFormat="1" ht="13.7" customHeight="1">
      <c r="A63" s="271" t="s">
        <v>301</v>
      </c>
      <c r="B63" s="270">
        <f>SUM(B57:B62)</f>
        <v>4290780</v>
      </c>
      <c r="C63" s="270">
        <f>SUM(C57:C62)</f>
        <v>4290780</v>
      </c>
      <c r="D63" s="270">
        <f t="shared" si="0"/>
        <v>0</v>
      </c>
      <c r="E63" s="268"/>
      <c r="F63" s="267"/>
    </row>
    <row r="64" spans="1:6" s="352" customFormat="1">
      <c r="A64" s="274" t="s">
        <v>302</v>
      </c>
      <c r="B64" s="270">
        <f>SUM(B9+B12+B14+B15+B17+B26+B28+B39+B43+B44+B55+B63)</f>
        <v>68345535</v>
      </c>
      <c r="C64" s="270">
        <f>SUM(C9+C12+C14+C15+C17+C26+C28+C39+C43+C44+C55+C63)</f>
        <v>68345535</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125000</v>
      </c>
      <c r="C66" s="266">
        <f>'Sources and Uses Budget'!$C65</f>
        <v>125000</v>
      </c>
      <c r="D66" s="270">
        <f t="shared" si="0"/>
        <v>0</v>
      </c>
      <c r="E66" s="268"/>
      <c r="F66" s="267"/>
    </row>
    <row r="67" spans="1:6" s="352" customFormat="1" ht="24">
      <c r="A67" s="283" t="s">
        <v>1630</v>
      </c>
      <c r="B67" s="266">
        <f>'Sources and Uses Budget'!$C66</f>
        <v>0</v>
      </c>
      <c r="C67" s="266">
        <f>'Sources and Uses Budget'!$C66</f>
        <v>0</v>
      </c>
      <c r="D67" s="270"/>
      <c r="E67" s="268"/>
      <c r="F67" s="267"/>
    </row>
    <row r="68" spans="1:6" s="352" customFormat="1" ht="24">
      <c r="A68" s="283" t="s">
        <v>1631</v>
      </c>
      <c r="B68" s="266">
        <f>'Sources and Uses Budget'!$C67</f>
        <v>160000</v>
      </c>
      <c r="C68" s="266">
        <f>'Sources and Uses Budget'!$C67</f>
        <v>160000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(Partnership Legal / Other)</v>
      </c>
      <c r="B70" s="266">
        <f>'Sources and Uses Budget'!$C69</f>
        <v>335000</v>
      </c>
      <c r="C70" s="266">
        <f>'Sources and Uses Budget'!$C69</f>
        <v>335000</v>
      </c>
      <c r="D70" s="270">
        <f t="shared" si="0"/>
        <v>0</v>
      </c>
      <c r="E70" s="268"/>
      <c r="F70" s="267"/>
    </row>
    <row r="71" spans="1:6" s="352" customFormat="1">
      <c r="A71" s="149" t="s">
        <v>1634</v>
      </c>
      <c r="B71" s="270">
        <f>SUM(B66:B70)</f>
        <v>620000</v>
      </c>
      <c r="C71" s="270">
        <f>SUM(C66:C70)</f>
        <v>620000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1250528</v>
      </c>
      <c r="C76" s="266">
        <f>'Sources and Uses Budget'!$C75</f>
        <v>1250528</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1250528</v>
      </c>
      <c r="C78" s="270">
        <f>SUM(C73:C77)</f>
        <v>1250528</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2276607</v>
      </c>
      <c r="C80" s="266">
        <f>'Sources and Uses Budget'!$C79</f>
        <v>2276607</v>
      </c>
      <c r="D80" s="270">
        <f t="shared" si="1"/>
        <v>0</v>
      </c>
      <c r="E80" s="268"/>
      <c r="F80" s="267"/>
    </row>
    <row r="81" spans="1:6" s="352" customFormat="1">
      <c r="A81" s="510" t="s">
        <v>58</v>
      </c>
      <c r="B81" s="266">
        <f>'Sources and Uses Budget'!$C80</f>
        <v>1250000</v>
      </c>
      <c r="C81" s="266">
        <f>'Sources and Uses Budget'!$C80</f>
        <v>1250000</v>
      </c>
      <c r="D81" s="270">
        <f>C81-B81</f>
        <v>0</v>
      </c>
      <c r="E81" s="268"/>
      <c r="F81" s="267"/>
    </row>
    <row r="82" spans="1:6" s="352" customFormat="1">
      <c r="A82" s="271" t="s">
        <v>1209</v>
      </c>
      <c r="B82" s="270">
        <f>SUM(B80:B81)</f>
        <v>3526607</v>
      </c>
      <c r="C82" s="270">
        <f>SUM(C80:C81)</f>
        <v>3526607</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233398</v>
      </c>
      <c r="C84" s="266">
        <f>'Sources and Uses Budget'!$C83</f>
        <v>233398</v>
      </c>
      <c r="D84" s="270">
        <f t="shared" si="1"/>
        <v>0</v>
      </c>
      <c r="E84" s="268"/>
      <c r="F84" s="267"/>
    </row>
    <row r="85" spans="1:6" s="352" customFormat="1">
      <c r="A85" s="269" t="s">
        <v>767</v>
      </c>
      <c r="B85" s="266">
        <f>'Sources and Uses Budget'!$C84</f>
        <v>10593</v>
      </c>
      <c r="C85" s="266">
        <f>'Sources and Uses Budget'!$C84</f>
        <v>10593</v>
      </c>
      <c r="D85" s="270">
        <f t="shared" si="1"/>
        <v>0</v>
      </c>
      <c r="E85" s="268"/>
      <c r="F85" s="267"/>
    </row>
    <row r="86" spans="1:6" s="352" customFormat="1">
      <c r="A86" s="269" t="s">
        <v>768</v>
      </c>
      <c r="B86" s="266">
        <f>'Sources and Uses Budget'!$C85</f>
        <v>1000890</v>
      </c>
      <c r="C86" s="266">
        <f>'Sources and Uses Budget'!$C85</f>
        <v>1000890</v>
      </c>
      <c r="D86" s="270">
        <f t="shared" si="1"/>
        <v>0</v>
      </c>
      <c r="E86" s="268"/>
      <c r="F86" s="267"/>
    </row>
    <row r="87" spans="1:6" s="352" customFormat="1">
      <c r="A87" s="269" t="s">
        <v>769</v>
      </c>
      <c r="B87" s="266">
        <f>'Sources and Uses Budget'!$C86</f>
        <v>4810781</v>
      </c>
      <c r="C87" s="266">
        <f>'Sources and Uses Budget'!$C86</f>
        <v>4810781</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320000</v>
      </c>
      <c r="C89" s="266">
        <f>'Sources and Uses Budget'!$C88</f>
        <v>320000</v>
      </c>
      <c r="D89" s="270">
        <f t="shared" si="1"/>
        <v>0</v>
      </c>
      <c r="E89" s="268"/>
      <c r="F89" s="267"/>
    </row>
    <row r="90" spans="1:6" s="352" customFormat="1">
      <c r="A90" s="269" t="s">
        <v>772</v>
      </c>
      <c r="B90" s="266">
        <f>'Sources and Uses Budget'!$C89</f>
        <v>200000</v>
      </c>
      <c r="C90" s="266">
        <f>'Sources and Uses Budget'!$C89</f>
        <v>200000</v>
      </c>
      <c r="D90" s="270">
        <f t="shared" si="1"/>
        <v>0</v>
      </c>
      <c r="E90" s="268"/>
      <c r="F90" s="267"/>
    </row>
    <row r="91" spans="1:6" s="352" customFormat="1">
      <c r="A91" s="269" t="s">
        <v>773</v>
      </c>
      <c r="B91" s="266">
        <f>'Sources and Uses Budget'!$C90</f>
        <v>6940</v>
      </c>
      <c r="C91" s="266">
        <f>'Sources and Uses Budget'!$C90</f>
        <v>6940</v>
      </c>
      <c r="D91" s="270">
        <f t="shared" si="1"/>
        <v>0</v>
      </c>
      <c r="E91" s="268"/>
      <c r="F91" s="267"/>
    </row>
    <row r="92" spans="1:6" s="352" customFormat="1">
      <c r="A92" s="269" t="s">
        <v>372</v>
      </c>
      <c r="B92" s="266">
        <f>'Sources and Uses Budget'!$C91</f>
        <v>135000</v>
      </c>
      <c r="C92" s="266">
        <f>'Sources and Uses Budget'!$C91</f>
        <v>135000</v>
      </c>
      <c r="D92" s="270">
        <f t="shared" si="1"/>
        <v>0</v>
      </c>
      <c r="E92" s="268"/>
      <c r="F92" s="267"/>
    </row>
    <row r="93" spans="1:6" s="352" customFormat="1">
      <c r="A93" s="510" t="s">
        <v>1211</v>
      </c>
      <c r="B93" s="266">
        <f>'Sources and Uses Budget'!$C92</f>
        <v>0</v>
      </c>
      <c r="C93" s="266">
        <f>'Sources and Uses Budget'!$C92</f>
        <v>0</v>
      </c>
      <c r="D93" s="270">
        <f t="shared" si="1"/>
        <v>0</v>
      </c>
      <c r="E93" s="268"/>
      <c r="F93" s="267"/>
    </row>
    <row r="94" spans="1:6" s="352" customFormat="1">
      <c r="A94" s="272" t="s">
        <v>34</v>
      </c>
      <c r="B94" s="266">
        <f>'Sources and Uses Budget'!$C93</f>
        <v>31020</v>
      </c>
      <c r="C94" s="266">
        <f>'Sources and Uses Budget'!$C93</f>
        <v>31020</v>
      </c>
      <c r="D94" s="270">
        <f t="shared" si="1"/>
        <v>0</v>
      </c>
      <c r="E94" s="268"/>
      <c r="F94" s="267"/>
    </row>
    <row r="95" spans="1:6" s="352" customFormat="1">
      <c r="A95" s="272" t="s">
        <v>34</v>
      </c>
      <c r="B95" s="266">
        <f>'Sources and Uses Budget'!$C94</f>
        <v>510000</v>
      </c>
      <c r="C95" s="266">
        <f>'Sources and Uses Budget'!$C94</f>
        <v>510000</v>
      </c>
      <c r="D95" s="270">
        <f t="shared" si="1"/>
        <v>0</v>
      </c>
      <c r="E95" s="268"/>
      <c r="F95" s="267"/>
    </row>
    <row r="96" spans="1:6" s="352" customFormat="1">
      <c r="A96" s="272" t="s">
        <v>34</v>
      </c>
      <c r="B96" s="266">
        <f>'Sources and Uses Budget'!$C95</f>
        <v>99648</v>
      </c>
      <c r="C96" s="266">
        <f>'Sources and Uses Budget'!$C95</f>
        <v>99648</v>
      </c>
      <c r="D96" s="270">
        <f t="shared" si="1"/>
        <v>0</v>
      </c>
      <c r="E96" s="268"/>
      <c r="F96" s="267"/>
    </row>
    <row r="97" spans="1:6" s="352" customFormat="1">
      <c r="A97" s="271" t="s">
        <v>774</v>
      </c>
      <c r="B97" s="270">
        <f>SUM(B84:B96)</f>
        <v>7358270</v>
      </c>
      <c r="C97" s="270">
        <f>SUM(C84:C96)</f>
        <v>7358270</v>
      </c>
      <c r="D97" s="270">
        <f t="shared" si="1"/>
        <v>0</v>
      </c>
      <c r="E97" s="268"/>
      <c r="F97" s="267"/>
    </row>
    <row r="98" spans="1:6" s="352" customFormat="1">
      <c r="A98" s="271" t="s">
        <v>775</v>
      </c>
      <c r="B98" s="270">
        <f>SUM(B64+B71+B78+B82+B97)</f>
        <v>81100940</v>
      </c>
      <c r="C98" s="270">
        <f>SUM(C64+C71+C78+C82+C97)</f>
        <v>81100940</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9964186</v>
      </c>
      <c r="C100" s="266">
        <f>'Sources and Uses Budget'!$C99</f>
        <v>9964186</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9964186</v>
      </c>
      <c r="C105" s="270">
        <f>SUM(C100:C104)</f>
        <v>9964186</v>
      </c>
      <c r="D105" s="270">
        <f t="shared" si="1"/>
        <v>0</v>
      </c>
      <c r="E105" s="268"/>
      <c r="F105" s="267"/>
    </row>
    <row r="106" spans="1:6" s="352" customFormat="1">
      <c r="A106" s="271" t="s">
        <v>780</v>
      </c>
      <c r="B106" s="273">
        <f>SUM(B98+B105)</f>
        <v>91065126</v>
      </c>
      <c r="C106" s="273">
        <f>SUM(C98+C105)</f>
        <v>91065126</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812" t="s">
        <v>1842</v>
      </c>
      <c r="B1" s="1813"/>
      <c r="C1" s="1813"/>
      <c r="D1" s="1813"/>
      <c r="E1" s="1813"/>
      <c r="F1" s="1813"/>
      <c r="G1" s="1813"/>
      <c r="H1" s="1813"/>
      <c r="I1" s="1813"/>
      <c r="J1" s="1813"/>
    </row>
    <row r="2" spans="1:10" ht="15">
      <c r="A2" s="1816" t="s">
        <v>1268</v>
      </c>
      <c r="B2" s="1817"/>
      <c r="C2" s="1817"/>
      <c r="D2" s="1817"/>
      <c r="E2" s="1817"/>
      <c r="F2" s="1817"/>
      <c r="G2" s="1817"/>
      <c r="H2" s="1817"/>
      <c r="I2" s="1817"/>
      <c r="J2" s="1817"/>
    </row>
    <row r="3" spans="1:10" ht="12.75"/>
    <row r="4" spans="1:10" ht="12.75" customHeight="1">
      <c r="A4" s="1814" t="s">
        <v>2005</v>
      </c>
      <c r="B4" s="1814"/>
      <c r="C4" s="1814"/>
      <c r="D4" s="1814"/>
      <c r="E4" s="1814"/>
      <c r="F4" s="1814"/>
      <c r="G4" s="1814"/>
      <c r="H4" s="1814"/>
      <c r="I4" s="1814"/>
      <c r="J4" s="1814"/>
    </row>
    <row r="5" spans="1:10" ht="12.75">
      <c r="A5" s="1814"/>
      <c r="B5" s="1814"/>
      <c r="C5" s="1814"/>
      <c r="D5" s="1814"/>
      <c r="E5" s="1814"/>
      <c r="F5" s="1814"/>
      <c r="G5" s="1814"/>
      <c r="H5" s="1814"/>
      <c r="I5" s="1814"/>
      <c r="J5" s="1814"/>
    </row>
    <row r="6" spans="1:10" ht="30" customHeight="1">
      <c r="A6" s="1814"/>
      <c r="B6" s="1814"/>
      <c r="C6" s="1814"/>
      <c r="D6" s="1814"/>
      <c r="E6" s="1814"/>
      <c r="F6" s="1814"/>
      <c r="G6" s="1814"/>
      <c r="H6" s="1814"/>
      <c r="I6" s="1814"/>
      <c r="J6" s="1814"/>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818" t="s">
        <v>1847</v>
      </c>
      <c r="B10" s="1818"/>
      <c r="C10" s="1818"/>
      <c r="D10" s="1818"/>
      <c r="E10" s="1818"/>
      <c r="F10" s="1818"/>
      <c r="G10" s="1818"/>
      <c r="H10" s="1818"/>
      <c r="I10" s="1818"/>
      <c r="J10" s="1818"/>
    </row>
    <row r="11" spans="1:10" ht="12.75">
      <c r="A11" s="1818"/>
      <c r="B11" s="1818"/>
      <c r="C11" s="1818"/>
      <c r="D11" s="1818"/>
      <c r="E11" s="1818"/>
      <c r="F11" s="1818"/>
      <c r="G11" s="1818"/>
      <c r="H11" s="1818"/>
      <c r="I11" s="1818"/>
      <c r="J11" s="1818"/>
    </row>
    <row r="12" spans="1:10" ht="12.75">
      <c r="A12" s="1818"/>
      <c r="B12" s="1818"/>
      <c r="C12" s="1818"/>
      <c r="D12" s="1818"/>
      <c r="E12" s="1818"/>
      <c r="F12" s="1818"/>
      <c r="G12" s="1818"/>
      <c r="H12" s="1818"/>
      <c r="I12" s="1818"/>
      <c r="J12" s="1818"/>
    </row>
    <row r="13" spans="1:10" ht="12.75">
      <c r="A13" s="1818"/>
      <c r="B13" s="1818"/>
      <c r="C13" s="1818"/>
      <c r="D13" s="1818"/>
      <c r="E13" s="1818"/>
      <c r="F13" s="1818"/>
      <c r="G13" s="1818"/>
      <c r="H13" s="1818"/>
      <c r="I13" s="1818"/>
      <c r="J13" s="1818"/>
    </row>
    <row r="14" spans="1:10" ht="12.75">
      <c r="A14" s="1818"/>
      <c r="B14" s="1818"/>
      <c r="C14" s="1818"/>
      <c r="D14" s="1818"/>
      <c r="E14" s="1818"/>
      <c r="F14" s="1818"/>
      <c r="G14" s="1818"/>
      <c r="H14" s="1818"/>
      <c r="I14" s="1818"/>
      <c r="J14" s="1818"/>
    </row>
    <row r="15" spans="1:10" ht="12.75">
      <c r="A15" s="1818"/>
      <c r="B15" s="1818"/>
      <c r="C15" s="1818"/>
      <c r="D15" s="1818"/>
      <c r="E15" s="1818"/>
      <c r="F15" s="1818"/>
      <c r="G15" s="1818"/>
      <c r="H15" s="1818"/>
      <c r="I15" s="1818"/>
      <c r="J15" s="1818"/>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817" t="s">
        <v>1189</v>
      </c>
      <c r="B19" s="1817"/>
      <c r="C19" s="1817"/>
      <c r="D19" s="1817"/>
      <c r="E19" s="1817"/>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814" t="s">
        <v>1190</v>
      </c>
      <c r="B76" s="1814"/>
      <c r="C76" s="1814"/>
      <c r="D76" s="1814"/>
      <c r="E76" s="1814"/>
      <c r="F76" s="1814"/>
      <c r="G76" s="1814"/>
      <c r="H76" s="1814"/>
      <c r="I76" s="1814"/>
      <c r="J76" s="1814"/>
    </row>
    <row r="77" spans="1:10" ht="12.75">
      <c r="A77" s="1814"/>
      <c r="B77" s="1814"/>
      <c r="C77" s="1814"/>
      <c r="D77" s="1814"/>
      <c r="E77" s="1814"/>
      <c r="F77" s="1814"/>
      <c r="G77" s="1814"/>
      <c r="H77" s="1814"/>
      <c r="I77" s="1814"/>
      <c r="J77" s="1814"/>
    </row>
    <row r="78" spans="1:10" ht="12.75">
      <c r="A78" s="1814"/>
      <c r="B78" s="1814"/>
      <c r="C78" s="1814"/>
      <c r="D78" s="1814"/>
      <c r="E78" s="1814"/>
      <c r="F78" s="1814"/>
      <c r="G78" s="1814"/>
      <c r="H78" s="1814"/>
      <c r="I78" s="1814"/>
      <c r="J78" s="1814"/>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815" t="s">
        <v>1843</v>
      </c>
      <c r="B89" s="1815"/>
      <c r="C89" s="1815"/>
      <c r="D89" s="1815"/>
      <c r="E89" s="1815"/>
      <c r="F89" s="1815"/>
      <c r="G89" s="1815"/>
      <c r="H89" s="1815"/>
      <c r="I89" s="1815"/>
    </row>
    <row r="90" spans="1:9" ht="12.75">
      <c r="A90" s="1806" t="s">
        <v>2003</v>
      </c>
      <c r="B90" s="1806"/>
      <c r="C90" s="1806"/>
      <c r="D90" s="1806"/>
      <c r="E90" s="1806"/>
    </row>
    <row r="91" spans="1:9" ht="12.75">
      <c r="A91" s="1806" t="s">
        <v>2004</v>
      </c>
      <c r="B91" s="1806"/>
      <c r="C91" s="1806"/>
      <c r="D91" s="1806"/>
      <c r="E91" s="1806"/>
    </row>
    <row r="92" spans="1:9" ht="12.75">
      <c r="A92" s="1806" t="s">
        <v>1844</v>
      </c>
      <c r="B92" s="1806"/>
      <c r="C92" s="1806"/>
      <c r="D92" s="1806"/>
      <c r="E92" s="1806"/>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760" zoomScaleNormal="100" workbookViewId="0">
      <selection activeCell="D775" sqref="D775:F777"/>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820" t="s">
        <v>2596</v>
      </c>
      <c r="B2" s="1820"/>
      <c r="C2" s="1820"/>
      <c r="D2" s="1820"/>
      <c r="E2" s="1820"/>
      <c r="F2" s="1820"/>
      <c r="G2" s="1820"/>
      <c r="H2" s="1820"/>
      <c r="I2" s="1820"/>
    </row>
    <row r="3" spans="1:13">
      <c r="A3" s="1821" t="s">
        <v>2172</v>
      </c>
      <c r="B3" s="1821"/>
      <c r="C3" s="1821"/>
      <c r="D3" s="1821"/>
      <c r="E3" s="1821"/>
      <c r="F3" s="1821"/>
      <c r="G3" s="1821"/>
      <c r="H3" s="1821"/>
      <c r="I3" s="1821"/>
    </row>
    <row r="4" spans="1:13">
      <c r="A4" s="1821"/>
      <c r="B4" s="1821"/>
      <c r="C4" s="1817"/>
      <c r="D4" s="1817"/>
      <c r="E4" s="1817"/>
      <c r="F4" s="1817"/>
      <c r="G4" s="1817"/>
    </row>
    <row r="5" spans="1:13">
      <c r="A5" s="1821"/>
      <c r="B5" s="1821"/>
      <c r="C5" s="1817"/>
      <c r="D5" s="1817"/>
      <c r="E5" s="1817"/>
      <c r="F5" s="1817"/>
      <c r="G5" s="1817"/>
    </row>
    <row r="6" spans="1:13" ht="12.75" customHeight="1">
      <c r="A6" s="1843" t="s">
        <v>2171</v>
      </c>
      <c r="B6" s="1843"/>
      <c r="C6" s="1843"/>
      <c r="D6" s="1843"/>
      <c r="E6" s="1843"/>
      <c r="F6" s="1843"/>
      <c r="G6" s="1843"/>
      <c r="I6" s="490"/>
    </row>
    <row r="7" spans="1:13">
      <c r="A7" s="1843"/>
      <c r="B7" s="1843"/>
      <c r="C7" s="1843"/>
      <c r="D7" s="1843"/>
      <c r="E7" s="1843"/>
      <c r="F7" s="1843"/>
      <c r="G7" s="1843"/>
      <c r="I7" s="490"/>
    </row>
    <row r="8" spans="1:13">
      <c r="A8" s="481"/>
      <c r="B8" s="481"/>
      <c r="C8" s="482"/>
      <c r="D8" s="482"/>
      <c r="E8" s="482"/>
      <c r="F8" s="482"/>
    </row>
    <row r="9" spans="1:13">
      <c r="A9" s="1825" t="s">
        <v>1101</v>
      </c>
      <c r="B9" s="1825"/>
      <c r="C9" s="1825"/>
      <c r="D9" s="1825"/>
      <c r="E9" s="1825"/>
      <c r="F9" s="1825"/>
      <c r="G9" s="1825"/>
      <c r="H9" s="1023"/>
      <c r="I9" s="1024"/>
    </row>
    <row r="10" spans="1:13">
      <c r="A10" s="482"/>
      <c r="B10" s="482"/>
      <c r="E10" s="404"/>
    </row>
    <row r="11" spans="1:13" ht="13.7" customHeight="1">
      <c r="C11" s="482"/>
      <c r="D11" s="1842" t="s">
        <v>1100</v>
      </c>
      <c r="E11" s="1842"/>
      <c r="F11" s="1842"/>
    </row>
    <row r="12" spans="1:13">
      <c r="C12" s="482"/>
      <c r="D12" s="1842"/>
      <c r="E12" s="1842"/>
      <c r="F12" s="1842"/>
    </row>
    <row r="13" spans="1:13">
      <c r="A13" s="483"/>
      <c r="B13" s="483"/>
      <c r="C13" s="483"/>
      <c r="D13" s="1823" t="s">
        <v>1090</v>
      </c>
      <c r="E13" s="1823"/>
      <c r="F13" s="1823"/>
      <c r="M13" s="96"/>
    </row>
    <row r="14" spans="1:13">
      <c r="A14" s="483"/>
      <c r="B14" s="483"/>
      <c r="C14" s="483"/>
      <c r="D14" s="476"/>
      <c r="L14" s="312"/>
    </row>
    <row r="15" spans="1:13" ht="14.25">
      <c r="A15" s="484"/>
      <c r="B15" s="485" t="s">
        <v>2775</v>
      </c>
      <c r="C15" s="483"/>
      <c r="D15" s="1822" t="s">
        <v>1894</v>
      </c>
      <c r="E15" s="1822"/>
      <c r="F15" s="1822"/>
      <c r="I15" s="490"/>
    </row>
    <row r="16" spans="1:13">
      <c r="A16" s="483"/>
      <c r="B16" s="483"/>
      <c r="C16" s="483"/>
      <c r="D16" s="1822"/>
      <c r="E16" s="1822"/>
      <c r="F16" s="1822"/>
      <c r="I16" s="490"/>
    </row>
    <row r="17" spans="1:9">
      <c r="A17" s="483"/>
      <c r="B17" s="483"/>
      <c r="C17" s="483"/>
      <c r="D17" s="1822"/>
      <c r="E17" s="1822"/>
      <c r="F17" s="1822"/>
      <c r="I17" s="490"/>
    </row>
    <row r="18" spans="1:9">
      <c r="A18" s="483"/>
      <c r="B18" s="483"/>
      <c r="C18" s="483"/>
      <c r="D18" s="445"/>
      <c r="E18" s="312" t="s">
        <v>1892</v>
      </c>
      <c r="F18" s="445"/>
      <c r="I18" s="490"/>
    </row>
    <row r="19" spans="1:9">
      <c r="A19" s="483"/>
      <c r="B19" s="483"/>
      <c r="C19" s="483"/>
      <c r="I19" s="490"/>
    </row>
    <row r="20" spans="1:9" ht="14.25">
      <c r="A20" s="484"/>
      <c r="B20" s="485" t="s">
        <v>2775</v>
      </c>
      <c r="D20" s="1822" t="s">
        <v>1895</v>
      </c>
      <c r="E20" s="1822"/>
      <c r="F20" s="1822"/>
      <c r="I20" s="490"/>
    </row>
    <row r="21" spans="1:9" ht="14.25">
      <c r="A21" s="484"/>
      <c r="D21" s="1822"/>
      <c r="E21" s="1822"/>
      <c r="F21" s="1822"/>
      <c r="I21" s="490"/>
    </row>
    <row r="22" spans="1:9" ht="14.25">
      <c r="A22" s="484"/>
      <c r="D22" s="392"/>
      <c r="E22" s="96" t="s">
        <v>1891</v>
      </c>
      <c r="F22" s="392"/>
      <c r="I22" s="490"/>
    </row>
    <row r="23" spans="1:9" ht="14.25">
      <c r="A23" s="484"/>
      <c r="B23" s="484"/>
      <c r="D23" s="446"/>
      <c r="I23" s="490"/>
    </row>
    <row r="24" spans="1:9" ht="14.25">
      <c r="A24" s="484"/>
      <c r="B24" s="485" t="s">
        <v>2776</v>
      </c>
      <c r="D24" s="1822" t="s">
        <v>1091</v>
      </c>
      <c r="E24" s="1822"/>
      <c r="F24" s="1822"/>
      <c r="I24" s="490"/>
    </row>
    <row r="25" spans="1:9" ht="14.25">
      <c r="A25" s="484"/>
      <c r="B25" s="484"/>
      <c r="D25" s="1822"/>
      <c r="E25" s="1822"/>
      <c r="F25" s="1822"/>
      <c r="I25" s="490"/>
    </row>
    <row r="26" spans="1:9">
      <c r="I26" s="490"/>
    </row>
    <row r="27" spans="1:9" ht="14.25">
      <c r="A27" s="484"/>
      <c r="B27" s="485" t="s">
        <v>2775</v>
      </c>
      <c r="D27" s="1822" t="s">
        <v>2006</v>
      </c>
      <c r="E27" s="1822"/>
      <c r="F27" s="1822"/>
      <c r="I27" s="490"/>
    </row>
    <row r="28" spans="1:9">
      <c r="D28" s="1822"/>
      <c r="E28" s="1822"/>
      <c r="F28" s="1822"/>
      <c r="I28" s="490"/>
    </row>
    <row r="29" spans="1:9">
      <c r="D29" s="1822"/>
      <c r="E29" s="1822"/>
      <c r="F29" s="1822"/>
      <c r="I29" s="490"/>
    </row>
    <row r="30" spans="1:9">
      <c r="D30" s="1822"/>
      <c r="E30" s="1822"/>
      <c r="F30" s="1822"/>
      <c r="I30" s="490"/>
    </row>
    <row r="31" spans="1:9">
      <c r="D31" s="1822"/>
      <c r="E31" s="1822"/>
      <c r="F31" s="1822"/>
      <c r="I31" s="490"/>
    </row>
    <row r="32" spans="1:9">
      <c r="D32" s="447"/>
      <c r="I32" s="490"/>
    </row>
    <row r="33" spans="1:9">
      <c r="B33" s="485" t="s">
        <v>2776</v>
      </c>
      <c r="D33" s="1822" t="s">
        <v>2007</v>
      </c>
      <c r="E33" s="1822"/>
      <c r="F33" s="1822"/>
      <c r="I33" s="490"/>
    </row>
    <row r="34" spans="1:9">
      <c r="D34" s="1822"/>
      <c r="E34" s="1822"/>
      <c r="F34" s="1822"/>
      <c r="I34" s="490"/>
    </row>
    <row r="35" spans="1:9" ht="14.25">
      <c r="A35" s="484"/>
      <c r="B35" s="484"/>
      <c r="D35" s="447"/>
      <c r="I35" s="490"/>
    </row>
    <row r="36" spans="1:9" ht="14.45" customHeight="1">
      <c r="A36" s="484"/>
      <c r="B36" s="485" t="s">
        <v>2776</v>
      </c>
      <c r="D36" s="1822" t="s">
        <v>1214</v>
      </c>
      <c r="E36" s="1822"/>
      <c r="F36" s="1822"/>
      <c r="I36" s="490"/>
    </row>
    <row r="37" spans="1:9" ht="14.25">
      <c r="A37" s="484"/>
      <c r="B37" s="484"/>
      <c r="D37" s="1822"/>
      <c r="E37" s="1822"/>
      <c r="F37" s="1822"/>
      <c r="I37" s="490"/>
    </row>
    <row r="38" spans="1:9" ht="14.25">
      <c r="A38" s="484"/>
      <c r="B38" s="484"/>
      <c r="D38" s="1822"/>
      <c r="E38" s="1822"/>
      <c r="F38" s="1822"/>
      <c r="I38" s="490"/>
    </row>
    <row r="39" spans="1:9" ht="14.25">
      <c r="A39" s="484"/>
      <c r="B39" s="484"/>
      <c r="D39" s="1822"/>
      <c r="E39" s="1822"/>
      <c r="F39" s="1822"/>
      <c r="I39" s="490"/>
    </row>
    <row r="40" spans="1:9" ht="14.25">
      <c r="A40" s="484"/>
      <c r="B40" s="484"/>
      <c r="I40" s="490"/>
    </row>
    <row r="41" spans="1:9" ht="14.25">
      <c r="A41" s="484"/>
      <c r="B41" s="485" t="s">
        <v>2776</v>
      </c>
      <c r="D41" s="1822" t="s">
        <v>1092</v>
      </c>
      <c r="E41" s="1822"/>
      <c r="F41" s="1822"/>
      <c r="I41" s="490"/>
    </row>
    <row r="42" spans="1:9" ht="14.25">
      <c r="A42" s="484"/>
      <c r="B42" s="484"/>
      <c r="D42" s="1822"/>
      <c r="E42" s="1822"/>
      <c r="F42" s="1822"/>
      <c r="I42" s="490"/>
    </row>
    <row r="43" spans="1:9" ht="14.25">
      <c r="A43" s="484"/>
      <c r="B43" s="484"/>
      <c r="D43" s="1822"/>
      <c r="E43" s="1822"/>
      <c r="F43" s="1822"/>
      <c r="I43" s="490"/>
    </row>
    <row r="44" spans="1:9" ht="14.25">
      <c r="A44" s="484"/>
      <c r="B44" s="484"/>
      <c r="D44" s="1822"/>
      <c r="E44" s="1822"/>
      <c r="F44" s="1822"/>
      <c r="I44" s="490"/>
    </row>
    <row r="45" spans="1:9" ht="14.25">
      <c r="A45" s="484"/>
      <c r="B45" s="484"/>
      <c r="D45" s="1822"/>
      <c r="E45" s="1822"/>
      <c r="F45" s="1822"/>
      <c r="I45" s="490"/>
    </row>
    <row r="46" spans="1:9" ht="14.25">
      <c r="A46" s="484"/>
      <c r="B46" s="484"/>
      <c r="D46" s="445"/>
      <c r="E46" s="445"/>
      <c r="F46" s="445"/>
      <c r="I46" s="490"/>
    </row>
    <row r="47" spans="1:9" ht="14.25">
      <c r="A47" s="484"/>
      <c r="B47" s="485" t="s">
        <v>2776</v>
      </c>
      <c r="D47" s="1822" t="s">
        <v>1093</v>
      </c>
      <c r="E47" s="1822"/>
      <c r="F47" s="1822"/>
      <c r="I47" s="490"/>
    </row>
    <row r="48" spans="1:9" ht="14.25">
      <c r="A48" s="484"/>
      <c r="B48" s="484"/>
      <c r="D48" s="1822"/>
      <c r="E48" s="1822"/>
      <c r="F48" s="1822"/>
      <c r="I48" s="490"/>
    </row>
    <row r="49" spans="1:9" ht="14.25">
      <c r="A49" s="484"/>
      <c r="B49" s="484"/>
      <c r="D49" s="1822"/>
      <c r="E49" s="1822"/>
      <c r="F49" s="1822"/>
      <c r="I49" s="490"/>
    </row>
    <row r="50" spans="1:9" ht="23.25" customHeight="1">
      <c r="A50" s="484"/>
      <c r="B50" s="484"/>
      <c r="D50" s="1822"/>
      <c r="E50" s="1822"/>
      <c r="F50" s="1822"/>
      <c r="I50" s="490"/>
    </row>
    <row r="51" spans="1:9" ht="14.25">
      <c r="A51" s="484"/>
      <c r="B51" s="484"/>
      <c r="D51" s="446"/>
      <c r="I51" s="490"/>
    </row>
    <row r="52" spans="1:9" ht="14.45" customHeight="1">
      <c r="A52" s="484"/>
      <c r="B52" s="485" t="s">
        <v>2776</v>
      </c>
      <c r="D52" s="1822" t="s">
        <v>1094</v>
      </c>
      <c r="E52" s="1822"/>
      <c r="F52" s="1822"/>
      <c r="I52" s="490"/>
    </row>
    <row r="53" spans="1:9" ht="14.25">
      <c r="A53" s="484"/>
      <c r="B53" s="484"/>
      <c r="D53" s="1822"/>
      <c r="E53" s="1822"/>
      <c r="F53" s="1822"/>
      <c r="I53" s="490"/>
    </row>
    <row r="54" spans="1:9" ht="14.25">
      <c r="A54" s="484"/>
      <c r="B54" s="484"/>
      <c r="D54" s="1822"/>
      <c r="E54" s="1822"/>
      <c r="F54" s="1822"/>
      <c r="I54" s="490"/>
    </row>
    <row r="55" spans="1:9" ht="14.25">
      <c r="A55" s="484"/>
      <c r="B55" s="484"/>
      <c r="I55" s="490"/>
    </row>
    <row r="56" spans="1:9" ht="14.25">
      <c r="A56" s="484"/>
      <c r="B56" s="485" t="s">
        <v>2775</v>
      </c>
      <c r="D56" s="1844" t="s">
        <v>1095</v>
      </c>
      <c r="E56" s="1844"/>
      <c r="F56" s="1844"/>
      <c r="I56" s="490"/>
    </row>
    <row r="57" spans="1:9" ht="14.25">
      <c r="A57" s="484"/>
      <c r="B57" s="484"/>
      <c r="D57" s="1844"/>
      <c r="E57" s="1844"/>
      <c r="F57" s="1844"/>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2776</v>
      </c>
      <c r="D61" s="1822" t="s">
        <v>1096</v>
      </c>
      <c r="E61" s="1822"/>
      <c r="F61" s="1822"/>
      <c r="I61" s="490"/>
    </row>
    <row r="62" spans="1:9">
      <c r="D62" s="1822"/>
      <c r="E62" s="1822"/>
      <c r="F62" s="1822"/>
      <c r="I62" s="490"/>
    </row>
    <row r="63" spans="1:9">
      <c r="D63" s="1822"/>
      <c r="E63" s="1822"/>
      <c r="F63" s="1822"/>
      <c r="I63" s="490"/>
    </row>
    <row r="64" spans="1:9">
      <c r="I64" s="490"/>
    </row>
    <row r="65" spans="1:9" ht="14.25">
      <c r="A65" s="484"/>
      <c r="B65" s="485" t="s">
        <v>2776</v>
      </c>
      <c r="D65" s="1822" t="s">
        <v>1097</v>
      </c>
      <c r="E65" s="1822"/>
      <c r="F65" s="1822"/>
      <c r="I65" s="490"/>
    </row>
    <row r="66" spans="1:9">
      <c r="D66" s="1822"/>
      <c r="E66" s="1822"/>
      <c r="F66" s="1822"/>
      <c r="I66" s="490"/>
    </row>
    <row r="67" spans="1:9">
      <c r="I67" s="490"/>
    </row>
    <row r="68" spans="1:9" ht="14.25">
      <c r="A68" s="484"/>
      <c r="B68" s="485" t="s">
        <v>2775</v>
      </c>
      <c r="D68" s="1822" t="s">
        <v>1098</v>
      </c>
      <c r="E68" s="1822"/>
      <c r="F68" s="1822"/>
      <c r="I68" s="490"/>
    </row>
    <row r="69" spans="1:9">
      <c r="D69" s="1822"/>
      <c r="E69" s="1822"/>
      <c r="F69" s="1822"/>
      <c r="I69" s="490"/>
    </row>
    <row r="70" spans="1:9">
      <c r="D70" s="1822"/>
      <c r="E70" s="1822"/>
      <c r="F70" s="1822"/>
      <c r="I70" s="490"/>
    </row>
    <row r="71" spans="1:9">
      <c r="I71" s="490"/>
    </row>
    <row r="72" spans="1:9" ht="14.25">
      <c r="A72" s="484"/>
      <c r="B72" s="485" t="s">
        <v>2776</v>
      </c>
      <c r="D72" s="1822" t="s">
        <v>1099</v>
      </c>
      <c r="E72" s="1822"/>
      <c r="F72" s="1822"/>
      <c r="I72" s="490"/>
    </row>
    <row r="73" spans="1:9">
      <c r="D73" s="1822"/>
      <c r="E73" s="1822"/>
      <c r="F73" s="1822"/>
      <c r="I73" s="490"/>
    </row>
    <row r="74" spans="1:9" ht="14.25">
      <c r="A74" s="484"/>
      <c r="B74" s="484"/>
      <c r="D74" s="446"/>
      <c r="I74" s="490"/>
    </row>
    <row r="75" spans="1:9">
      <c r="A75" s="1825" t="s">
        <v>1044</v>
      </c>
      <c r="B75" s="1825"/>
      <c r="C75" s="1825"/>
      <c r="D75" s="1825"/>
      <c r="E75" s="1825"/>
      <c r="F75" s="1825"/>
      <c r="G75" s="1825"/>
      <c r="H75" s="1023"/>
      <c r="I75" s="1147"/>
    </row>
    <row r="76" spans="1:9">
      <c r="I76" s="490"/>
    </row>
    <row r="77" spans="1:9">
      <c r="C77" s="486"/>
      <c r="D77" s="1824" t="s">
        <v>1102</v>
      </c>
      <c r="E77" s="1824"/>
      <c r="F77" s="1824"/>
      <c r="I77" s="490"/>
    </row>
    <row r="78" spans="1:9">
      <c r="A78" s="446"/>
      <c r="B78" s="446"/>
      <c r="D78" s="1822" t="s">
        <v>1117</v>
      </c>
      <c r="E78" s="1822"/>
      <c r="F78" s="1822"/>
      <c r="I78" s="490"/>
    </row>
    <row r="79" spans="1:9">
      <c r="A79" s="446"/>
      <c r="B79" s="446"/>
      <c r="I79" s="490"/>
    </row>
    <row r="80" spans="1:9" ht="13.7" customHeight="1">
      <c r="A80" s="484"/>
      <c r="B80" s="485" t="s">
        <v>2775</v>
      </c>
      <c r="D80" s="1822" t="s">
        <v>1245</v>
      </c>
      <c r="E80" s="1822"/>
      <c r="F80" s="1822"/>
      <c r="I80" s="490"/>
    </row>
    <row r="81" spans="1:9" ht="14.25">
      <c r="A81" s="484"/>
      <c r="B81" s="484"/>
      <c r="D81" s="1822"/>
      <c r="E81" s="1822"/>
      <c r="F81" s="1822"/>
      <c r="I81" s="490"/>
    </row>
    <row r="82" spans="1:9" ht="14.25">
      <c r="A82" s="484"/>
      <c r="B82" s="484"/>
      <c r="D82" s="1822"/>
      <c r="E82" s="1822"/>
      <c r="F82" s="1822"/>
      <c r="I82" s="490"/>
    </row>
    <row r="83" spans="1:9" ht="14.25">
      <c r="A83" s="484"/>
      <c r="B83" s="484"/>
      <c r="D83" s="1822"/>
      <c r="E83" s="1822"/>
      <c r="F83" s="1822"/>
      <c r="I83" s="490"/>
    </row>
    <row r="84" spans="1:9" ht="14.25">
      <c r="A84" s="484"/>
      <c r="B84" s="484"/>
      <c r="D84" s="1822"/>
      <c r="E84" s="1822"/>
      <c r="F84" s="1822"/>
      <c r="I84" s="490"/>
    </row>
    <row r="85" spans="1:9" ht="14.25">
      <c r="A85" s="484"/>
      <c r="B85" s="484"/>
      <c r="D85" s="1822"/>
      <c r="E85" s="1822"/>
      <c r="F85" s="1822"/>
      <c r="I85" s="490"/>
    </row>
    <row r="86" spans="1:9" ht="14.25">
      <c r="A86" s="484"/>
      <c r="B86" s="484"/>
      <c r="D86" s="1822"/>
      <c r="E86" s="1822"/>
      <c r="F86" s="1822"/>
      <c r="I86" s="490"/>
    </row>
    <row r="87" spans="1:9" ht="14.25">
      <c r="A87" s="484"/>
      <c r="B87" s="484"/>
      <c r="D87" s="1822"/>
      <c r="E87" s="1822"/>
      <c r="F87" s="1822"/>
      <c r="I87" s="490"/>
    </row>
    <row r="88" spans="1:9" ht="14.25">
      <c r="A88" s="484"/>
      <c r="B88" s="484"/>
      <c r="D88" s="385"/>
      <c r="E88" s="385"/>
      <c r="F88" s="385"/>
      <c r="I88" s="490"/>
    </row>
    <row r="89" spans="1:9" ht="15" customHeight="1">
      <c r="A89" s="484"/>
      <c r="B89" s="485" t="s">
        <v>2775</v>
      </c>
      <c r="D89" s="1822" t="s">
        <v>1730</v>
      </c>
      <c r="E89" s="1822"/>
      <c r="F89" s="1822"/>
      <c r="I89" s="490"/>
    </row>
    <row r="90" spans="1:9" ht="14.25">
      <c r="A90" s="484"/>
      <c r="B90" s="484"/>
      <c r="D90" s="1822"/>
      <c r="E90" s="1822"/>
      <c r="F90" s="1822"/>
      <c r="I90" s="490"/>
    </row>
    <row r="91" spans="1:9" ht="14.25">
      <c r="A91" s="484"/>
      <c r="B91" s="484"/>
      <c r="D91" s="445"/>
      <c r="E91" s="445"/>
      <c r="F91" s="445"/>
      <c r="I91" s="490"/>
    </row>
    <row r="92" spans="1:9" ht="14.25">
      <c r="A92" s="484"/>
      <c r="B92" s="485" t="s">
        <v>2775</v>
      </c>
      <c r="D92" s="1822" t="s">
        <v>1733</v>
      </c>
      <c r="E92" s="1822"/>
      <c r="F92" s="1822"/>
      <c r="I92" s="490"/>
    </row>
    <row r="93" spans="1:9" ht="14.25">
      <c r="A93" s="484"/>
      <c r="B93" s="484"/>
      <c r="D93" s="1822"/>
      <c r="E93" s="1822"/>
      <c r="F93" s="1822"/>
      <c r="I93" s="490"/>
    </row>
    <row r="94" spans="1:9" ht="14.25">
      <c r="A94" s="484"/>
      <c r="B94" s="484"/>
      <c r="D94" s="1822"/>
      <c r="E94" s="1822"/>
      <c r="F94" s="1822"/>
      <c r="I94" s="490"/>
    </row>
    <row r="95" spans="1:9" ht="14.25">
      <c r="A95" s="484"/>
      <c r="B95" s="484"/>
      <c r="D95" s="445"/>
      <c r="E95" s="445"/>
      <c r="F95" s="445"/>
      <c r="I95" s="490"/>
    </row>
    <row r="96" spans="1:9" ht="14.25">
      <c r="A96" s="484"/>
      <c r="B96" s="485" t="s">
        <v>2776</v>
      </c>
      <c r="D96" s="1822" t="s">
        <v>1732</v>
      </c>
      <c r="E96" s="1822"/>
      <c r="F96" s="1822"/>
      <c r="I96" s="490"/>
    </row>
    <row r="97" spans="1:9" s="982" customFormat="1" ht="14.25">
      <c r="A97" s="980"/>
      <c r="B97" s="980"/>
      <c r="C97" s="981"/>
      <c r="D97" s="1822"/>
      <c r="E97" s="1822"/>
      <c r="F97" s="1822"/>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2776</v>
      </c>
      <c r="D100" s="1822" t="s">
        <v>1731</v>
      </c>
      <c r="E100" s="1822"/>
      <c r="F100" s="1822"/>
      <c r="I100" s="490"/>
    </row>
    <row r="101" spans="1:9" ht="14.25">
      <c r="A101" s="484"/>
      <c r="B101" s="484"/>
      <c r="D101" s="1822"/>
      <c r="E101" s="1822"/>
      <c r="F101" s="1822"/>
      <c r="I101" s="490"/>
    </row>
    <row r="102" spans="1:9" ht="14.25">
      <c r="A102" s="484"/>
      <c r="B102" s="484"/>
      <c r="D102" s="445"/>
      <c r="E102" s="445"/>
      <c r="F102" s="445"/>
      <c r="I102" s="490"/>
    </row>
    <row r="103" spans="1:9" ht="14.45" customHeight="1">
      <c r="A103" s="484"/>
      <c r="B103" s="485" t="s">
        <v>2776</v>
      </c>
      <c r="D103" s="1822" t="s">
        <v>1194</v>
      </c>
      <c r="E103" s="1822"/>
      <c r="F103" s="1822"/>
      <c r="I103" s="490"/>
    </row>
    <row r="104" spans="1:9" ht="14.25">
      <c r="A104" s="484"/>
      <c r="B104" s="484"/>
      <c r="D104" s="1822"/>
      <c r="E104" s="1822"/>
      <c r="F104" s="1822"/>
      <c r="I104" s="490"/>
    </row>
    <row r="105" spans="1:9" ht="14.25">
      <c r="A105" s="484"/>
      <c r="B105" s="484"/>
      <c r="D105" s="1822"/>
      <c r="E105" s="1822"/>
      <c r="F105" s="1822"/>
      <c r="I105" s="490"/>
    </row>
    <row r="106" spans="1:9" ht="14.25">
      <c r="A106" s="484"/>
      <c r="B106" s="484"/>
      <c r="D106" s="1822"/>
      <c r="E106" s="1822"/>
      <c r="F106" s="1822"/>
      <c r="I106" s="490"/>
    </row>
    <row r="107" spans="1:9" ht="14.25">
      <c r="A107" s="484"/>
      <c r="B107" s="484"/>
      <c r="D107" s="1822"/>
      <c r="E107" s="1822"/>
      <c r="F107" s="1822"/>
      <c r="I107" s="490"/>
    </row>
    <row r="108" spans="1:9" ht="14.25">
      <c r="A108" s="484"/>
      <c r="B108" s="484"/>
      <c r="D108" s="1822"/>
      <c r="E108" s="1822"/>
      <c r="F108" s="1822"/>
      <c r="I108" s="490"/>
    </row>
    <row r="109" spans="1:9" ht="14.25">
      <c r="A109" s="484"/>
      <c r="B109" s="484"/>
      <c r="D109" s="1822"/>
      <c r="E109" s="1822"/>
      <c r="F109" s="1822"/>
      <c r="I109" s="490"/>
    </row>
    <row r="110" spans="1:9" ht="14.25">
      <c r="A110" s="484"/>
      <c r="B110" s="484"/>
      <c r="D110" s="1822"/>
      <c r="E110" s="1822"/>
      <c r="F110" s="1822"/>
      <c r="I110" s="490"/>
    </row>
    <row r="111" spans="1:9" ht="14.25">
      <c r="A111" s="484"/>
      <c r="B111" s="484"/>
      <c r="D111" s="1822"/>
      <c r="E111" s="1822"/>
      <c r="F111" s="1822"/>
      <c r="I111" s="490"/>
    </row>
    <row r="112" spans="1:9" ht="14.25">
      <c r="A112" s="484"/>
      <c r="B112" s="484"/>
      <c r="D112" s="1822"/>
      <c r="E112" s="1822"/>
      <c r="F112" s="1822"/>
      <c r="I112" s="490"/>
    </row>
    <row r="113" spans="1:9" ht="14.25">
      <c r="A113" s="484"/>
      <c r="B113" s="484"/>
      <c r="D113" s="1822"/>
      <c r="E113" s="1822"/>
      <c r="F113" s="1822"/>
      <c r="I113" s="490"/>
    </row>
    <row r="114" spans="1:9" ht="14.25">
      <c r="A114" s="484"/>
      <c r="B114" s="484"/>
      <c r="D114" s="1822"/>
      <c r="E114" s="1822"/>
      <c r="F114" s="1822"/>
      <c r="I114" s="490"/>
    </row>
    <row r="115" spans="1:9" ht="14.25">
      <c r="A115" s="484"/>
      <c r="B115" s="484"/>
      <c r="D115" s="1822"/>
      <c r="E115" s="1822"/>
      <c r="F115" s="1822"/>
      <c r="I115" s="490"/>
    </row>
    <row r="116" spans="1:9" ht="14.25">
      <c r="A116" s="484"/>
      <c r="B116" s="484"/>
      <c r="D116" s="1822"/>
      <c r="E116" s="1822"/>
      <c r="F116" s="1822"/>
      <c r="I116" s="490"/>
    </row>
    <row r="117" spans="1:9" ht="14.25">
      <c r="A117" s="484"/>
      <c r="B117" s="484"/>
      <c r="D117" s="1822"/>
      <c r="E117" s="1822"/>
      <c r="F117" s="1822"/>
      <c r="I117" s="490"/>
    </row>
    <row r="118" spans="1:9" ht="14.25">
      <c r="A118" s="484"/>
      <c r="B118" s="484"/>
      <c r="D118" s="524"/>
      <c r="E118" s="524"/>
      <c r="F118" s="524"/>
      <c r="I118" s="490"/>
    </row>
    <row r="119" spans="1:9" ht="14.25" customHeight="1">
      <c r="A119" s="484"/>
      <c r="B119" s="485" t="s">
        <v>2776</v>
      </c>
      <c r="D119" s="1840" t="s">
        <v>1103</v>
      </c>
      <c r="E119" s="1840"/>
      <c r="F119" s="1840"/>
      <c r="I119" s="490"/>
    </row>
    <row r="120" spans="1:9" ht="14.25">
      <c r="A120" s="484"/>
      <c r="B120" s="484"/>
      <c r="D120" s="1840"/>
      <c r="E120" s="1840"/>
      <c r="F120" s="1840"/>
      <c r="I120" s="490"/>
    </row>
    <row r="121" spans="1:9" ht="14.25">
      <c r="A121" s="484"/>
      <c r="B121" s="484"/>
      <c r="D121" s="1840"/>
      <c r="E121" s="1840"/>
      <c r="F121" s="1840"/>
      <c r="I121" s="490"/>
    </row>
    <row r="122" spans="1:9" ht="14.25">
      <c r="A122" s="484"/>
      <c r="B122" s="484"/>
      <c r="D122" s="1840"/>
      <c r="E122" s="1840"/>
      <c r="F122" s="1840"/>
      <c r="I122" s="490"/>
    </row>
    <row r="123" spans="1:9" ht="14.25">
      <c r="A123" s="484"/>
      <c r="B123" s="484"/>
      <c r="D123" s="1840"/>
      <c r="E123" s="1840"/>
      <c r="F123" s="1840"/>
      <c r="I123" s="490"/>
    </row>
    <row r="124" spans="1:9" ht="14.25">
      <c r="A124" s="484"/>
      <c r="B124" s="484"/>
      <c r="D124" s="1840"/>
      <c r="E124" s="1840"/>
      <c r="F124" s="1840"/>
      <c r="I124" s="490"/>
    </row>
    <row r="125" spans="1:9" ht="14.25">
      <c r="A125" s="484"/>
      <c r="B125" s="484"/>
      <c r="D125" s="1840"/>
      <c r="E125" s="1840"/>
      <c r="F125" s="1840"/>
      <c r="I125" s="490"/>
    </row>
    <row r="126" spans="1:9" ht="14.25">
      <c r="A126" s="484"/>
      <c r="B126" s="484"/>
      <c r="D126" s="1840"/>
      <c r="E126" s="1840"/>
      <c r="F126" s="1840"/>
      <c r="I126" s="490"/>
    </row>
    <row r="127" spans="1:9">
      <c r="C127" s="402"/>
      <c r="D127" s="525"/>
      <c r="E127" s="525"/>
      <c r="F127" s="525"/>
      <c r="I127" s="490"/>
    </row>
    <row r="128" spans="1:9" ht="14.25">
      <c r="A128" s="484"/>
      <c r="B128" s="485" t="s">
        <v>2775</v>
      </c>
      <c r="C128" s="402"/>
      <c r="D128" s="1840" t="s">
        <v>2008</v>
      </c>
      <c r="E128" s="1840"/>
      <c r="F128" s="1840"/>
      <c r="I128" s="490"/>
    </row>
    <row r="129" spans="1:9" ht="14.25">
      <c r="A129" s="484"/>
      <c r="B129" s="484"/>
      <c r="C129" s="402"/>
      <c r="D129" s="1840"/>
      <c r="E129" s="1840"/>
      <c r="F129" s="1840"/>
      <c r="I129" s="490"/>
    </row>
    <row r="130" spans="1:9">
      <c r="I130" s="490"/>
    </row>
    <row r="131" spans="1:9" ht="14.25">
      <c r="A131" s="484"/>
      <c r="B131" s="485" t="s">
        <v>2776</v>
      </c>
      <c r="D131" s="1822" t="s">
        <v>1104</v>
      </c>
      <c r="E131" s="1822"/>
      <c r="F131" s="1822"/>
      <c r="I131" s="490"/>
    </row>
    <row r="132" spans="1:9">
      <c r="D132" s="1822"/>
      <c r="E132" s="1822"/>
      <c r="F132" s="1822"/>
      <c r="I132" s="490"/>
    </row>
    <row r="133" spans="1:9">
      <c r="D133" s="1822"/>
      <c r="E133" s="1822"/>
      <c r="F133" s="1822"/>
      <c r="I133" s="490"/>
    </row>
    <row r="134" spans="1:9">
      <c r="D134" s="1822"/>
      <c r="E134" s="1822"/>
      <c r="F134" s="1822"/>
      <c r="I134" s="490"/>
    </row>
    <row r="135" spans="1:9">
      <c r="D135" s="1822"/>
      <c r="E135" s="1822"/>
      <c r="F135" s="1822"/>
      <c r="I135" s="490"/>
    </row>
    <row r="136" spans="1:9">
      <c r="I136" s="490"/>
    </row>
    <row r="137" spans="1:9" ht="14.25">
      <c r="A137" s="484"/>
      <c r="B137" s="485" t="s">
        <v>2775</v>
      </c>
      <c r="D137" s="1822" t="s">
        <v>1105</v>
      </c>
      <c r="E137" s="1822"/>
      <c r="F137" s="1822"/>
      <c r="I137" s="490"/>
    </row>
    <row r="138" spans="1:9" s="417" customFormat="1" ht="13.7" customHeight="1">
      <c r="A138" s="488"/>
      <c r="B138" s="488"/>
      <c r="C138" s="488"/>
      <c r="D138" s="1822"/>
      <c r="E138" s="1822"/>
      <c r="F138" s="1822"/>
      <c r="I138" s="1149"/>
    </row>
    <row r="139" spans="1:9" ht="13.7" customHeight="1">
      <c r="D139" s="1822"/>
      <c r="E139" s="1822"/>
      <c r="F139" s="1822"/>
      <c r="I139" s="490"/>
    </row>
    <row r="140" spans="1:9" ht="13.7" customHeight="1">
      <c r="D140" s="1822"/>
      <c r="E140" s="1822"/>
      <c r="F140" s="1822"/>
      <c r="I140" s="490"/>
    </row>
    <row r="141" spans="1:9" ht="13.7" customHeight="1">
      <c r="D141" s="1822"/>
      <c r="E141" s="1822"/>
      <c r="F141" s="1822"/>
      <c r="I141" s="490"/>
    </row>
    <row r="142" spans="1:9" ht="13.7" customHeight="1">
      <c r="A142" s="489"/>
      <c r="B142" s="489"/>
      <c r="D142" s="1822"/>
      <c r="E142" s="1822"/>
      <c r="F142" s="1822"/>
      <c r="I142" s="490"/>
    </row>
    <row r="143" spans="1:9" ht="13.7" customHeight="1">
      <c r="D143" s="1822"/>
      <c r="E143" s="1822"/>
      <c r="F143" s="1822"/>
      <c r="I143" s="490"/>
    </row>
    <row r="144" spans="1:9" ht="13.7" customHeight="1">
      <c r="D144" s="1822"/>
      <c r="E144" s="1822"/>
      <c r="F144" s="1822"/>
      <c r="I144" s="490"/>
    </row>
    <row r="145" spans="2:9" ht="13.7" customHeight="1">
      <c r="D145" s="1822"/>
      <c r="E145" s="1822"/>
      <c r="F145" s="1822"/>
      <c r="I145" s="490"/>
    </row>
    <row r="146" spans="2:9" ht="13.7" customHeight="1">
      <c r="D146" s="1822"/>
      <c r="E146" s="1822"/>
      <c r="F146" s="1822"/>
      <c r="I146" s="490"/>
    </row>
    <row r="147" spans="2:9" ht="13.7" customHeight="1">
      <c r="D147" s="1822"/>
      <c r="E147" s="1822"/>
      <c r="F147" s="1822"/>
      <c r="I147" s="490"/>
    </row>
    <row r="148" spans="2:9" ht="13.7" customHeight="1">
      <c r="D148" s="1822"/>
      <c r="E148" s="1822"/>
      <c r="F148" s="1822"/>
      <c r="I148" s="490"/>
    </row>
    <row r="149" spans="2:9" ht="13.7" customHeight="1">
      <c r="D149" s="1822"/>
      <c r="E149" s="1822"/>
      <c r="F149" s="1822"/>
      <c r="I149" s="490"/>
    </row>
    <row r="150" spans="2:9" ht="13.7" customHeight="1">
      <c r="D150" s="476"/>
      <c r="E150" s="446"/>
      <c r="F150" s="446"/>
      <c r="I150" s="490"/>
    </row>
    <row r="151" spans="2:9" ht="13.7" customHeight="1">
      <c r="B151" s="485" t="s">
        <v>2776</v>
      </c>
      <c r="D151" s="1822" t="s">
        <v>1177</v>
      </c>
      <c r="E151" s="1822"/>
      <c r="F151" s="1822"/>
      <c r="I151" s="490"/>
    </row>
    <row r="152" spans="2:9" ht="13.7" customHeight="1">
      <c r="D152" s="1822"/>
      <c r="E152" s="1822"/>
      <c r="F152" s="1822"/>
      <c r="I152" s="490"/>
    </row>
    <row r="153" spans="2:9" ht="13.7" customHeight="1">
      <c r="D153" s="1822"/>
      <c r="E153" s="1822"/>
      <c r="F153" s="1822"/>
      <c r="I153" s="490"/>
    </row>
    <row r="154" spans="2:9" ht="13.7" customHeight="1">
      <c r="D154" s="1822"/>
      <c r="E154" s="1822"/>
      <c r="F154" s="1822"/>
      <c r="I154" s="490"/>
    </row>
    <row r="155" spans="2:9" ht="13.7" customHeight="1">
      <c r="D155" s="1822"/>
      <c r="E155" s="1822"/>
      <c r="F155" s="1822"/>
      <c r="I155" s="490"/>
    </row>
    <row r="156" spans="2:9" ht="13.7" customHeight="1">
      <c r="D156" s="1822"/>
      <c r="E156" s="1822"/>
      <c r="F156" s="1822"/>
      <c r="I156" s="490"/>
    </row>
    <row r="157" spans="2:9" ht="13.7" customHeight="1">
      <c r="D157" s="1822"/>
      <c r="E157" s="1822"/>
      <c r="F157" s="1822"/>
      <c r="I157" s="490"/>
    </row>
    <row r="158" spans="2:9" ht="13.7" customHeight="1">
      <c r="D158" s="1822"/>
      <c r="E158" s="1822"/>
      <c r="F158" s="1822"/>
      <c r="I158" s="490"/>
    </row>
    <row r="159" spans="2:9" ht="13.7" customHeight="1">
      <c r="D159" s="1822"/>
      <c r="E159" s="1822"/>
      <c r="F159" s="1822"/>
      <c r="I159" s="490"/>
    </row>
    <row r="160" spans="2:9" ht="13.7" customHeight="1">
      <c r="D160" s="1822"/>
      <c r="E160" s="1822"/>
      <c r="F160" s="1822"/>
      <c r="I160" s="490"/>
    </row>
    <row r="161" spans="1:9" ht="13.7" customHeight="1">
      <c r="D161" s="1822"/>
      <c r="E161" s="1822"/>
      <c r="F161" s="1822"/>
      <c r="I161" s="490"/>
    </row>
    <row r="162" spans="1:9" ht="13.7" customHeight="1">
      <c r="D162" s="1822"/>
      <c r="E162" s="1822"/>
      <c r="F162" s="1822"/>
      <c r="I162" s="490"/>
    </row>
    <row r="163" spans="1:9" ht="13.7" customHeight="1">
      <c r="D163" s="1822"/>
      <c r="E163" s="1822"/>
      <c r="F163" s="1822"/>
      <c r="I163" s="490"/>
    </row>
    <row r="164" spans="1:9" ht="13.7" customHeight="1">
      <c r="D164" s="1822"/>
      <c r="E164" s="1822"/>
      <c r="F164" s="1822"/>
      <c r="I164" s="490"/>
    </row>
    <row r="165" spans="1:9" ht="13.7" customHeight="1">
      <c r="D165" s="1822"/>
      <c r="E165" s="1822"/>
      <c r="F165" s="1822"/>
      <c r="I165" s="490"/>
    </row>
    <row r="166" spans="1:9" ht="13.7" customHeight="1">
      <c r="D166" s="1822"/>
      <c r="E166" s="1822"/>
      <c r="F166" s="1822"/>
      <c r="I166" s="490"/>
    </row>
    <row r="167" spans="1:9" ht="13.7" customHeight="1">
      <c r="D167" s="1822"/>
      <c r="E167" s="1822"/>
      <c r="F167" s="1822"/>
      <c r="I167" s="490"/>
    </row>
    <row r="168" spans="1:9" ht="13.7" customHeight="1">
      <c r="D168" s="1822"/>
      <c r="E168" s="1822"/>
      <c r="F168" s="1822"/>
      <c r="I168" s="490"/>
    </row>
    <row r="169" spans="1:9" ht="13.7" customHeight="1">
      <c r="D169" s="1841" t="s">
        <v>2030</v>
      </c>
      <c r="E169" s="1841"/>
      <c r="F169" s="1841"/>
      <c r="G169" s="507"/>
      <c r="I169" s="490"/>
    </row>
    <row r="170" spans="1:9" ht="13.7" customHeight="1">
      <c r="D170" s="1836"/>
      <c r="E170" s="1836"/>
      <c r="F170" s="1836"/>
      <c r="G170" s="1836"/>
      <c r="I170" s="490"/>
    </row>
    <row r="171" spans="1:9" ht="14.45" customHeight="1">
      <c r="A171" s="489"/>
      <c r="B171" s="485" t="s">
        <v>2776</v>
      </c>
      <c r="C171" s="476"/>
      <c r="D171" s="1803" t="s">
        <v>2166</v>
      </c>
      <c r="E171" s="1803"/>
      <c r="F171" s="1803"/>
      <c r="G171" s="476"/>
      <c r="I171" s="490"/>
    </row>
    <row r="172" spans="1:9" ht="14.45" customHeight="1">
      <c r="A172" s="489"/>
      <c r="B172" s="489"/>
      <c r="C172" s="476"/>
      <c r="D172" s="1803"/>
      <c r="E172" s="1803"/>
      <c r="F172" s="1803"/>
      <c r="G172" s="476"/>
      <c r="I172" s="490"/>
    </row>
    <row r="173" spans="1:9" ht="14.45" customHeight="1">
      <c r="A173" s="489"/>
      <c r="B173" s="489"/>
      <c r="C173" s="476"/>
      <c r="D173" s="1803"/>
      <c r="E173" s="1803"/>
      <c r="F173" s="1803"/>
      <c r="G173" s="476"/>
      <c r="I173" s="490"/>
    </row>
    <row r="174" spans="1:9" ht="14.45" customHeight="1">
      <c r="A174" s="489"/>
      <c r="B174" s="489"/>
      <c r="C174" s="476"/>
      <c r="D174" s="1803"/>
      <c r="E174" s="1803"/>
      <c r="F174" s="1803"/>
      <c r="G174" s="476"/>
      <c r="I174" s="490"/>
    </row>
    <row r="175" spans="1:9" ht="13.7" customHeight="1">
      <c r="A175" s="489"/>
      <c r="B175" s="489"/>
      <c r="C175" s="476"/>
      <c r="D175" s="1803"/>
      <c r="E175" s="1803"/>
      <c r="F175" s="1803"/>
      <c r="G175" s="476"/>
      <c r="I175" s="490"/>
    </row>
    <row r="176" spans="1:9" ht="13.7" customHeight="1">
      <c r="A176" s="489"/>
      <c r="B176" s="489"/>
      <c r="C176" s="476"/>
      <c r="D176" s="476"/>
      <c r="E176" s="476"/>
      <c r="F176" s="476"/>
      <c r="G176" s="476"/>
      <c r="I176" s="490"/>
    </row>
    <row r="177" spans="1:9" ht="13.7" customHeight="1">
      <c r="A177" s="489"/>
      <c r="B177" s="485" t="s">
        <v>2776</v>
      </c>
      <c r="C177" s="476"/>
      <c r="D177" s="1803" t="s">
        <v>1106</v>
      </c>
      <c r="E177" s="1803"/>
      <c r="F177" s="1803"/>
      <c r="G177" s="476"/>
      <c r="I177" s="490"/>
    </row>
    <row r="178" spans="1:9" ht="13.7" customHeight="1">
      <c r="A178" s="489"/>
      <c r="B178" s="489"/>
      <c r="C178" s="476"/>
      <c r="D178" s="1803"/>
      <c r="E178" s="1803"/>
      <c r="F178" s="1803"/>
      <c r="G178" s="476"/>
      <c r="I178" s="490"/>
    </row>
    <row r="179" spans="1:9" ht="13.7" customHeight="1">
      <c r="A179" s="489"/>
      <c r="B179" s="489"/>
      <c r="C179" s="476"/>
      <c r="D179" s="1803"/>
      <c r="E179" s="1803"/>
      <c r="F179" s="1803"/>
      <c r="G179" s="476"/>
      <c r="I179" s="490"/>
    </row>
    <row r="180" spans="1:9" ht="13.7" customHeight="1">
      <c r="A180" s="489"/>
      <c r="B180" s="489"/>
      <c r="C180" s="476"/>
      <c r="D180" s="1803"/>
      <c r="E180" s="1803"/>
      <c r="F180" s="1803"/>
      <c r="G180" s="476"/>
      <c r="I180" s="490"/>
    </row>
    <row r="181" spans="1:9" ht="13.7" customHeight="1">
      <c r="D181" s="446"/>
      <c r="E181" s="446"/>
      <c r="F181" s="446"/>
      <c r="I181" s="490"/>
    </row>
    <row r="182" spans="1:9" ht="13.7" hidden="1" customHeight="1">
      <c r="B182" s="485" t="s">
        <v>307</v>
      </c>
      <c r="D182" s="1826" t="s">
        <v>2009</v>
      </c>
      <c r="E182" s="1826"/>
      <c r="F182" s="1826"/>
      <c r="I182" s="490"/>
    </row>
    <row r="183" spans="1:9" ht="13.7" hidden="1" customHeight="1">
      <c r="D183" s="1826"/>
      <c r="E183" s="1826"/>
      <c r="F183" s="1826"/>
      <c r="I183" s="490"/>
    </row>
    <row r="184" spans="1:9" ht="13.7" hidden="1" customHeight="1">
      <c r="D184" s="1826"/>
      <c r="E184" s="1826"/>
      <c r="F184" s="1826"/>
      <c r="I184" s="490"/>
    </row>
    <row r="185" spans="1:9" ht="13.7" customHeight="1">
      <c r="A185" s="490"/>
      <c r="B185" s="490"/>
      <c r="E185" s="446"/>
      <c r="F185" s="446"/>
      <c r="I185" s="490"/>
    </row>
    <row r="186" spans="1:9">
      <c r="A186" s="1825" t="s">
        <v>2010</v>
      </c>
      <c r="B186" s="1825"/>
      <c r="C186" s="1825"/>
      <c r="D186" s="1825"/>
      <c r="E186" s="1825"/>
      <c r="F186" s="1825"/>
      <c r="G186" s="1825"/>
      <c r="H186" s="1023"/>
      <c r="I186" s="1147"/>
    </row>
    <row r="187" spans="1:9" ht="12" customHeight="1">
      <c r="D187" s="446"/>
      <c r="E187" s="446"/>
      <c r="F187" s="446"/>
      <c r="I187" s="490"/>
    </row>
    <row r="188" spans="1:9">
      <c r="B188" s="1829" t="s">
        <v>446</v>
      </c>
      <c r="C188" s="1829"/>
      <c r="D188" s="1829"/>
      <c r="E188" s="1829"/>
      <c r="F188" s="1829"/>
      <c r="I188" s="490"/>
    </row>
    <row r="189" spans="1:9">
      <c r="B189" s="392" t="s">
        <v>1848</v>
      </c>
      <c r="C189" s="392"/>
      <c r="D189" s="392"/>
      <c r="E189" s="392"/>
      <c r="F189" s="392"/>
      <c r="I189" s="490"/>
    </row>
    <row r="190" spans="1:9" ht="12" customHeight="1">
      <c r="A190" s="482"/>
      <c r="B190" s="482"/>
      <c r="C190" s="482"/>
      <c r="I190" s="490"/>
    </row>
    <row r="191" spans="1:9">
      <c r="A191" s="1825" t="s">
        <v>1045</v>
      </c>
      <c r="B191" s="1825"/>
      <c r="C191" s="1825"/>
      <c r="D191" s="1825"/>
      <c r="E191" s="1825"/>
      <c r="F191" s="1825"/>
      <c r="G191" s="1825"/>
      <c r="H191" s="1023"/>
      <c r="I191" s="1147"/>
    </row>
    <row r="192" spans="1:9" ht="12" customHeight="1">
      <c r="A192" s="404"/>
      <c r="B192" s="404"/>
      <c r="E192" s="404"/>
      <c r="I192" s="490"/>
    </row>
    <row r="193" spans="1:9" ht="13.7" customHeight="1">
      <c r="A193" s="404"/>
      <c r="B193" s="404"/>
      <c r="D193" s="1824" t="s">
        <v>1734</v>
      </c>
      <c r="E193" s="1824"/>
      <c r="F193" s="1824"/>
      <c r="I193" s="490"/>
    </row>
    <row r="194" spans="1:9">
      <c r="A194" s="404"/>
      <c r="B194" s="404"/>
      <c r="D194" s="1824"/>
      <c r="E194" s="1824"/>
      <c r="F194" s="1824"/>
      <c r="I194" s="490"/>
    </row>
    <row r="195" spans="1:9">
      <c r="A195" s="404"/>
      <c r="B195" s="404"/>
      <c r="D195" s="1829" t="s">
        <v>1195</v>
      </c>
      <c r="E195" s="1829"/>
      <c r="F195" s="1829"/>
      <c r="I195" s="490"/>
    </row>
    <row r="196" spans="1:9">
      <c r="A196" s="404"/>
      <c r="B196" s="404"/>
      <c r="D196" s="392"/>
      <c r="E196" s="392"/>
      <c r="F196" s="392"/>
      <c r="I196" s="490"/>
    </row>
    <row r="197" spans="1:9">
      <c r="A197" s="404"/>
      <c r="B197" s="485" t="s">
        <v>2776</v>
      </c>
      <c r="D197" s="1837" t="s">
        <v>1735</v>
      </c>
      <c r="E197" s="1837"/>
      <c r="F197" s="1837"/>
      <c r="I197" s="490"/>
    </row>
    <row r="198" spans="1:9">
      <c r="A198" s="404"/>
      <c r="B198" s="404"/>
      <c r="D198" s="1838" t="s">
        <v>1874</v>
      </c>
      <c r="E198" s="1838"/>
      <c r="F198" s="1838"/>
      <c r="I198" s="490"/>
    </row>
    <row r="199" spans="1:9">
      <c r="A199" s="404"/>
      <c r="B199" s="404"/>
      <c r="D199" s="96" t="s">
        <v>1736</v>
      </c>
      <c r="E199" s="1839" t="s">
        <v>1897</v>
      </c>
      <c r="F199" s="1839"/>
      <c r="I199" s="490"/>
    </row>
    <row r="200" spans="1:9">
      <c r="A200" s="404"/>
      <c r="B200" s="404"/>
      <c r="D200" s="3"/>
      <c r="E200" s="3"/>
      <c r="F200" s="3"/>
      <c r="I200" s="490"/>
    </row>
    <row r="201" spans="1:9">
      <c r="A201" s="404"/>
      <c r="B201" s="485" t="s">
        <v>2776</v>
      </c>
      <c r="D201" s="1838" t="s">
        <v>1737</v>
      </c>
      <c r="E201" s="1838"/>
      <c r="F201" s="1838"/>
      <c r="I201" s="490"/>
    </row>
    <row r="202" spans="1:9">
      <c r="A202" s="404"/>
      <c r="B202" s="404"/>
      <c r="D202" s="1837" t="s">
        <v>1874</v>
      </c>
      <c r="E202" s="1837"/>
      <c r="F202" s="1837"/>
      <c r="I202" s="490"/>
    </row>
    <row r="203" spans="1:9">
      <c r="A203" s="404"/>
      <c r="B203" s="404"/>
      <c r="D203" s="57" t="s">
        <v>1738</v>
      </c>
      <c r="E203" s="1839" t="s">
        <v>1898</v>
      </c>
      <c r="F203" s="1839"/>
      <c r="I203" s="490"/>
    </row>
    <row r="204" spans="1:9">
      <c r="A204" s="404"/>
      <c r="B204" s="404"/>
      <c r="D204" s="3"/>
      <c r="E204" s="3"/>
      <c r="F204" s="3"/>
      <c r="I204" s="490"/>
    </row>
    <row r="205" spans="1:9">
      <c r="A205" s="404"/>
      <c r="B205" s="485" t="s">
        <v>2776</v>
      </c>
      <c r="D205" s="1838" t="s">
        <v>1739</v>
      </c>
      <c r="E205" s="1838"/>
      <c r="F205" s="1838"/>
      <c r="I205" s="490"/>
    </row>
    <row r="206" spans="1:9">
      <c r="A206" s="404"/>
      <c r="B206" s="404"/>
      <c r="D206" s="1837" t="s">
        <v>1874</v>
      </c>
      <c r="E206" s="1837"/>
      <c r="F206" s="1837"/>
      <c r="I206" s="490"/>
    </row>
    <row r="207" spans="1:9">
      <c r="A207" s="404"/>
      <c r="B207" s="404"/>
      <c r="D207" s="57" t="s">
        <v>1736</v>
      </c>
      <c r="E207" s="1839" t="s">
        <v>1899</v>
      </c>
      <c r="F207" s="1839"/>
      <c r="I207" s="490"/>
    </row>
    <row r="208" spans="1:9">
      <c r="A208" s="404"/>
      <c r="B208" s="404"/>
      <c r="D208" s="392"/>
      <c r="E208" s="392"/>
      <c r="F208" s="392"/>
      <c r="I208" s="490"/>
    </row>
    <row r="209" spans="1:9" ht="14.25" customHeight="1">
      <c r="A209" s="484"/>
      <c r="B209" s="485" t="s">
        <v>2776</v>
      </c>
      <c r="D209" s="386" t="s">
        <v>1867</v>
      </c>
      <c r="E209" s="385"/>
      <c r="F209" s="385"/>
      <c r="I209" s="490"/>
    </row>
    <row r="210" spans="1:9" ht="14.25">
      <c r="A210" s="484"/>
      <c r="B210" s="484"/>
      <c r="D210" s="1837" t="s">
        <v>1874</v>
      </c>
      <c r="E210" s="1837"/>
      <c r="F210" s="1837"/>
      <c r="I210" s="490"/>
    </row>
    <row r="211" spans="1:9">
      <c r="D211" s="385"/>
      <c r="E211" s="1839" t="s">
        <v>1900</v>
      </c>
      <c r="F211" s="1839"/>
      <c r="I211" s="490"/>
    </row>
    <row r="212" spans="1:9">
      <c r="D212" s="447"/>
      <c r="I212" s="490"/>
    </row>
    <row r="213" spans="1:9">
      <c r="B213" s="485" t="s">
        <v>2776</v>
      </c>
      <c r="D213" s="1838" t="s">
        <v>1740</v>
      </c>
      <c r="E213" s="1838"/>
      <c r="F213" s="1838"/>
      <c r="I213" s="490"/>
    </row>
    <row r="214" spans="1:9">
      <c r="D214" s="1837" t="s">
        <v>1874</v>
      </c>
      <c r="E214" s="1837"/>
      <c r="F214" s="1837"/>
      <c r="I214" s="490"/>
    </row>
    <row r="215" spans="1:9">
      <c r="D215" s="57" t="s">
        <v>1736</v>
      </c>
      <c r="E215" s="1839" t="s">
        <v>1901</v>
      </c>
      <c r="F215" s="1839"/>
      <c r="I215" s="490"/>
    </row>
    <row r="216" spans="1:9">
      <c r="D216" s="451"/>
      <c r="E216" s="451"/>
      <c r="F216" s="451"/>
      <c r="I216" s="490"/>
    </row>
    <row r="217" spans="1:9" ht="14.25">
      <c r="A217" s="484"/>
      <c r="B217" s="485" t="s">
        <v>2776</v>
      </c>
      <c r="D217" s="1822" t="s">
        <v>1216</v>
      </c>
      <c r="E217" s="1822"/>
      <c r="F217" s="1822"/>
      <c r="I217" s="490"/>
    </row>
    <row r="218" spans="1:9" ht="14.45" customHeight="1">
      <c r="A218" s="484"/>
      <c r="B218" s="402"/>
      <c r="D218" s="1822"/>
      <c r="E218" s="1822"/>
      <c r="F218" s="1822"/>
      <c r="I218" s="490"/>
    </row>
    <row r="219" spans="1:9" ht="14.25">
      <c r="A219" s="484"/>
      <c r="D219" s="1822"/>
      <c r="E219" s="1822"/>
      <c r="F219" s="1822"/>
      <c r="I219" s="490"/>
    </row>
    <row r="220" spans="1:9" ht="14.25">
      <c r="A220" s="484"/>
      <c r="D220" s="1822"/>
      <c r="E220" s="1822"/>
      <c r="F220" s="1822"/>
      <c r="I220" s="490"/>
    </row>
    <row r="221" spans="1:9">
      <c r="D221" s="451"/>
      <c r="E221" s="451"/>
      <c r="F221" s="451"/>
      <c r="I221" s="490"/>
    </row>
    <row r="222" spans="1:9">
      <c r="A222" s="1825" t="s">
        <v>1046</v>
      </c>
      <c r="B222" s="1825"/>
      <c r="C222" s="1825"/>
      <c r="D222" s="1825"/>
      <c r="E222" s="1825"/>
      <c r="F222" s="1825"/>
      <c r="G222" s="1825"/>
      <c r="H222" s="1023"/>
      <c r="I222" s="1147"/>
    </row>
    <row r="223" spans="1:9" ht="12" customHeight="1">
      <c r="D223" s="446"/>
      <c r="E223" s="446"/>
      <c r="F223" s="446"/>
      <c r="I223" s="490"/>
    </row>
    <row r="224" spans="1:9">
      <c r="C224" s="486"/>
      <c r="D224" s="1831" t="s">
        <v>208</v>
      </c>
      <c r="E224" s="1831"/>
      <c r="F224" s="1831"/>
      <c r="I224" s="490"/>
    </row>
    <row r="225" spans="1:9">
      <c r="A225" s="482"/>
      <c r="B225" s="482"/>
      <c r="C225" s="482"/>
      <c r="D225" s="1823" t="s">
        <v>1120</v>
      </c>
      <c r="E225" s="1823"/>
      <c r="F225" s="1823"/>
      <c r="I225" s="490"/>
    </row>
    <row r="226" spans="1:9" ht="12" customHeight="1">
      <c r="A226" s="490"/>
      <c r="B226" s="490"/>
      <c r="C226" s="490"/>
      <c r="I226" s="490"/>
    </row>
    <row r="227" spans="1:9" ht="13.7" customHeight="1">
      <c r="A227" s="490"/>
      <c r="C227" s="490"/>
      <c r="D227" s="1831" t="s">
        <v>546</v>
      </c>
      <c r="E227" s="1831"/>
      <c r="F227" s="1831"/>
      <c r="I227" s="490"/>
    </row>
    <row r="228" spans="1:9" ht="14.25">
      <c r="A228" s="484"/>
      <c r="B228" s="485" t="s">
        <v>2775</v>
      </c>
      <c r="D228" s="1822" t="s">
        <v>1741</v>
      </c>
      <c r="E228" s="1822"/>
      <c r="F228" s="1822"/>
      <c r="I228" s="490"/>
    </row>
    <row r="229" spans="1:9" ht="14.25" customHeight="1">
      <c r="A229" s="484"/>
      <c r="B229" s="484"/>
      <c r="D229" s="1822"/>
      <c r="E229" s="1822"/>
      <c r="F229" s="1822"/>
      <c r="I229" s="490"/>
    </row>
    <row r="230" spans="1:9" ht="14.25" customHeight="1">
      <c r="A230" s="484"/>
      <c r="B230" s="484"/>
      <c r="D230" s="1822"/>
      <c r="E230" s="1822"/>
      <c r="F230" s="1822"/>
      <c r="I230" s="490"/>
    </row>
    <row r="231" spans="1:9" ht="14.25">
      <c r="A231" s="484"/>
      <c r="B231" s="484"/>
      <c r="D231" s="1822"/>
      <c r="E231" s="1822"/>
      <c r="F231" s="1822"/>
      <c r="I231" s="490"/>
    </row>
    <row r="232" spans="1:9" ht="14.25">
      <c r="A232" s="484"/>
      <c r="B232" s="484"/>
      <c r="D232" s="445"/>
      <c r="E232" s="445"/>
      <c r="F232" s="445"/>
      <c r="I232" s="490"/>
    </row>
    <row r="233" spans="1:9" ht="14.25">
      <c r="A233" s="484"/>
      <c r="B233" s="485" t="s">
        <v>2775</v>
      </c>
      <c r="D233" s="1822" t="s">
        <v>1742</v>
      </c>
      <c r="E233" s="1822"/>
      <c r="F233" s="1822"/>
      <c r="I233" s="490"/>
    </row>
    <row r="234" spans="1:9" ht="14.25">
      <c r="A234" s="484"/>
      <c r="B234" s="484"/>
      <c r="D234" s="1822"/>
      <c r="E234" s="1822"/>
      <c r="F234" s="1822"/>
      <c r="I234" s="490"/>
    </row>
    <row r="235" spans="1:9" ht="14.25">
      <c r="A235" s="484"/>
      <c r="B235" s="484"/>
      <c r="D235" s="1822"/>
      <c r="E235" s="1822"/>
      <c r="F235" s="1822"/>
      <c r="I235" s="490"/>
    </row>
    <row r="236" spans="1:9" ht="14.25">
      <c r="A236" s="484"/>
      <c r="B236" s="484"/>
      <c r="D236" s="1822"/>
      <c r="E236" s="1822"/>
      <c r="F236" s="1822"/>
      <c r="I236" s="490"/>
    </row>
    <row r="237" spans="1:9" ht="14.25" customHeight="1">
      <c r="A237" s="484"/>
      <c r="B237" s="484"/>
      <c r="D237" s="1822"/>
      <c r="E237" s="1822"/>
      <c r="F237" s="1822"/>
      <c r="I237" s="490"/>
    </row>
    <row r="238" spans="1:9" ht="14.25" customHeight="1">
      <c r="A238" s="484"/>
      <c r="B238" s="484"/>
      <c r="D238" s="445"/>
      <c r="E238" s="445"/>
      <c r="F238" s="445"/>
      <c r="I238" s="490"/>
    </row>
    <row r="239" spans="1:9" ht="14.25">
      <c r="A239" s="484"/>
      <c r="B239" s="484"/>
      <c r="D239" s="1822" t="s">
        <v>1118</v>
      </c>
      <c r="E239" s="1822"/>
      <c r="F239" s="1822"/>
      <c r="I239" s="490"/>
    </row>
    <row r="240" spans="1:9" ht="14.25">
      <c r="A240" s="484"/>
      <c r="B240" s="484"/>
      <c r="D240" s="1822"/>
      <c r="E240" s="1822"/>
      <c r="F240" s="1822"/>
      <c r="I240" s="490"/>
    </row>
    <row r="241" spans="1:9" ht="14.25">
      <c r="A241" s="484"/>
      <c r="B241" s="484"/>
      <c r="D241" s="1822"/>
      <c r="E241" s="1822"/>
      <c r="F241" s="1822"/>
      <c r="I241" s="490"/>
    </row>
    <row r="242" spans="1:9" ht="14.25">
      <c r="A242" s="484"/>
      <c r="B242" s="484"/>
      <c r="D242" s="1822"/>
      <c r="E242" s="1822"/>
      <c r="F242" s="1822"/>
      <c r="I242" s="490"/>
    </row>
    <row r="243" spans="1:9" ht="14.25">
      <c r="A243" s="484"/>
      <c r="B243" s="484"/>
      <c r="D243" s="1822"/>
      <c r="E243" s="1822"/>
      <c r="F243" s="1822"/>
      <c r="I243" s="490"/>
    </row>
    <row r="244" spans="1:9" ht="14.25">
      <c r="A244" s="484"/>
      <c r="B244" s="484"/>
      <c r="D244" s="446"/>
      <c r="E244" s="446"/>
      <c r="F244" s="446"/>
      <c r="I244" s="490"/>
    </row>
    <row r="245" spans="1:9" ht="14.25">
      <c r="A245" s="484"/>
      <c r="B245" s="485" t="s">
        <v>2776</v>
      </c>
      <c r="D245" s="1822" t="s">
        <v>2011</v>
      </c>
      <c r="E245" s="1822"/>
      <c r="F245" s="1822"/>
      <c r="I245" s="490"/>
    </row>
    <row r="246" spans="1:9" ht="14.25">
      <c r="A246" s="484"/>
      <c r="B246" s="484"/>
      <c r="D246" s="1822"/>
      <c r="E246" s="1822"/>
      <c r="F246" s="1822"/>
      <c r="I246" s="490"/>
    </row>
    <row r="247" spans="1:9" ht="14.25">
      <c r="A247" s="484"/>
      <c r="B247" s="484"/>
      <c r="D247" s="1822"/>
      <c r="E247" s="1822"/>
      <c r="F247" s="1822"/>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2776</v>
      </c>
      <c r="D250" s="1822" t="s">
        <v>2012</v>
      </c>
      <c r="E250" s="1822"/>
      <c r="F250" s="1822"/>
      <c r="I250" s="490"/>
    </row>
    <row r="251" spans="1:9" ht="14.25">
      <c r="A251" s="484"/>
      <c r="B251" s="484"/>
      <c r="D251" s="1822"/>
      <c r="E251" s="1822"/>
      <c r="F251" s="1822"/>
      <c r="I251" s="490"/>
    </row>
    <row r="252" spans="1:9" ht="14.25">
      <c r="A252" s="484"/>
      <c r="B252" s="484"/>
      <c r="D252" s="1822"/>
      <c r="E252" s="1822"/>
      <c r="F252" s="1822"/>
      <c r="I252" s="490"/>
    </row>
    <row r="253" spans="1:9" ht="14.25">
      <c r="A253" s="484"/>
      <c r="B253" s="484"/>
      <c r="D253" s="1822"/>
      <c r="E253" s="1822"/>
      <c r="F253" s="1822"/>
      <c r="I253" s="490"/>
    </row>
    <row r="254" spans="1:9" ht="14.25">
      <c r="A254" s="484"/>
      <c r="B254" s="484"/>
      <c r="D254" s="1822"/>
      <c r="E254" s="1822"/>
      <c r="F254" s="1822"/>
      <c r="I254" s="490"/>
    </row>
    <row r="255" spans="1:9" ht="14.25">
      <c r="A255" s="484"/>
      <c r="B255" s="484"/>
      <c r="D255" s="445"/>
      <c r="E255" s="445"/>
      <c r="F255" s="445"/>
      <c r="I255" s="490"/>
    </row>
    <row r="256" spans="1:9" ht="14.25">
      <c r="A256" s="484"/>
      <c r="B256" s="485" t="s">
        <v>2775</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2775</v>
      </c>
      <c r="D259" s="1822" t="s">
        <v>1119</v>
      </c>
      <c r="E259" s="1822"/>
      <c r="F259" s="1822"/>
      <c r="I259" s="490"/>
    </row>
    <row r="260" spans="1:9" ht="14.25">
      <c r="A260" s="484"/>
      <c r="B260" s="484"/>
      <c r="D260" s="1822"/>
      <c r="E260" s="1822"/>
      <c r="F260" s="1822"/>
      <c r="I260" s="490"/>
    </row>
    <row r="261" spans="1:9">
      <c r="D261" s="491"/>
      <c r="I261" s="490"/>
    </row>
    <row r="262" spans="1:9">
      <c r="A262" s="1825" t="s">
        <v>1047</v>
      </c>
      <c r="B262" s="1825"/>
      <c r="C262" s="1825"/>
      <c r="D262" s="1825"/>
      <c r="E262" s="1825"/>
      <c r="F262" s="1825"/>
      <c r="G262" s="1825"/>
      <c r="H262" s="1023"/>
      <c r="I262" s="1147"/>
    </row>
    <row r="263" spans="1:9">
      <c r="D263" s="491"/>
      <c r="I263" s="490"/>
    </row>
    <row r="264" spans="1:9">
      <c r="C264" s="486"/>
      <c r="D264" s="1831" t="s">
        <v>1121</v>
      </c>
      <c r="E264" s="1831"/>
      <c r="F264" s="1831"/>
      <c r="I264" s="490"/>
    </row>
    <row r="265" spans="1:9">
      <c r="A265" s="482"/>
      <c r="B265" s="482"/>
      <c r="C265" s="482"/>
      <c r="D265" s="446"/>
      <c r="E265" s="446"/>
      <c r="F265" s="446"/>
      <c r="I265" s="490"/>
    </row>
    <row r="266" spans="1:9">
      <c r="A266" s="483"/>
      <c r="B266" s="483"/>
      <c r="C266" s="483"/>
      <c r="D266" s="1831" t="s">
        <v>269</v>
      </c>
      <c r="E266" s="1831"/>
      <c r="F266" s="1831"/>
      <c r="I266" s="490"/>
    </row>
    <row r="267" spans="1:9" ht="14.45" customHeight="1">
      <c r="A267" s="484"/>
      <c r="B267" s="485" t="s">
        <v>2775</v>
      </c>
      <c r="D267" s="1822" t="s">
        <v>1196</v>
      </c>
      <c r="E267" s="1822"/>
      <c r="F267" s="1822"/>
      <c r="I267" s="490"/>
    </row>
    <row r="268" spans="1:9">
      <c r="D268" s="1822"/>
      <c r="E268" s="1822"/>
      <c r="F268" s="1822"/>
      <c r="I268" s="490"/>
    </row>
    <row r="269" spans="1:9">
      <c r="E269" s="1031" t="s">
        <v>1870</v>
      </c>
      <c r="I269" s="490"/>
    </row>
    <row r="270" spans="1:9">
      <c r="D270" s="446"/>
      <c r="E270" s="446"/>
      <c r="F270" s="446"/>
      <c r="I270" s="490"/>
    </row>
    <row r="271" spans="1:9" ht="14.45" customHeight="1">
      <c r="A271" s="484"/>
      <c r="B271" s="485" t="s">
        <v>2776</v>
      </c>
      <c r="D271" s="1822" t="s">
        <v>2014</v>
      </c>
      <c r="E271" s="1822"/>
      <c r="F271" s="1822"/>
      <c r="I271" s="490"/>
    </row>
    <row r="272" spans="1:9">
      <c r="D272" s="1822"/>
      <c r="E272" s="1822"/>
      <c r="F272" s="1822"/>
      <c r="I272" s="490"/>
    </row>
    <row r="273" spans="1:9">
      <c r="D273" s="1822"/>
      <c r="E273" s="1822"/>
      <c r="F273" s="1822"/>
      <c r="I273" s="490"/>
    </row>
    <row r="274" spans="1:9">
      <c r="D274" s="1822"/>
      <c r="E274" s="1822"/>
      <c r="F274" s="1822"/>
      <c r="I274" s="490"/>
    </row>
    <row r="275" spans="1:9">
      <c r="D275" s="1822"/>
      <c r="E275" s="1822"/>
      <c r="F275" s="1822"/>
      <c r="I275" s="490"/>
    </row>
    <row r="276" spans="1:9">
      <c r="D276" s="1822"/>
      <c r="E276" s="1822"/>
      <c r="F276" s="1822"/>
      <c r="I276" s="490"/>
    </row>
    <row r="277" spans="1:9">
      <c r="D277" s="446"/>
      <c r="E277" s="446"/>
      <c r="F277" s="446"/>
      <c r="I277" s="490"/>
    </row>
    <row r="278" spans="1:9" ht="14.25">
      <c r="A278" s="484"/>
      <c r="B278" s="485" t="s">
        <v>2776</v>
      </c>
      <c r="D278" s="1822" t="s">
        <v>1122</v>
      </c>
      <c r="E278" s="1822"/>
      <c r="F278" s="1822"/>
      <c r="I278" s="490"/>
    </row>
    <row r="279" spans="1:9">
      <c r="D279" s="1822"/>
      <c r="E279" s="1822"/>
      <c r="F279" s="1822"/>
      <c r="I279" s="490"/>
    </row>
    <row r="280" spans="1:9">
      <c r="D280" s="1822"/>
      <c r="E280" s="1822"/>
      <c r="F280" s="1822"/>
      <c r="I280" s="490"/>
    </row>
    <row r="281" spans="1:9">
      <c r="D281" s="492"/>
      <c r="E281" s="446"/>
      <c r="F281" s="446"/>
      <c r="I281" s="490"/>
    </row>
    <row r="282" spans="1:9">
      <c r="A282" s="1825" t="s">
        <v>1048</v>
      </c>
      <c r="B282" s="1825"/>
      <c r="C282" s="1825"/>
      <c r="D282" s="1825"/>
      <c r="E282" s="1825"/>
      <c r="F282" s="1825"/>
      <c r="G282" s="1825"/>
      <c r="H282" s="1023"/>
      <c r="I282" s="1147"/>
    </row>
    <row r="283" spans="1:9">
      <c r="D283" s="492"/>
      <c r="E283" s="446"/>
      <c r="F283" s="446"/>
      <c r="I283" s="490"/>
    </row>
    <row r="284" spans="1:9">
      <c r="C284" s="482"/>
      <c r="D284" s="1824" t="s">
        <v>1123</v>
      </c>
      <c r="E284" s="1824"/>
      <c r="F284" s="1824"/>
      <c r="I284" s="490"/>
    </row>
    <row r="285" spans="1:9">
      <c r="C285" s="482"/>
      <c r="D285" s="1824"/>
      <c r="E285" s="1824"/>
      <c r="F285" s="1824"/>
      <c r="I285" s="490"/>
    </row>
    <row r="286" spans="1:9">
      <c r="A286" s="483"/>
      <c r="B286" s="483"/>
      <c r="C286" s="483"/>
      <c r="D286" s="404"/>
      <c r="I286" s="490"/>
    </row>
    <row r="287" spans="1:9">
      <c r="C287" s="483"/>
      <c r="D287" s="1831" t="s">
        <v>209</v>
      </c>
      <c r="E287" s="1831"/>
      <c r="F287" s="1831"/>
      <c r="I287" s="490"/>
    </row>
    <row r="288" spans="1:9" ht="15.75" customHeight="1">
      <c r="A288" s="484"/>
      <c r="B288" s="484"/>
      <c r="D288" s="1834" t="s">
        <v>1124</v>
      </c>
      <c r="E288" s="1834"/>
      <c r="F288" s="1834"/>
      <c r="I288" s="490"/>
    </row>
    <row r="289" spans="1:9">
      <c r="E289" s="446"/>
      <c r="F289" s="446"/>
      <c r="I289" s="490"/>
    </row>
    <row r="290" spans="1:9" ht="14.25">
      <c r="A290" s="484"/>
      <c r="B290" s="485" t="s">
        <v>2776</v>
      </c>
      <c r="D290" s="1822" t="s">
        <v>1125</v>
      </c>
      <c r="E290" s="1822"/>
      <c r="F290" s="1822"/>
      <c r="I290" s="490"/>
    </row>
    <row r="291" spans="1:9" ht="14.25">
      <c r="A291" s="484"/>
      <c r="B291" s="484"/>
      <c r="D291" s="1822"/>
      <c r="E291" s="1822"/>
      <c r="F291" s="1822"/>
      <c r="I291" s="490"/>
    </row>
    <row r="292" spans="1:9">
      <c r="D292" s="446"/>
      <c r="E292" s="446"/>
      <c r="F292" s="446"/>
      <c r="I292" s="490"/>
    </row>
    <row r="293" spans="1:9" ht="14.25">
      <c r="A293" s="484"/>
      <c r="B293" s="485" t="s">
        <v>2776</v>
      </c>
      <c r="D293" s="1822" t="s">
        <v>1126</v>
      </c>
      <c r="E293" s="1822"/>
      <c r="F293" s="1822"/>
      <c r="I293" s="490"/>
    </row>
    <row r="294" spans="1:9" ht="14.25">
      <c r="A294" s="484"/>
      <c r="B294" s="484"/>
      <c r="D294" s="1822"/>
      <c r="E294" s="1822"/>
      <c r="F294" s="1822"/>
      <c r="I294" s="490"/>
    </row>
    <row r="295" spans="1:9" ht="14.25">
      <c r="A295" s="484"/>
      <c r="B295" s="484"/>
      <c r="D295" s="1822"/>
      <c r="E295" s="1822"/>
      <c r="F295" s="1822"/>
      <c r="I295" s="490"/>
    </row>
    <row r="296" spans="1:9">
      <c r="D296" s="446"/>
      <c r="E296" s="446"/>
      <c r="F296" s="446"/>
      <c r="I296" s="490"/>
    </row>
    <row r="297" spans="1:9" ht="14.25">
      <c r="A297" s="484"/>
      <c r="B297" s="485" t="s">
        <v>2776</v>
      </c>
      <c r="D297" s="1822" t="s">
        <v>1127</v>
      </c>
      <c r="E297" s="1822"/>
      <c r="F297" s="1822"/>
      <c r="I297" s="490"/>
    </row>
    <row r="298" spans="1:9" ht="14.25">
      <c r="A298" s="484"/>
      <c r="B298" s="484"/>
      <c r="D298" s="1822"/>
      <c r="E298" s="1822"/>
      <c r="F298" s="1822"/>
      <c r="I298" s="490"/>
    </row>
    <row r="299" spans="1:9">
      <c r="A299" s="490"/>
      <c r="B299" s="490"/>
      <c r="E299" s="446"/>
      <c r="F299" s="446"/>
      <c r="I299" s="490"/>
    </row>
    <row r="300" spans="1:9">
      <c r="A300" s="1825" t="s">
        <v>1049</v>
      </c>
      <c r="B300" s="1825"/>
      <c r="C300" s="1825"/>
      <c r="D300" s="1825"/>
      <c r="E300" s="1825"/>
      <c r="F300" s="1825"/>
      <c r="G300" s="1825"/>
      <c r="H300" s="1023"/>
      <c r="I300" s="1147"/>
    </row>
    <row r="301" spans="1:9">
      <c r="A301" s="490"/>
      <c r="B301" s="490"/>
      <c r="D301" s="446"/>
      <c r="E301" s="446"/>
      <c r="F301" s="446"/>
      <c r="I301" s="490"/>
    </row>
    <row r="302" spans="1:9">
      <c r="C302" s="490"/>
      <c r="D302" s="1831" t="s">
        <v>682</v>
      </c>
      <c r="E302" s="1831"/>
      <c r="F302" s="1831"/>
      <c r="I302" s="490"/>
    </row>
    <row r="303" spans="1:9">
      <c r="C303" s="490"/>
      <c r="D303" s="1823" t="s">
        <v>1128</v>
      </c>
      <c r="E303" s="1823"/>
      <c r="F303" s="1823"/>
      <c r="I303" s="490"/>
    </row>
    <row r="304" spans="1:9">
      <c r="C304" s="490"/>
      <c r="D304" s="493"/>
      <c r="I304" s="490"/>
    </row>
    <row r="305" spans="1:9">
      <c r="B305" s="485" t="s">
        <v>2776</v>
      </c>
      <c r="D305" s="1823" t="s">
        <v>1129</v>
      </c>
      <c r="E305" s="1823"/>
      <c r="F305" s="1823"/>
      <c r="I305" s="490"/>
    </row>
    <row r="306" spans="1:9" ht="14.25">
      <c r="A306" s="484"/>
      <c r="B306" s="484"/>
      <c r="D306" s="494"/>
      <c r="E306" s="495"/>
      <c r="F306" s="495"/>
      <c r="I306" s="490"/>
    </row>
    <row r="307" spans="1:9" ht="13.7" customHeight="1">
      <c r="B307" s="485" t="s">
        <v>2776</v>
      </c>
      <c r="D307" s="1846" t="s">
        <v>1219</v>
      </c>
      <c r="E307" s="1846"/>
      <c r="F307" s="1846"/>
      <c r="I307" s="490"/>
    </row>
    <row r="308" spans="1:9" ht="14.25">
      <c r="A308" s="484"/>
      <c r="B308" s="484"/>
      <c r="D308" s="1846"/>
      <c r="E308" s="1846"/>
      <c r="F308" s="1846"/>
      <c r="I308" s="490"/>
    </row>
    <row r="309" spans="1:9" ht="14.25">
      <c r="A309" s="484"/>
      <c r="B309" s="484"/>
      <c r="D309" s="1846"/>
      <c r="E309" s="1846"/>
      <c r="F309" s="1846"/>
      <c r="I309" s="490"/>
    </row>
    <row r="310" spans="1:9" ht="14.25">
      <c r="A310" s="484"/>
      <c r="B310" s="484"/>
      <c r="D310" s="1846"/>
      <c r="E310" s="1846"/>
      <c r="F310" s="1846"/>
      <c r="I310" s="490"/>
    </row>
    <row r="311" spans="1:9" ht="14.25">
      <c r="A311" s="484"/>
      <c r="B311" s="484"/>
      <c r="D311" s="1846"/>
      <c r="E311" s="1846"/>
      <c r="F311" s="1846"/>
      <c r="I311" s="490"/>
    </row>
    <row r="312" spans="1:9" ht="14.25">
      <c r="A312" s="484"/>
      <c r="B312" s="484"/>
      <c r="D312" s="494"/>
      <c r="E312" s="495"/>
      <c r="F312" s="495"/>
      <c r="I312" s="490"/>
    </row>
    <row r="313" spans="1:9" ht="13.7" customHeight="1">
      <c r="B313" s="485" t="s">
        <v>2776</v>
      </c>
      <c r="D313" s="1846" t="s">
        <v>1130</v>
      </c>
      <c r="E313" s="1846"/>
      <c r="F313" s="1846"/>
      <c r="I313" s="490"/>
    </row>
    <row r="314" spans="1:9">
      <c r="D314" s="1846"/>
      <c r="E314" s="1846"/>
      <c r="F314" s="1846"/>
      <c r="I314" s="490"/>
    </row>
    <row r="315" spans="1:9" ht="14.25">
      <c r="A315" s="484"/>
      <c r="B315" s="484"/>
      <c r="D315" s="494"/>
      <c r="E315" s="495"/>
      <c r="F315" s="495"/>
      <c r="I315" s="490"/>
    </row>
    <row r="316" spans="1:9">
      <c r="B316" s="485" t="s">
        <v>2776</v>
      </c>
      <c r="D316" s="1823" t="s">
        <v>1131</v>
      </c>
      <c r="E316" s="1823"/>
      <c r="F316" s="1823"/>
      <c r="I316" s="490"/>
    </row>
    <row r="317" spans="1:9">
      <c r="E317" s="446"/>
      <c r="F317" s="446"/>
      <c r="I317" s="490"/>
    </row>
    <row r="318" spans="1:9" ht="14.25">
      <c r="A318" s="484"/>
      <c r="B318" s="485" t="s">
        <v>2776</v>
      </c>
      <c r="D318" s="1822" t="s">
        <v>2197</v>
      </c>
      <c r="E318" s="1822"/>
      <c r="F318" s="1822"/>
      <c r="I318" s="490"/>
    </row>
    <row r="319" spans="1:9" ht="14.25">
      <c r="A319" s="484"/>
      <c r="B319" s="484"/>
      <c r="D319" s="1822"/>
      <c r="E319" s="1822"/>
      <c r="F319" s="1822"/>
      <c r="I319" s="490"/>
    </row>
    <row r="320" spans="1:9" ht="14.25">
      <c r="A320" s="484"/>
      <c r="B320" s="484"/>
      <c r="D320" s="1822"/>
      <c r="E320" s="1822"/>
      <c r="F320" s="1822"/>
      <c r="I320" s="490"/>
    </row>
    <row r="321" spans="1:9" ht="14.25">
      <c r="A321" s="484"/>
      <c r="B321" s="484"/>
      <c r="D321" s="1822"/>
      <c r="E321" s="1822"/>
      <c r="F321" s="1822"/>
      <c r="I321" s="490"/>
    </row>
    <row r="322" spans="1:9" ht="14.25">
      <c r="A322" s="484"/>
      <c r="B322" s="484"/>
      <c r="D322" s="1822"/>
      <c r="E322" s="1822"/>
      <c r="F322" s="1822"/>
      <c r="I322" s="490"/>
    </row>
    <row r="323" spans="1:9" ht="14.25">
      <c r="A323" s="484"/>
      <c r="B323" s="484"/>
      <c r="D323" s="1822"/>
      <c r="E323" s="1822"/>
      <c r="F323" s="1822"/>
      <c r="I323" s="490"/>
    </row>
    <row r="324" spans="1:9" ht="14.25">
      <c r="A324" s="484"/>
      <c r="B324" s="484"/>
      <c r="D324" s="1822"/>
      <c r="E324" s="1822"/>
      <c r="F324" s="1822"/>
      <c r="I324" s="490"/>
    </row>
    <row r="325" spans="1:9" ht="14.25">
      <c r="A325" s="484"/>
      <c r="B325" s="484"/>
      <c r="D325" s="1822"/>
      <c r="E325" s="1822"/>
      <c r="F325" s="1822"/>
      <c r="I325" s="490"/>
    </row>
    <row r="326" spans="1:9" ht="14.25">
      <c r="A326" s="484"/>
      <c r="B326" s="484"/>
      <c r="D326" s="1822"/>
      <c r="E326" s="1822"/>
      <c r="F326" s="1822"/>
      <c r="I326" s="490"/>
    </row>
    <row r="327" spans="1:9" ht="14.25">
      <c r="A327" s="484"/>
      <c r="B327" s="484"/>
      <c r="D327" s="1822"/>
      <c r="E327" s="1822"/>
      <c r="F327" s="1822"/>
      <c r="I327" s="490"/>
    </row>
    <row r="328" spans="1:9" ht="14.25">
      <c r="A328" s="484"/>
      <c r="B328" s="484"/>
      <c r="D328" s="1822"/>
      <c r="E328" s="1822"/>
      <c r="F328" s="1822"/>
      <c r="I328" s="490"/>
    </row>
    <row r="329" spans="1:9" ht="14.25">
      <c r="A329" s="484"/>
      <c r="B329" s="484"/>
      <c r="D329" s="1822"/>
      <c r="E329" s="1822"/>
      <c r="F329" s="1822"/>
      <c r="I329" s="490"/>
    </row>
    <row r="330" spans="1:9" ht="14.25">
      <c r="A330" s="484"/>
      <c r="B330" s="484"/>
      <c r="D330" s="1822"/>
      <c r="E330" s="1822"/>
      <c r="F330" s="1822"/>
      <c r="I330" s="490"/>
    </row>
    <row r="331" spans="1:9" ht="14.25">
      <c r="A331" s="484"/>
      <c r="B331" s="484"/>
      <c r="D331" s="1822"/>
      <c r="E331" s="1822"/>
      <c r="F331" s="1822"/>
      <c r="I331" s="490"/>
    </row>
    <row r="332" spans="1:9" ht="14.25">
      <c r="A332" s="484"/>
      <c r="B332" s="484"/>
      <c r="D332" s="1822"/>
      <c r="E332" s="1822"/>
      <c r="F332" s="1822"/>
      <c r="I332" s="490"/>
    </row>
    <row r="333" spans="1:9">
      <c r="D333" s="446"/>
      <c r="E333" s="446"/>
      <c r="F333" s="446"/>
      <c r="I333" s="490"/>
    </row>
    <row r="334" spans="1:9" ht="14.25">
      <c r="A334" s="484"/>
      <c r="B334" s="485" t="s">
        <v>2776</v>
      </c>
      <c r="D334" s="1822" t="s">
        <v>1132</v>
      </c>
      <c r="E334" s="1822"/>
      <c r="F334" s="1822"/>
      <c r="I334" s="490"/>
    </row>
    <row r="335" spans="1:9">
      <c r="D335" s="1822"/>
      <c r="E335" s="1822"/>
      <c r="F335" s="1822"/>
      <c r="I335" s="490"/>
    </row>
    <row r="336" spans="1:9">
      <c r="D336" s="1822"/>
      <c r="E336" s="1822"/>
      <c r="F336" s="1822"/>
      <c r="I336" s="490"/>
    </row>
    <row r="337" spans="1:9">
      <c r="D337" s="1822"/>
      <c r="E337" s="1822"/>
      <c r="F337" s="1822"/>
      <c r="I337" s="490"/>
    </row>
    <row r="338" spans="1:9">
      <c r="D338" s="1822"/>
      <c r="E338" s="1822"/>
      <c r="F338" s="1822"/>
      <c r="I338" s="490"/>
    </row>
    <row r="339" spans="1:9">
      <c r="D339" s="1822"/>
      <c r="E339" s="1822"/>
      <c r="F339" s="1822"/>
      <c r="I339" s="490"/>
    </row>
    <row r="340" spans="1:9">
      <c r="D340" s="1822"/>
      <c r="E340" s="1822"/>
      <c r="F340" s="1822"/>
      <c r="I340" s="490"/>
    </row>
    <row r="341" spans="1:9">
      <c r="D341" s="1822"/>
      <c r="E341" s="1822"/>
      <c r="F341" s="1822"/>
      <c r="I341" s="490"/>
    </row>
    <row r="342" spans="1:9">
      <c r="D342" s="1822"/>
      <c r="E342" s="1822"/>
      <c r="F342" s="1822"/>
      <c r="I342" s="490"/>
    </row>
    <row r="343" spans="1:9">
      <c r="D343" s="446"/>
      <c r="E343" s="446"/>
      <c r="F343" s="446"/>
      <c r="I343" s="490"/>
    </row>
    <row r="344" spans="1:9" ht="14.25" customHeight="1">
      <c r="A344" s="484"/>
      <c r="B344" s="485" t="s">
        <v>2776</v>
      </c>
      <c r="D344" s="1822" t="s">
        <v>1875</v>
      </c>
      <c r="E344" s="1822"/>
      <c r="F344" s="1822"/>
      <c r="I344" s="490"/>
    </row>
    <row r="345" spans="1:9">
      <c r="D345" s="1822"/>
      <c r="E345" s="1822"/>
      <c r="F345" s="1822"/>
      <c r="I345" s="490"/>
    </row>
    <row r="346" spans="1:9">
      <c r="D346" s="1822"/>
      <c r="E346" s="1822"/>
      <c r="F346" s="1822"/>
      <c r="I346" s="490"/>
    </row>
    <row r="347" spans="1:9">
      <c r="D347" s="1822"/>
      <c r="E347" s="1822"/>
      <c r="F347" s="1822"/>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855" t="s">
        <v>979</v>
      </c>
      <c r="E351" s="1855"/>
      <c r="F351" s="1855"/>
      <c r="G351" s="1022"/>
      <c r="H351" s="1022"/>
      <c r="I351" s="1150"/>
    </row>
    <row r="352" spans="1:9" ht="13.5" thickTop="1">
      <c r="D352" s="1854" t="s">
        <v>2198</v>
      </c>
      <c r="E352" s="1854"/>
      <c r="F352" s="1854"/>
      <c r="I352" s="490"/>
    </row>
    <row r="353" spans="1:9">
      <c r="D353" s="446"/>
      <c r="E353" s="446"/>
      <c r="F353" s="446"/>
      <c r="I353" s="490"/>
    </row>
    <row r="354" spans="1:9">
      <c r="A354" s="476"/>
      <c r="B354" s="476"/>
      <c r="C354" s="476"/>
      <c r="D354" s="447"/>
      <c r="E354" s="447"/>
      <c r="F354" s="446"/>
      <c r="I354" s="490"/>
    </row>
    <row r="355" spans="1:9" ht="14.25">
      <c r="A355" s="484"/>
      <c r="B355" s="485" t="s">
        <v>2776</v>
      </c>
      <c r="C355" s="487"/>
      <c r="D355" s="1823" t="s">
        <v>1873</v>
      </c>
      <c r="E355" s="1823"/>
      <c r="F355" s="1823"/>
      <c r="I355" s="490"/>
    </row>
    <row r="356" spans="1:9" ht="12.75" customHeight="1">
      <c r="D356" s="1032"/>
      <c r="E356" s="96" t="s">
        <v>1872</v>
      </c>
      <c r="F356" s="1032"/>
      <c r="I356" s="490"/>
    </row>
    <row r="357" spans="1:9">
      <c r="D357" s="1822" t="s">
        <v>1239</v>
      </c>
      <c r="E357" s="1822"/>
      <c r="F357" s="1822"/>
      <c r="I357" s="490"/>
    </row>
    <row r="358" spans="1:9">
      <c r="D358" s="1822"/>
      <c r="E358" s="1822"/>
      <c r="F358" s="1822"/>
      <c r="I358" s="490"/>
    </row>
    <row r="359" spans="1:9">
      <c r="D359" s="1822"/>
      <c r="E359" s="1822"/>
      <c r="F359" s="1822"/>
      <c r="I359" s="490"/>
    </row>
    <row r="360" spans="1:9" ht="14.25">
      <c r="A360" s="484"/>
      <c r="B360" s="485" t="s">
        <v>2776</v>
      </c>
      <c r="C360" s="476"/>
      <c r="D360" s="1836" t="s">
        <v>2015</v>
      </c>
      <c r="E360" s="1836"/>
      <c r="F360" s="1836"/>
      <c r="I360" s="480"/>
    </row>
    <row r="361" spans="1:9">
      <c r="A361" s="476"/>
      <c r="B361" s="476"/>
      <c r="C361" s="476"/>
      <c r="D361" s="447"/>
      <c r="E361" s="447"/>
      <c r="F361" s="446"/>
      <c r="I361" s="490"/>
    </row>
    <row r="362" spans="1:9">
      <c r="A362" s="476"/>
      <c r="B362" s="485" t="s">
        <v>2776</v>
      </c>
      <c r="C362" s="476"/>
      <c r="D362" s="1803" t="s">
        <v>2016</v>
      </c>
      <c r="E362" s="1803"/>
      <c r="F362" s="1803"/>
      <c r="I362" s="490"/>
    </row>
    <row r="363" spans="1:9">
      <c r="A363" s="476"/>
      <c r="B363" s="476"/>
      <c r="C363" s="476"/>
      <c r="D363" s="1803"/>
      <c r="E363" s="1803"/>
      <c r="F363" s="1803"/>
      <c r="I363" s="490"/>
    </row>
    <row r="364" spans="1:9">
      <c r="A364" s="476"/>
      <c r="B364" s="476"/>
      <c r="C364" s="476"/>
      <c r="D364" s="1803"/>
      <c r="E364" s="1803"/>
      <c r="F364" s="1803"/>
      <c r="I364" s="490"/>
    </row>
    <row r="365" spans="1:9">
      <c r="A365" s="476"/>
      <c r="B365" s="476"/>
      <c r="C365" s="476"/>
      <c r="D365" s="1803"/>
      <c r="E365" s="1803"/>
      <c r="F365" s="1803"/>
      <c r="I365" s="490"/>
    </row>
    <row r="366" spans="1:9">
      <c r="A366" s="476"/>
      <c r="B366" s="476"/>
      <c r="C366" s="476"/>
      <c r="D366" s="1803"/>
      <c r="E366" s="1803"/>
      <c r="F366" s="1803"/>
      <c r="I366" s="490"/>
    </row>
    <row r="367" spans="1:9">
      <c r="A367" s="476"/>
      <c r="B367" s="476"/>
      <c r="C367" s="476"/>
      <c r="D367" s="1803"/>
      <c r="E367" s="1803"/>
      <c r="F367" s="1803"/>
      <c r="I367" s="490"/>
    </row>
    <row r="368" spans="1:9">
      <c r="A368" s="476"/>
      <c r="B368" s="476"/>
      <c r="C368" s="476"/>
      <c r="D368" s="1803"/>
      <c r="E368" s="1803"/>
      <c r="F368" s="1803"/>
      <c r="I368" s="490"/>
    </row>
    <row r="369" spans="1:9">
      <c r="A369" s="476"/>
      <c r="B369" s="476"/>
      <c r="C369" s="476"/>
      <c r="D369" s="1803"/>
      <c r="E369" s="1803"/>
      <c r="F369" s="1803"/>
      <c r="I369" s="490"/>
    </row>
    <row r="370" spans="1:9">
      <c r="A370" s="476"/>
      <c r="B370" s="476"/>
      <c r="C370" s="476"/>
      <c r="D370" s="1803"/>
      <c r="E370" s="1803"/>
      <c r="F370" s="1803"/>
      <c r="I370" s="490"/>
    </row>
    <row r="371" spans="1:9">
      <c r="A371" s="476"/>
      <c r="B371" s="476"/>
      <c r="C371" s="476"/>
      <c r="D371" s="1803"/>
      <c r="E371" s="1803"/>
      <c r="F371" s="1803"/>
      <c r="I371" s="490"/>
    </row>
    <row r="372" spans="1:9">
      <c r="A372" s="476"/>
      <c r="B372" s="476"/>
      <c r="C372" s="476"/>
      <c r="D372" s="1803"/>
      <c r="E372" s="1803"/>
      <c r="F372" s="1803"/>
      <c r="I372" s="490"/>
    </row>
    <row r="373" spans="1:9">
      <c r="A373" s="476"/>
      <c r="B373" s="476"/>
      <c r="C373" s="476"/>
      <c r="D373" s="1803"/>
      <c r="E373" s="1803"/>
      <c r="F373" s="1803"/>
      <c r="I373" s="490"/>
    </row>
    <row r="374" spans="1:9">
      <c r="A374" s="476"/>
      <c r="B374" s="476"/>
      <c r="C374" s="476"/>
      <c r="D374" s="451"/>
      <c r="E374" s="451"/>
      <c r="F374" s="451"/>
      <c r="I374" s="490"/>
    </row>
    <row r="375" spans="1:9" ht="12.4" customHeight="1">
      <c r="A375" s="476"/>
      <c r="B375" s="485" t="s">
        <v>2776</v>
      </c>
      <c r="C375" s="476"/>
      <c r="D375" s="1818" t="s">
        <v>1221</v>
      </c>
      <c r="E375" s="1818"/>
      <c r="F375" s="1818"/>
      <c r="I375" s="490"/>
    </row>
    <row r="376" spans="1:9">
      <c r="A376" s="476"/>
      <c r="B376" s="476"/>
      <c r="C376" s="476"/>
      <c r="D376" s="1818"/>
      <c r="E376" s="1818"/>
      <c r="F376" s="1818"/>
      <c r="I376" s="490"/>
    </row>
    <row r="377" spans="1:9">
      <c r="A377" s="476"/>
      <c r="B377" s="476"/>
      <c r="C377" s="476"/>
      <c r="D377" s="1818"/>
      <c r="E377" s="1818"/>
      <c r="F377" s="1818"/>
      <c r="I377" s="490"/>
    </row>
    <row r="378" spans="1:9">
      <c r="A378" s="476"/>
      <c r="B378" s="476"/>
      <c r="C378" s="476"/>
      <c r="D378" s="1818"/>
      <c r="E378" s="1818"/>
      <c r="F378" s="1818"/>
      <c r="I378" s="490"/>
    </row>
    <row r="379" spans="1:9">
      <c r="A379" s="476"/>
      <c r="B379" s="476"/>
      <c r="C379" s="476"/>
      <c r="D379" s="524"/>
      <c r="E379" s="524"/>
      <c r="F379" s="524"/>
      <c r="I379" s="490"/>
    </row>
    <row r="380" spans="1:9">
      <c r="A380" s="476"/>
      <c r="B380" s="485" t="s">
        <v>2776</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2776</v>
      </c>
      <c r="C387" s="476"/>
      <c r="D387" s="1803" t="s">
        <v>1133</v>
      </c>
      <c r="E387" s="1803"/>
      <c r="F387" s="1803"/>
      <c r="I387" s="490"/>
    </row>
    <row r="388" spans="1:9">
      <c r="A388" s="476"/>
      <c r="B388" s="476"/>
      <c r="C388" s="476"/>
      <c r="D388" s="1803"/>
      <c r="E388" s="1803"/>
      <c r="F388" s="1803"/>
      <c r="I388" s="490"/>
    </row>
    <row r="389" spans="1:9">
      <c r="A389" s="476"/>
      <c r="B389" s="476"/>
      <c r="C389" s="476"/>
      <c r="D389" s="1803"/>
      <c r="E389" s="1803"/>
      <c r="F389" s="1803"/>
      <c r="I389" s="490"/>
    </row>
    <row r="390" spans="1:9">
      <c r="A390" s="476"/>
      <c r="B390" s="476"/>
      <c r="C390" s="476"/>
      <c r="D390" s="1803"/>
      <c r="E390" s="1803"/>
      <c r="F390" s="1803"/>
      <c r="I390" s="490"/>
    </row>
    <row r="391" spans="1:9">
      <c r="A391" s="476"/>
      <c r="B391" s="476"/>
      <c r="C391" s="476"/>
      <c r="D391" s="447"/>
      <c r="E391" s="447"/>
      <c r="F391" s="446"/>
      <c r="I391" s="490"/>
    </row>
    <row r="392" spans="1:9">
      <c r="A392" s="476"/>
      <c r="B392" s="476"/>
      <c r="C392" s="476"/>
      <c r="D392" s="1803" t="s">
        <v>1134</v>
      </c>
      <c r="E392" s="1803"/>
      <c r="F392" s="1803"/>
      <c r="I392" s="490"/>
    </row>
    <row r="393" spans="1:9">
      <c r="A393" s="476"/>
      <c r="B393" s="476"/>
      <c r="C393" s="476"/>
      <c r="D393" s="1803"/>
      <c r="E393" s="1803"/>
      <c r="F393" s="1803"/>
      <c r="I393" s="490"/>
    </row>
    <row r="394" spans="1:9">
      <c r="A394" s="476"/>
      <c r="B394" s="476"/>
      <c r="C394" s="476"/>
      <c r="D394" s="1803"/>
      <c r="E394" s="1803"/>
      <c r="F394" s="1803"/>
      <c r="I394" s="490"/>
    </row>
    <row r="395" spans="1:9">
      <c r="A395" s="476"/>
      <c r="B395" s="476"/>
      <c r="C395" s="476"/>
      <c r="D395" s="1803"/>
      <c r="E395" s="1803"/>
      <c r="F395" s="1803"/>
      <c r="I395" s="490"/>
    </row>
    <row r="396" spans="1:9" ht="18" customHeight="1">
      <c r="A396" s="476"/>
      <c r="B396" s="476"/>
      <c r="C396" s="476"/>
      <c r="D396" s="1803"/>
      <c r="E396" s="1803"/>
      <c r="F396" s="1803"/>
      <c r="I396" s="490"/>
    </row>
    <row r="397" spans="1:9">
      <c r="A397" s="476"/>
      <c r="B397" s="476"/>
      <c r="C397" s="476"/>
      <c r="D397" s="1803"/>
      <c r="E397" s="1803"/>
      <c r="F397" s="1803"/>
      <c r="I397" s="490"/>
    </row>
    <row r="398" spans="1:9">
      <c r="A398" s="476"/>
      <c r="B398" s="476"/>
      <c r="C398" s="476"/>
      <c r="D398" s="1803"/>
      <c r="E398" s="1803"/>
      <c r="F398" s="1803"/>
      <c r="I398" s="490"/>
    </row>
    <row r="399" spans="1:9">
      <c r="A399" s="476"/>
      <c r="B399" s="476"/>
      <c r="C399" s="476"/>
      <c r="D399" s="1803"/>
      <c r="E399" s="1803"/>
      <c r="F399" s="1803"/>
      <c r="I399" s="490"/>
    </row>
    <row r="400" spans="1:9" ht="8.25" customHeight="1">
      <c r="A400" s="476"/>
      <c r="B400" s="476"/>
      <c r="C400" s="476"/>
      <c r="D400" s="1803"/>
      <c r="E400" s="1803"/>
      <c r="F400" s="1803"/>
      <c r="I400" s="490"/>
    </row>
    <row r="401" spans="1:9" ht="13.7" customHeight="1">
      <c r="A401" s="476"/>
      <c r="B401" s="476"/>
      <c r="C401" s="476"/>
      <c r="D401" s="1803" t="s">
        <v>1135</v>
      </c>
      <c r="E401" s="1803"/>
      <c r="F401" s="1803"/>
      <c r="I401" s="490"/>
    </row>
    <row r="402" spans="1:9">
      <c r="A402" s="476"/>
      <c r="B402" s="476"/>
      <c r="C402" s="476"/>
      <c r="D402" s="1803"/>
      <c r="E402" s="1803"/>
      <c r="F402" s="1803"/>
      <c r="I402" s="490"/>
    </row>
    <row r="403" spans="1:9">
      <c r="A403" s="476"/>
      <c r="B403" s="476"/>
      <c r="C403" s="476"/>
      <c r="D403" s="1803"/>
      <c r="E403" s="1803"/>
      <c r="F403" s="1803"/>
      <c r="I403" s="490"/>
    </row>
    <row r="404" spans="1:9">
      <c r="A404" s="476"/>
      <c r="B404" s="476"/>
      <c r="C404" s="476"/>
      <c r="D404" s="1803"/>
      <c r="E404" s="1803"/>
      <c r="F404" s="1803"/>
      <c r="I404" s="490"/>
    </row>
    <row r="405" spans="1:9">
      <c r="A405" s="476"/>
      <c r="B405" s="476"/>
      <c r="C405" s="476"/>
      <c r="D405" s="1803"/>
      <c r="E405" s="1803"/>
      <c r="F405" s="1803"/>
      <c r="I405" s="490"/>
    </row>
    <row r="406" spans="1:9">
      <c r="A406" s="476"/>
      <c r="B406" s="476"/>
      <c r="C406" s="476"/>
      <c r="D406" s="1803"/>
      <c r="E406" s="1803"/>
      <c r="F406" s="1803"/>
      <c r="I406" s="490"/>
    </row>
    <row r="407" spans="1:9">
      <c r="A407" s="476"/>
      <c r="B407" s="476"/>
      <c r="C407" s="476"/>
      <c r="D407" s="1803"/>
      <c r="E407" s="1803"/>
      <c r="F407" s="1803"/>
      <c r="I407" s="490"/>
    </row>
    <row r="408" spans="1:9">
      <c r="A408" s="476"/>
      <c r="B408" s="476"/>
      <c r="C408" s="476"/>
      <c r="D408" s="1803"/>
      <c r="E408" s="1803"/>
      <c r="F408" s="1803"/>
      <c r="I408" s="490"/>
    </row>
    <row r="409" spans="1:9">
      <c r="A409" s="476"/>
      <c r="B409" s="476"/>
      <c r="C409" s="476"/>
      <c r="D409" s="1803"/>
      <c r="E409" s="1803"/>
      <c r="F409" s="1803"/>
      <c r="I409" s="490"/>
    </row>
    <row r="410" spans="1:9">
      <c r="A410" s="476"/>
      <c r="B410" s="476"/>
      <c r="C410" s="476"/>
      <c r="D410" s="1803"/>
      <c r="E410" s="1803"/>
      <c r="F410" s="1803"/>
      <c r="I410" s="490"/>
    </row>
    <row r="411" spans="1:9">
      <c r="A411" s="476"/>
      <c r="B411" s="476"/>
      <c r="C411" s="476"/>
      <c r="D411" s="1803"/>
      <c r="E411" s="1803"/>
      <c r="F411" s="1803"/>
      <c r="I411" s="490"/>
    </row>
    <row r="412" spans="1:9">
      <c r="A412" s="476"/>
      <c r="B412" s="476"/>
      <c r="C412" s="476"/>
      <c r="D412" s="1803"/>
      <c r="E412" s="1803"/>
      <c r="F412" s="1803"/>
      <c r="I412" s="490"/>
    </row>
    <row r="413" spans="1:9">
      <c r="A413" s="476"/>
      <c r="B413" s="476"/>
      <c r="C413" s="496"/>
      <c r="D413" s="1803"/>
      <c r="E413" s="1803"/>
      <c r="F413" s="1803"/>
      <c r="I413" s="490"/>
    </row>
    <row r="414" spans="1:9">
      <c r="A414" s="476"/>
      <c r="B414" s="476"/>
      <c r="C414" s="496"/>
      <c r="D414" s="1803"/>
      <c r="E414" s="1803"/>
      <c r="F414" s="1803"/>
      <c r="I414" s="490"/>
    </row>
    <row r="415" spans="1:9">
      <c r="A415" s="476"/>
      <c r="B415" s="476"/>
      <c r="C415" s="476"/>
      <c r="D415" s="1803"/>
      <c r="E415" s="1803"/>
      <c r="F415" s="1803"/>
      <c r="I415" s="490"/>
    </row>
    <row r="416" spans="1:9">
      <c r="A416" s="476"/>
      <c r="B416" s="476"/>
      <c r="C416" s="496"/>
      <c r="D416" s="1803"/>
      <c r="E416" s="1803"/>
      <c r="F416" s="1803"/>
      <c r="I416" s="490"/>
    </row>
    <row r="417" spans="1:9">
      <c r="A417" s="476"/>
      <c r="B417" s="476"/>
      <c r="C417" s="496"/>
      <c r="D417" s="1803"/>
      <c r="E417" s="1803"/>
      <c r="F417" s="1803"/>
      <c r="I417" s="490"/>
    </row>
    <row r="418" spans="1:9">
      <c r="A418" s="476"/>
      <c r="B418" s="476"/>
      <c r="C418" s="496"/>
      <c r="D418" s="1803"/>
      <c r="E418" s="1803"/>
      <c r="F418" s="1803"/>
      <c r="I418" s="490"/>
    </row>
    <row r="419" spans="1:9">
      <c r="A419" s="476"/>
      <c r="B419" s="476"/>
      <c r="C419" s="476"/>
      <c r="D419" s="447"/>
      <c r="E419" s="447"/>
      <c r="F419" s="446"/>
      <c r="I419" s="490"/>
    </row>
    <row r="420" spans="1:9">
      <c r="A420" s="476"/>
      <c r="B420" s="485" t="s">
        <v>2776</v>
      </c>
      <c r="C420" s="476"/>
      <c r="D420" s="1803" t="s">
        <v>1136</v>
      </c>
      <c r="E420" s="1803"/>
      <c r="F420" s="1803"/>
      <c r="I420" s="490"/>
    </row>
    <row r="421" spans="1:9">
      <c r="A421" s="476"/>
      <c r="B421" s="476"/>
      <c r="C421" s="476"/>
      <c r="D421" s="1803"/>
      <c r="E421" s="1803"/>
      <c r="F421" s="1803"/>
      <c r="I421" s="490"/>
    </row>
    <row r="422" spans="1:9">
      <c r="A422" s="476"/>
      <c r="B422" s="476"/>
      <c r="C422" s="476"/>
      <c r="D422" s="451"/>
      <c r="E422" s="451"/>
      <c r="F422" s="451"/>
      <c r="I422" s="490"/>
    </row>
    <row r="423" spans="1:9" ht="14.45" customHeight="1">
      <c r="A423" s="484"/>
      <c r="B423" s="485" t="s">
        <v>2776</v>
      </c>
      <c r="D423" s="1803" t="s">
        <v>1855</v>
      </c>
      <c r="E423" s="1803"/>
      <c r="F423" s="1803"/>
      <c r="I423" s="490"/>
    </row>
    <row r="424" spans="1:9" ht="14.45" customHeight="1">
      <c r="A424" s="484"/>
      <c r="D424" s="1803"/>
      <c r="E424" s="1803"/>
      <c r="F424" s="1803"/>
      <c r="I424" s="490"/>
    </row>
    <row r="425" spans="1:9" ht="14.45" customHeight="1">
      <c r="A425" s="484"/>
      <c r="D425" s="1803"/>
      <c r="E425" s="1803"/>
      <c r="F425" s="1803"/>
      <c r="I425" s="490"/>
    </row>
    <row r="426" spans="1:9" ht="14.45" customHeight="1">
      <c r="A426" s="484"/>
      <c r="D426" s="1803"/>
      <c r="E426" s="1803"/>
      <c r="F426" s="1803"/>
      <c r="I426" s="490"/>
    </row>
    <row r="427" spans="1:9" ht="14.45" customHeight="1">
      <c r="A427" s="484"/>
      <c r="D427" s="1803"/>
      <c r="E427" s="1803"/>
      <c r="F427" s="1803"/>
      <c r="I427" s="490"/>
    </row>
    <row r="428" spans="1:9" ht="14.45" customHeight="1">
      <c r="A428" s="484"/>
      <c r="D428" s="385"/>
      <c r="E428" s="385"/>
      <c r="F428" s="385"/>
      <c r="I428" s="490"/>
    </row>
    <row r="429" spans="1:9" ht="13.7" customHeight="1">
      <c r="A429" s="484"/>
      <c r="B429" s="485" t="s">
        <v>2776</v>
      </c>
      <c r="C429" s="476"/>
      <c r="D429" s="1803" t="s">
        <v>1240</v>
      </c>
      <c r="E429" s="1803"/>
      <c r="F429" s="1803"/>
      <c r="I429" s="490"/>
    </row>
    <row r="430" spans="1:9" ht="14.25">
      <c r="A430" s="497"/>
      <c r="B430" s="497"/>
      <c r="C430" s="476"/>
      <c r="D430" s="1803"/>
      <c r="E430" s="1803"/>
      <c r="F430" s="1803"/>
      <c r="I430" s="490"/>
    </row>
    <row r="431" spans="1:9" ht="14.25">
      <c r="A431" s="497"/>
      <c r="B431" s="497"/>
      <c r="C431" s="476"/>
      <c r="D431" s="1803"/>
      <c r="E431" s="1803"/>
      <c r="F431" s="1803"/>
      <c r="I431" s="490"/>
    </row>
    <row r="432" spans="1:9" ht="14.25">
      <c r="A432" s="497"/>
      <c r="B432" s="497"/>
      <c r="C432" s="476"/>
      <c r="D432" s="1803"/>
      <c r="E432" s="1803"/>
      <c r="F432" s="1803"/>
      <c r="I432" s="490"/>
    </row>
    <row r="433" spans="1:9" ht="15.75" customHeight="1">
      <c r="A433" s="497"/>
      <c r="B433" s="497"/>
      <c r="C433" s="476"/>
      <c r="D433" s="1828" t="s">
        <v>2603</v>
      </c>
      <c r="E433" s="1803"/>
      <c r="F433" s="1803"/>
      <c r="I433" s="490"/>
    </row>
    <row r="434" spans="1:9">
      <c r="D434" s="446"/>
      <c r="E434" s="446"/>
      <c r="F434" s="446"/>
      <c r="I434" s="490"/>
    </row>
    <row r="435" spans="1:9" ht="14.25">
      <c r="A435" s="484"/>
      <c r="B435" s="485" t="s">
        <v>2776</v>
      </c>
      <c r="C435" s="487"/>
      <c r="D435" s="1822" t="s">
        <v>2017</v>
      </c>
      <c r="E435" s="1822"/>
      <c r="F435" s="1822"/>
      <c r="I435" s="490"/>
    </row>
    <row r="436" spans="1:9" ht="14.25">
      <c r="A436" s="484"/>
      <c r="B436" s="484"/>
      <c r="D436" s="1822"/>
      <c r="E436" s="1822"/>
      <c r="F436" s="1822"/>
      <c r="I436" s="490"/>
    </row>
    <row r="437" spans="1:9">
      <c r="D437" s="1822"/>
      <c r="E437" s="1822"/>
      <c r="F437" s="1822"/>
      <c r="I437" s="490"/>
    </row>
    <row r="438" spans="1:9">
      <c r="D438" s="1822"/>
      <c r="E438" s="1822"/>
      <c r="F438" s="1822"/>
      <c r="I438" s="490"/>
    </row>
    <row r="439" spans="1:9">
      <c r="D439" s="1822"/>
      <c r="E439" s="1822"/>
      <c r="F439" s="1822"/>
      <c r="I439" s="490"/>
    </row>
    <row r="440" spans="1:9">
      <c r="D440" s="1822"/>
      <c r="E440" s="1822"/>
      <c r="F440" s="1822"/>
      <c r="I440" s="490"/>
    </row>
    <row r="441" spans="1:9">
      <c r="D441" s="1822"/>
      <c r="E441" s="1822"/>
      <c r="F441" s="1822"/>
      <c r="I441" s="490"/>
    </row>
    <row r="442" spans="1:9">
      <c r="D442" s="1822"/>
      <c r="E442" s="1822"/>
      <c r="F442" s="1822"/>
      <c r="I442" s="490"/>
    </row>
    <row r="443" spans="1:9">
      <c r="D443" s="1822"/>
      <c r="E443" s="1822"/>
      <c r="F443" s="1822"/>
      <c r="I443" s="490"/>
    </row>
    <row r="444" spans="1:9">
      <c r="D444" s="1822"/>
      <c r="E444" s="1822"/>
      <c r="F444" s="1822"/>
      <c r="I444" s="490"/>
    </row>
    <row r="445" spans="1:9">
      <c r="D445" s="1822"/>
      <c r="E445" s="1822"/>
      <c r="F445" s="1822"/>
      <c r="I445" s="490"/>
    </row>
    <row r="446" spans="1:9">
      <c r="D446" s="1822"/>
      <c r="E446" s="1822"/>
      <c r="F446" s="1822"/>
      <c r="I446" s="490"/>
    </row>
    <row r="447" spans="1:9">
      <c r="D447" s="1822"/>
      <c r="E447" s="1822"/>
      <c r="F447" s="1822"/>
      <c r="I447" s="490"/>
    </row>
    <row r="448" spans="1:9">
      <c r="A448" s="402"/>
      <c r="B448" s="402"/>
      <c r="C448" s="402"/>
      <c r="D448" s="1822"/>
      <c r="E448" s="1822"/>
      <c r="F448" s="1822"/>
      <c r="I448" s="490"/>
    </row>
    <row r="449" spans="1:9">
      <c r="A449" s="402"/>
      <c r="B449" s="402"/>
      <c r="C449" s="402"/>
      <c r="D449" s="1822"/>
      <c r="E449" s="1822"/>
      <c r="F449" s="1822"/>
      <c r="I449" s="490"/>
    </row>
    <row r="450" spans="1:9">
      <c r="A450" s="402"/>
      <c r="B450" s="402"/>
      <c r="C450" s="402"/>
      <c r="D450" s="1822"/>
      <c r="E450" s="1822"/>
      <c r="F450" s="1822"/>
      <c r="I450" s="490"/>
    </row>
    <row r="451" spans="1:9">
      <c r="A451" s="402"/>
      <c r="B451" s="402"/>
      <c r="C451" s="402"/>
      <c r="D451" s="1822"/>
      <c r="E451" s="1822"/>
      <c r="F451" s="1822"/>
      <c r="I451" s="490"/>
    </row>
    <row r="452" spans="1:9">
      <c r="A452" s="402"/>
      <c r="B452" s="402"/>
      <c r="C452" s="402"/>
      <c r="D452" s="1822"/>
      <c r="E452" s="1822"/>
      <c r="F452" s="1822"/>
      <c r="I452" s="490"/>
    </row>
    <row r="453" spans="1:9">
      <c r="A453" s="402"/>
      <c r="B453" s="402"/>
      <c r="C453" s="402"/>
      <c r="D453" s="1822"/>
      <c r="E453" s="1822"/>
      <c r="F453" s="1822"/>
      <c r="I453" s="490"/>
    </row>
    <row r="454" spans="1:9">
      <c r="A454" s="402"/>
      <c r="B454" s="402"/>
      <c r="C454" s="402"/>
      <c r="D454" s="1822"/>
      <c r="E454" s="1822"/>
      <c r="F454" s="1822"/>
      <c r="I454" s="490"/>
    </row>
    <row r="455" spans="1:9">
      <c r="A455" s="402"/>
      <c r="B455" s="402"/>
      <c r="C455" s="402"/>
      <c r="D455" s="1822"/>
      <c r="E455" s="1822"/>
      <c r="F455" s="1822"/>
      <c r="I455" s="490"/>
    </row>
    <row r="456" spans="1:9">
      <c r="A456" s="402"/>
      <c r="B456" s="402"/>
      <c r="C456" s="402"/>
      <c r="D456" s="1822"/>
      <c r="E456" s="1822"/>
      <c r="F456" s="1822"/>
      <c r="I456" s="490"/>
    </row>
    <row r="457" spans="1:9">
      <c r="A457" s="402"/>
      <c r="B457" s="402"/>
      <c r="C457" s="402"/>
      <c r="D457" s="1822"/>
      <c r="E457" s="1822"/>
      <c r="F457" s="1822"/>
      <c r="I457" s="490"/>
    </row>
    <row r="458" spans="1:9">
      <c r="A458" s="402"/>
      <c r="B458" s="402"/>
      <c r="C458" s="402"/>
      <c r="D458" s="1822"/>
      <c r="E458" s="1822"/>
      <c r="F458" s="1822"/>
      <c r="I458" s="490"/>
    </row>
    <row r="459" spans="1:9">
      <c r="A459" s="402"/>
      <c r="B459" s="402"/>
      <c r="C459" s="402"/>
      <c r="D459" s="1822"/>
      <c r="E459" s="1822"/>
      <c r="F459" s="1822"/>
      <c r="I459" s="490"/>
    </row>
    <row r="460" spans="1:9">
      <c r="A460" s="402"/>
      <c r="B460" s="402"/>
      <c r="C460" s="402"/>
      <c r="D460" s="1822"/>
      <c r="E460" s="1822"/>
      <c r="F460" s="1822"/>
      <c r="I460" s="490"/>
    </row>
    <row r="461" spans="1:9">
      <c r="A461" s="402"/>
      <c r="B461" s="402"/>
      <c r="C461" s="402"/>
      <c r="D461" s="1822"/>
      <c r="E461" s="1822"/>
      <c r="F461" s="1822"/>
      <c r="I461" s="490"/>
    </row>
    <row r="462" spans="1:9">
      <c r="A462" s="402"/>
      <c r="B462" s="402"/>
      <c r="C462" s="402"/>
      <c r="D462" s="1822"/>
      <c r="E462" s="1822"/>
      <c r="F462" s="1822"/>
      <c r="I462" s="490"/>
    </row>
    <row r="463" spans="1:9">
      <c r="A463" s="402"/>
      <c r="B463" s="402"/>
      <c r="C463" s="402"/>
      <c r="D463" s="1822"/>
      <c r="E463" s="1822"/>
      <c r="F463" s="1822"/>
      <c r="I463" s="490"/>
    </row>
    <row r="464" spans="1:9">
      <c r="D464" s="1822"/>
      <c r="E464" s="1822"/>
      <c r="F464" s="1822"/>
      <c r="I464" s="490"/>
    </row>
    <row r="465" spans="1:9" ht="40.700000000000003" customHeight="1">
      <c r="D465" s="1822"/>
      <c r="E465" s="1822"/>
      <c r="F465" s="1822"/>
      <c r="I465" s="490"/>
    </row>
    <row r="466" spans="1:9">
      <c r="D466" s="446"/>
      <c r="E466" s="446"/>
      <c r="F466" s="446"/>
      <c r="I466" s="490"/>
    </row>
    <row r="467" spans="1:9" ht="14.25">
      <c r="A467" s="484"/>
      <c r="B467" s="485" t="s">
        <v>2776</v>
      </c>
      <c r="C467" s="487"/>
      <c r="D467" s="1822" t="s">
        <v>1137</v>
      </c>
      <c r="E467" s="1822"/>
      <c r="F467" s="1822"/>
      <c r="I467" s="490"/>
    </row>
    <row r="468" spans="1:9">
      <c r="D468" s="1822"/>
      <c r="E468" s="1822"/>
      <c r="F468" s="1822"/>
      <c r="I468" s="490"/>
    </row>
    <row r="469" spans="1:9">
      <c r="D469" s="1822"/>
      <c r="E469" s="1822"/>
      <c r="F469" s="1822"/>
      <c r="I469" s="490"/>
    </row>
    <row r="470" spans="1:9">
      <c r="D470" s="445"/>
      <c r="E470" s="445"/>
      <c r="F470" s="445"/>
      <c r="I470" s="490"/>
    </row>
    <row r="471" spans="1:9" ht="14.25">
      <c r="B471" s="485" t="s">
        <v>2776</v>
      </c>
      <c r="C471" s="484"/>
      <c r="D471" s="1822" t="s">
        <v>1197</v>
      </c>
      <c r="E471" s="1822"/>
      <c r="F471" s="1822"/>
      <c r="I471" s="490"/>
    </row>
    <row r="472" spans="1:9">
      <c r="D472" s="1822"/>
      <c r="E472" s="1822"/>
      <c r="F472" s="1822"/>
      <c r="I472" s="490"/>
    </row>
    <row r="473" spans="1:9">
      <c r="D473" s="446"/>
      <c r="E473" s="446"/>
      <c r="F473" s="446"/>
      <c r="I473" s="490"/>
    </row>
    <row r="474" spans="1:9" ht="14.25">
      <c r="B474" s="485" t="s">
        <v>2776</v>
      </c>
      <c r="C474" s="484"/>
      <c r="D474" s="1822" t="s">
        <v>1138</v>
      </c>
      <c r="E474" s="1822"/>
      <c r="F474" s="1822"/>
      <c r="I474" s="490"/>
    </row>
    <row r="475" spans="1:9">
      <c r="D475" s="1822"/>
      <c r="E475" s="1822"/>
      <c r="F475" s="1822"/>
      <c r="I475" s="490"/>
    </row>
    <row r="476" spans="1:9">
      <c r="D476" s="1822"/>
      <c r="E476" s="1822"/>
      <c r="F476" s="1822"/>
      <c r="I476" s="490"/>
    </row>
    <row r="477" spans="1:9">
      <c r="D477" s="1822"/>
      <c r="E477" s="1822"/>
      <c r="F477" s="1822"/>
      <c r="I477" s="490"/>
    </row>
    <row r="478" spans="1:9">
      <c r="B478" s="485" t="s">
        <v>2776</v>
      </c>
      <c r="D478" s="1822"/>
      <c r="E478" s="1822"/>
      <c r="F478" s="1822"/>
      <c r="I478" s="490"/>
    </row>
    <row r="479" spans="1:9">
      <c r="A479" s="402"/>
      <c r="B479" s="402"/>
      <c r="C479" s="402"/>
      <c r="D479" s="1822"/>
      <c r="E479" s="1822"/>
      <c r="F479" s="1822"/>
      <c r="I479" s="490"/>
    </row>
    <row r="480" spans="1:9">
      <c r="A480" s="402"/>
      <c r="C480" s="402"/>
      <c r="D480" s="1822"/>
      <c r="E480" s="1822"/>
      <c r="F480" s="1822"/>
      <c r="I480" s="490"/>
    </row>
    <row r="481" spans="1:9">
      <c r="A481" s="402"/>
      <c r="B481" s="485" t="s">
        <v>2776</v>
      </c>
      <c r="C481" s="402"/>
      <c r="D481" s="1822"/>
      <c r="E481" s="1822"/>
      <c r="F481" s="1822"/>
      <c r="I481" s="490"/>
    </row>
    <row r="482" spans="1:9">
      <c r="A482" s="402"/>
      <c r="B482" s="402"/>
      <c r="C482" s="402"/>
      <c r="D482" s="1822"/>
      <c r="E482" s="1822"/>
      <c r="F482" s="1822"/>
      <c r="I482" s="490"/>
    </row>
    <row r="483" spans="1:9">
      <c r="A483" s="402"/>
      <c r="C483" s="402"/>
      <c r="D483" s="1822"/>
      <c r="E483" s="1822"/>
      <c r="F483" s="1822"/>
      <c r="I483" s="490"/>
    </row>
    <row r="484" spans="1:9">
      <c r="A484" s="402"/>
      <c r="C484" s="402"/>
      <c r="D484" s="1822"/>
      <c r="E484" s="1822"/>
      <c r="F484" s="1822"/>
      <c r="I484" s="490"/>
    </row>
    <row r="485" spans="1:9">
      <c r="A485" s="402"/>
      <c r="C485" s="402"/>
      <c r="D485" s="1822"/>
      <c r="E485" s="1822"/>
      <c r="F485" s="1822"/>
      <c r="I485" s="490"/>
    </row>
    <row r="486" spans="1:9">
      <c r="A486" s="402"/>
      <c r="B486" s="485" t="s">
        <v>2776</v>
      </c>
      <c r="C486" s="402"/>
      <c r="D486" s="1822"/>
      <c r="E486" s="1822"/>
      <c r="F486" s="1822"/>
      <c r="I486" s="490"/>
    </row>
    <row r="487" spans="1:9">
      <c r="A487" s="402"/>
      <c r="C487" s="402"/>
      <c r="D487" s="1822"/>
      <c r="E487" s="1822"/>
      <c r="F487" s="1822"/>
      <c r="I487" s="490"/>
    </row>
    <row r="488" spans="1:9">
      <c r="A488" s="402"/>
      <c r="B488" s="485" t="s">
        <v>2776</v>
      </c>
      <c r="C488" s="402"/>
      <c r="D488" s="1822" t="s">
        <v>1139</v>
      </c>
      <c r="E488" s="1822"/>
      <c r="F488" s="1822"/>
      <c r="I488" s="490"/>
    </row>
    <row r="489" spans="1:9">
      <c r="A489" s="402"/>
      <c r="B489" s="402"/>
      <c r="C489" s="402"/>
      <c r="D489" s="1822"/>
      <c r="E489" s="1822"/>
      <c r="F489" s="1822"/>
      <c r="I489" s="490"/>
    </row>
    <row r="490" spans="1:9">
      <c r="A490" s="402"/>
      <c r="B490" s="402"/>
      <c r="C490" s="402"/>
      <c r="D490" s="1822"/>
      <c r="E490" s="1822"/>
      <c r="F490" s="1822"/>
      <c r="I490" s="490"/>
    </row>
    <row r="491" spans="1:9">
      <c r="A491" s="402"/>
      <c r="B491" s="402"/>
      <c r="C491" s="402"/>
      <c r="D491" s="1822"/>
      <c r="E491" s="1822"/>
      <c r="F491" s="1822"/>
      <c r="I491" s="490"/>
    </row>
    <row r="492" spans="1:9">
      <c r="D492" s="1822"/>
      <c r="E492" s="1822"/>
      <c r="F492" s="1822"/>
      <c r="I492" s="490"/>
    </row>
    <row r="493" spans="1:9">
      <c r="D493" s="446"/>
      <c r="E493" s="446"/>
      <c r="F493" s="446"/>
      <c r="I493" s="490"/>
    </row>
    <row r="494" spans="1:9">
      <c r="B494" s="485" t="s">
        <v>2776</v>
      </c>
      <c r="D494" s="1823" t="s">
        <v>1140</v>
      </c>
      <c r="E494" s="1823"/>
      <c r="F494" s="1823"/>
      <c r="I494" s="490"/>
    </row>
    <row r="495" spans="1:9">
      <c r="A495" s="446"/>
      <c r="B495" s="446"/>
      <c r="I495" s="490"/>
    </row>
    <row r="496" spans="1:9">
      <c r="A496" s="1825" t="s">
        <v>1050</v>
      </c>
      <c r="B496" s="1825"/>
      <c r="C496" s="1825"/>
      <c r="D496" s="1825"/>
      <c r="E496" s="1825"/>
      <c r="F496" s="1825"/>
      <c r="G496" s="1825"/>
      <c r="H496" s="1023"/>
      <c r="I496" s="1147"/>
    </row>
    <row r="497" spans="1:9">
      <c r="A497" s="446"/>
      <c r="B497" s="446"/>
      <c r="I497" s="490"/>
    </row>
    <row r="498" spans="1:9">
      <c r="D498" s="1835" t="s">
        <v>883</v>
      </c>
      <c r="E498" s="1835"/>
      <c r="F498" s="1835"/>
      <c r="I498" s="490"/>
    </row>
    <row r="499" spans="1:9" ht="14.25">
      <c r="A499" s="484"/>
      <c r="B499" s="484"/>
      <c r="D499" s="1836" t="s">
        <v>1141</v>
      </c>
      <c r="E499" s="1836"/>
      <c r="F499" s="1836"/>
      <c r="I499" s="490"/>
    </row>
    <row r="500" spans="1:9" ht="14.25">
      <c r="A500" s="484"/>
      <c r="B500" s="484"/>
      <c r="D500" s="447"/>
      <c r="I500" s="490"/>
    </row>
    <row r="501" spans="1:9" ht="14.25">
      <c r="A501" s="484"/>
      <c r="B501" s="485" t="s">
        <v>2776</v>
      </c>
      <c r="D501" s="1803" t="s">
        <v>1142</v>
      </c>
      <c r="E501" s="1803"/>
      <c r="F501" s="1803"/>
      <c r="I501" s="490"/>
    </row>
    <row r="502" spans="1:9" ht="14.25">
      <c r="A502" s="484"/>
      <c r="B502" s="484"/>
      <c r="D502" s="1803"/>
      <c r="E502" s="1803"/>
      <c r="F502" s="1803"/>
      <c r="I502" s="490"/>
    </row>
    <row r="503" spans="1:9" ht="14.25">
      <c r="A503" s="484"/>
      <c r="B503" s="484"/>
      <c r="D503" s="446"/>
      <c r="I503" s="490"/>
    </row>
    <row r="504" spans="1:9" ht="12.75" customHeight="1">
      <c r="B504" s="485" t="s">
        <v>2776</v>
      </c>
      <c r="D504" s="1826" t="s">
        <v>1273</v>
      </c>
      <c r="E504" s="1826"/>
      <c r="F504" s="1826"/>
      <c r="I504" s="490"/>
    </row>
    <row r="505" spans="1:9" ht="14.25">
      <c r="A505" s="484"/>
      <c r="D505" s="1826"/>
      <c r="E505" s="1826"/>
      <c r="F505" s="1826"/>
      <c r="I505" s="490"/>
    </row>
    <row r="506" spans="1:9" ht="14.25">
      <c r="A506" s="484"/>
      <c r="B506" s="484"/>
      <c r="D506" s="1826"/>
      <c r="E506" s="1826"/>
      <c r="F506" s="1826"/>
      <c r="I506" s="490"/>
    </row>
    <row r="507" spans="1:9" ht="14.25">
      <c r="A507" s="484"/>
      <c r="B507" s="484"/>
      <c r="D507" s="1826"/>
      <c r="E507" s="1826"/>
      <c r="F507" s="1826"/>
      <c r="I507" s="490"/>
    </row>
    <row r="508" spans="1:9" ht="14.25">
      <c r="A508" s="484"/>
      <c r="D508" s="520"/>
      <c r="E508" s="520"/>
      <c r="F508" s="520"/>
      <c r="I508" s="490"/>
    </row>
    <row r="509" spans="1:9" ht="14.25">
      <c r="A509" s="484"/>
      <c r="B509" s="485" t="s">
        <v>2776</v>
      </c>
      <c r="D509" s="1823" t="s">
        <v>1143</v>
      </c>
      <c r="E509" s="1823"/>
      <c r="F509" s="1823"/>
      <c r="I509" s="490"/>
    </row>
    <row r="510" spans="1:9" ht="14.25">
      <c r="A510" s="484"/>
      <c r="B510" s="484"/>
      <c r="D510" s="446"/>
      <c r="I510" s="490"/>
    </row>
    <row r="511" spans="1:9" ht="14.25">
      <c r="A511" s="484"/>
      <c r="B511" s="485" t="s">
        <v>2776</v>
      </c>
      <c r="D511" s="1822" t="s">
        <v>1144</v>
      </c>
      <c r="E511" s="1822"/>
      <c r="F511" s="1822"/>
      <c r="I511" s="490"/>
    </row>
    <row r="512" spans="1:9" ht="14.25">
      <c r="A512" s="484"/>
      <c r="D512" s="1822"/>
      <c r="E512" s="1822"/>
      <c r="F512" s="1822"/>
      <c r="I512" s="490"/>
    </row>
    <row r="513" spans="1:9">
      <c r="A513" s="490"/>
      <c r="B513" s="490"/>
      <c r="D513" s="447"/>
      <c r="I513" s="490"/>
    </row>
    <row r="514" spans="1:9">
      <c r="A514" s="490"/>
      <c r="B514" s="485" t="s">
        <v>2776</v>
      </c>
      <c r="D514" s="1823" t="s">
        <v>1145</v>
      </c>
      <c r="E514" s="1823"/>
      <c r="F514" s="1823"/>
      <c r="I514" s="490"/>
    </row>
    <row r="515" spans="1:9">
      <c r="D515" s="446"/>
      <c r="E515" s="446"/>
      <c r="F515" s="446"/>
      <c r="I515" s="490"/>
    </row>
    <row r="516" spans="1:9">
      <c r="B516" s="485" t="s">
        <v>2776</v>
      </c>
      <c r="D516" s="1822" t="s">
        <v>2220</v>
      </c>
      <c r="E516" s="1822"/>
      <c r="F516" s="1822"/>
      <c r="I516" s="490"/>
    </row>
    <row r="517" spans="1:9">
      <c r="D517" s="1822"/>
      <c r="E517" s="1822"/>
      <c r="F517" s="1822"/>
      <c r="I517" s="490"/>
    </row>
    <row r="518" spans="1:9">
      <c r="D518" s="1822"/>
      <c r="E518" s="1822"/>
      <c r="F518" s="1822"/>
      <c r="I518" s="490"/>
    </row>
    <row r="519" spans="1:9">
      <c r="D519" s="446"/>
      <c r="E519" s="446"/>
      <c r="F519" s="446"/>
      <c r="I519" s="490"/>
    </row>
    <row r="520" spans="1:9" ht="14.25">
      <c r="A520" s="484"/>
      <c r="B520" s="484"/>
      <c r="D520" s="446"/>
      <c r="I520" s="490"/>
    </row>
    <row r="521" spans="1:9">
      <c r="A521" s="1825" t="s">
        <v>1051</v>
      </c>
      <c r="B521" s="1825"/>
      <c r="C521" s="1825"/>
      <c r="D521" s="1825"/>
      <c r="E521" s="1825"/>
      <c r="F521" s="1825"/>
      <c r="G521" s="1825"/>
      <c r="H521" s="1023"/>
      <c r="I521" s="1147"/>
    </row>
    <row r="522" spans="1:9" ht="12" customHeight="1">
      <c r="A522" s="484"/>
      <c r="B522" s="484"/>
      <c r="D522" s="446"/>
      <c r="I522" s="490"/>
    </row>
    <row r="523" spans="1:9">
      <c r="C523" s="482"/>
      <c r="D523" s="1831" t="s">
        <v>793</v>
      </c>
      <c r="E523" s="1831"/>
      <c r="F523" s="183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2775</v>
      </c>
      <c r="C527" s="483"/>
      <c r="D527" s="1803" t="s">
        <v>2018</v>
      </c>
      <c r="E527" s="1803"/>
      <c r="F527" s="1803"/>
      <c r="I527" s="490"/>
    </row>
    <row r="528" spans="1:9">
      <c r="A528" s="483"/>
      <c r="B528" s="483"/>
      <c r="C528" s="483"/>
      <c r="D528" s="1803"/>
      <c r="E528" s="1803"/>
      <c r="F528" s="1803"/>
      <c r="I528" s="490"/>
    </row>
    <row r="529" spans="1:9">
      <c r="A529" s="483"/>
      <c r="B529" s="483"/>
      <c r="C529" s="483"/>
      <c r="D529" s="451"/>
      <c r="E529" s="451"/>
      <c r="F529" s="451"/>
      <c r="I529" s="480"/>
    </row>
    <row r="530" spans="1:9" ht="12.75" customHeight="1">
      <c r="A530" s="483"/>
      <c r="B530" s="485" t="s">
        <v>2776</v>
      </c>
      <c r="D530" s="386" t="s">
        <v>1876</v>
      </c>
      <c r="E530" s="385"/>
      <c r="F530" s="385"/>
      <c r="I530" s="490"/>
    </row>
    <row r="531" spans="1:9">
      <c r="A531" s="483"/>
      <c r="B531" s="483"/>
      <c r="C531" s="483"/>
      <c r="D531" s="385"/>
      <c r="E531" s="96" t="s">
        <v>1877</v>
      </c>
      <c r="I531" s="490"/>
    </row>
    <row r="532" spans="1:9">
      <c r="A532" s="483"/>
      <c r="B532" s="483"/>
      <c r="D532" s="1818" t="s">
        <v>2019</v>
      </c>
      <c r="E532" s="1818"/>
      <c r="F532" s="1818"/>
      <c r="I532" s="490"/>
    </row>
    <row r="533" spans="1:9">
      <c r="A533" s="483"/>
      <c r="B533" s="483"/>
      <c r="D533" s="1818"/>
      <c r="E533" s="1818"/>
      <c r="F533" s="1818"/>
      <c r="I533" s="490"/>
    </row>
    <row r="534" spans="1:9">
      <c r="A534" s="483"/>
      <c r="B534" s="483"/>
      <c r="C534" s="483"/>
      <c r="D534" s="1818"/>
      <c r="E534" s="1818"/>
      <c r="F534" s="1818"/>
      <c r="I534" s="490"/>
    </row>
    <row r="535" spans="1:9">
      <c r="A535" s="483"/>
      <c r="B535" s="483"/>
      <c r="C535" s="483"/>
      <c r="D535" s="498"/>
      <c r="F535" s="446"/>
      <c r="I535" s="490"/>
    </row>
    <row r="536" spans="1:9" ht="13.15" customHeight="1">
      <c r="A536" s="483"/>
      <c r="B536" s="485" t="s">
        <v>2776</v>
      </c>
      <c r="C536" s="483"/>
      <c r="D536" s="1822" t="s">
        <v>2627</v>
      </c>
      <c r="E536" s="1822"/>
      <c r="F536" s="1822"/>
      <c r="I536" s="490"/>
    </row>
    <row r="537" spans="1:9" ht="13.15" customHeight="1">
      <c r="A537" s="483"/>
      <c r="B537" s="483"/>
      <c r="C537" s="483"/>
      <c r="D537" s="1822"/>
      <c r="E537" s="1822"/>
      <c r="F537" s="1822"/>
      <c r="I537" s="490"/>
    </row>
    <row r="538" spans="1:9">
      <c r="A538" s="483"/>
      <c r="B538" s="483"/>
      <c r="C538" s="483"/>
      <c r="D538" s="1822"/>
      <c r="E538" s="1822"/>
      <c r="F538" s="1822"/>
      <c r="I538" s="490"/>
    </row>
    <row r="539" spans="1:9" ht="12" customHeight="1">
      <c r="A539" s="446"/>
      <c r="B539" s="446"/>
      <c r="C539" s="487"/>
      <c r="D539" s="446"/>
      <c r="F539" s="448"/>
      <c r="I539" s="490"/>
    </row>
    <row r="540" spans="1:9">
      <c r="A540" s="1825" t="s">
        <v>1052</v>
      </c>
      <c r="B540" s="1825"/>
      <c r="C540" s="1825"/>
      <c r="D540" s="1825"/>
      <c r="E540" s="1825"/>
      <c r="F540" s="1825"/>
      <c r="G540" s="1825"/>
      <c r="H540" s="1023"/>
      <c r="I540" s="1147"/>
    </row>
    <row r="541" spans="1:9">
      <c r="A541" s="446"/>
      <c r="B541" s="446"/>
      <c r="C541" s="487"/>
      <c r="F541" s="448"/>
      <c r="I541" s="490"/>
    </row>
    <row r="542" spans="1:9">
      <c r="B542" s="1829" t="s">
        <v>446</v>
      </c>
      <c r="C542" s="1829"/>
      <c r="D542" s="1829"/>
      <c r="E542" s="1829"/>
      <c r="F542" s="1829"/>
      <c r="I542" s="490"/>
    </row>
    <row r="543" spans="1:9">
      <c r="A543" s="446"/>
      <c r="B543" s="446"/>
      <c r="C543" s="487"/>
      <c r="D543" s="446"/>
      <c r="F543" s="446"/>
      <c r="I543" s="490"/>
    </row>
    <row r="544" spans="1:9">
      <c r="A544" s="1830" t="s">
        <v>1053</v>
      </c>
      <c r="B544" s="1830"/>
      <c r="C544" s="1830"/>
      <c r="D544" s="1830"/>
      <c r="E544" s="1830"/>
      <c r="F544" s="1830"/>
      <c r="G544" s="1830"/>
      <c r="H544" s="1023"/>
      <c r="I544" s="1147"/>
    </row>
    <row r="545" spans="1:9">
      <c r="A545" s="446"/>
      <c r="B545" s="446"/>
      <c r="C545" s="487"/>
      <c r="D545" s="446"/>
      <c r="F545" s="446"/>
      <c r="I545" s="490"/>
    </row>
    <row r="546" spans="1:9">
      <c r="C546" s="487"/>
      <c r="D546" s="1831" t="s">
        <v>683</v>
      </c>
      <c r="E546" s="1831"/>
      <c r="F546" s="1831"/>
      <c r="I546" s="490"/>
    </row>
    <row r="547" spans="1:9">
      <c r="C547" s="487"/>
      <c r="D547" s="1823" t="s">
        <v>1081</v>
      </c>
      <c r="E547" s="1823"/>
      <c r="F547" s="1823"/>
      <c r="I547" s="490"/>
    </row>
    <row r="548" spans="1:9">
      <c r="C548" s="487"/>
      <c r="D548" s="446"/>
      <c r="E548" s="446"/>
      <c r="F548" s="446"/>
      <c r="I548" s="490"/>
    </row>
    <row r="549" spans="1:9" ht="13.7" customHeight="1">
      <c r="A549" s="484"/>
      <c r="B549" s="485" t="s">
        <v>2775</v>
      </c>
      <c r="C549" s="487"/>
      <c r="D549" s="1823" t="s">
        <v>884</v>
      </c>
      <c r="E549" s="1823"/>
      <c r="F549" s="1823"/>
      <c r="I549" s="490"/>
    </row>
    <row r="550" spans="1:9" ht="13.7" customHeight="1">
      <c r="A550" s="487"/>
      <c r="B550" s="487"/>
      <c r="C550" s="487"/>
      <c r="D550" s="446"/>
      <c r="I550" s="490"/>
    </row>
    <row r="551" spans="1:9" ht="14.25">
      <c r="A551" s="484"/>
      <c r="B551" s="485" t="s">
        <v>2775</v>
      </c>
      <c r="C551" s="487"/>
      <c r="D551" s="1822" t="s">
        <v>1082</v>
      </c>
      <c r="E551" s="1822"/>
      <c r="F551" s="1822"/>
      <c r="I551" s="490"/>
    </row>
    <row r="552" spans="1:9">
      <c r="A552" s="487"/>
      <c r="B552" s="487"/>
      <c r="C552" s="487"/>
      <c r="D552" s="1822"/>
      <c r="E552" s="1822"/>
      <c r="F552" s="1822"/>
      <c r="I552" s="490"/>
    </row>
    <row r="553" spans="1:9">
      <c r="A553" s="487"/>
      <c r="B553" s="487"/>
      <c r="C553" s="487"/>
      <c r="D553" s="446"/>
      <c r="E553" s="446"/>
      <c r="F553" s="446"/>
      <c r="I553" s="490"/>
    </row>
    <row r="554" spans="1:9" ht="14.25">
      <c r="A554" s="484"/>
      <c r="B554" s="485" t="s">
        <v>2775</v>
      </c>
      <c r="C554" s="487"/>
      <c r="D554" s="1822" t="s">
        <v>1083</v>
      </c>
      <c r="E554" s="1822"/>
      <c r="F554" s="1822"/>
      <c r="I554" s="490"/>
    </row>
    <row r="555" spans="1:9">
      <c r="A555" s="487"/>
      <c r="B555" s="487"/>
      <c r="C555" s="487"/>
      <c r="D555" s="1822"/>
      <c r="E555" s="1822"/>
      <c r="F555" s="1822"/>
      <c r="I555" s="490"/>
    </row>
    <row r="556" spans="1:9">
      <c r="A556" s="487"/>
      <c r="B556" s="487"/>
      <c r="C556" s="487"/>
      <c r="D556" s="446"/>
      <c r="E556" s="446"/>
      <c r="F556" s="446"/>
      <c r="I556" s="490"/>
    </row>
    <row r="557" spans="1:9" ht="14.25">
      <c r="A557" s="484"/>
      <c r="B557" s="485" t="s">
        <v>2775</v>
      </c>
      <c r="C557" s="487"/>
      <c r="D557" s="1822" t="s">
        <v>1084</v>
      </c>
      <c r="E557" s="1822"/>
      <c r="F557" s="1822"/>
      <c r="I557" s="490"/>
    </row>
    <row r="558" spans="1:9">
      <c r="A558" s="487"/>
      <c r="B558" s="487"/>
      <c r="C558" s="487"/>
      <c r="D558" s="1822"/>
      <c r="E558" s="1822"/>
      <c r="F558" s="1822"/>
      <c r="I558" s="490"/>
    </row>
    <row r="559" spans="1:9">
      <c r="A559" s="487"/>
      <c r="B559" s="487"/>
      <c r="C559" s="487"/>
      <c r="D559" s="446"/>
      <c r="E559" s="446"/>
      <c r="F559" s="446"/>
      <c r="I559" s="490"/>
    </row>
    <row r="560" spans="1:9" ht="14.25">
      <c r="A560" s="484"/>
      <c r="B560" s="485" t="s">
        <v>2775</v>
      </c>
      <c r="C560" s="487"/>
      <c r="D560" s="1822" t="s">
        <v>1085</v>
      </c>
      <c r="E560" s="1822"/>
      <c r="F560" s="1822"/>
      <c r="I560" s="490"/>
    </row>
    <row r="561" spans="1:9">
      <c r="A561" s="487"/>
      <c r="B561" s="487"/>
      <c r="C561" s="487"/>
      <c r="D561" s="1822"/>
      <c r="E561" s="1822"/>
      <c r="F561" s="1822"/>
      <c r="I561" s="490"/>
    </row>
    <row r="562" spans="1:9">
      <c r="A562" s="487"/>
      <c r="B562" s="487"/>
      <c r="C562" s="487"/>
      <c r="D562" s="1822"/>
      <c r="E562" s="1822"/>
      <c r="F562" s="1822"/>
      <c r="I562" s="490"/>
    </row>
    <row r="563" spans="1:9">
      <c r="A563" s="487"/>
      <c r="B563" s="487"/>
      <c r="C563" s="487"/>
      <c r="D563" s="446"/>
      <c r="E563" s="446"/>
      <c r="F563" s="446"/>
      <c r="I563" s="490"/>
    </row>
    <row r="564" spans="1:9" ht="14.25">
      <c r="A564" s="484"/>
      <c r="B564" s="485" t="s">
        <v>2776</v>
      </c>
      <c r="C564" s="487"/>
      <c r="D564" s="1822" t="s">
        <v>2199</v>
      </c>
      <c r="E564" s="1822"/>
      <c r="F564" s="1822"/>
      <c r="I564" s="490"/>
    </row>
    <row r="565" spans="1:9">
      <c r="A565" s="487"/>
      <c r="B565" s="487"/>
      <c r="C565" s="487"/>
      <c r="D565" s="1822"/>
      <c r="E565" s="1822"/>
      <c r="F565" s="1822"/>
      <c r="I565" s="490"/>
    </row>
    <row r="566" spans="1:9">
      <c r="A566" s="487"/>
      <c r="B566" s="487"/>
      <c r="C566" s="487"/>
      <c r="D566" s="446"/>
      <c r="E566" s="446"/>
      <c r="F566" s="446"/>
      <c r="I566" s="490"/>
    </row>
    <row r="567" spans="1:9" ht="14.25">
      <c r="A567" s="484"/>
      <c r="B567" s="485" t="s">
        <v>2775</v>
      </c>
      <c r="C567" s="487"/>
      <c r="D567" s="1822" t="s">
        <v>1086</v>
      </c>
      <c r="E567" s="1822"/>
      <c r="F567" s="1822"/>
      <c r="I567" s="490"/>
    </row>
    <row r="568" spans="1:9">
      <c r="A568" s="487"/>
      <c r="B568" s="487"/>
      <c r="C568" s="487"/>
      <c r="D568" s="1822"/>
      <c r="E568" s="1822"/>
      <c r="F568" s="1822"/>
      <c r="I568" s="490"/>
    </row>
    <row r="569" spans="1:9">
      <c r="A569" s="487"/>
      <c r="B569" s="487"/>
      <c r="C569" s="487"/>
      <c r="D569" s="446"/>
      <c r="E569" s="446"/>
      <c r="F569" s="446"/>
      <c r="I569" s="490"/>
    </row>
    <row r="570" spans="1:9" ht="14.25">
      <c r="A570" s="484"/>
      <c r="B570" s="485" t="s">
        <v>2775</v>
      </c>
      <c r="C570" s="487"/>
      <c r="D570" s="1823" t="s">
        <v>1087</v>
      </c>
      <c r="E570" s="1823"/>
      <c r="F570" s="1823"/>
      <c r="I570" s="490"/>
    </row>
    <row r="571" spans="1:9">
      <c r="A571" s="490"/>
      <c r="B571" s="490"/>
      <c r="C571" s="487"/>
      <c r="D571" s="1823" t="s">
        <v>1879</v>
      </c>
      <c r="E571" s="1823"/>
      <c r="F571" s="1823"/>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2775</v>
      </c>
      <c r="C574" s="487"/>
      <c r="D574" s="1823" t="s">
        <v>1088</v>
      </c>
      <c r="E574" s="1823"/>
      <c r="F574" s="1823"/>
      <c r="I574" s="490"/>
    </row>
    <row r="575" spans="1:9">
      <c r="C575" s="487"/>
      <c r="D575" s="1822" t="s">
        <v>1089</v>
      </c>
      <c r="E575" s="1822"/>
      <c r="F575" s="1822"/>
      <c r="I575" s="490"/>
    </row>
    <row r="576" spans="1:9">
      <c r="A576" s="487"/>
      <c r="B576" s="487"/>
      <c r="C576" s="487"/>
      <c r="D576" s="1822"/>
      <c r="E576" s="1822"/>
      <c r="F576" s="1822"/>
      <c r="I576" s="490"/>
    </row>
    <row r="577" spans="1:9">
      <c r="A577" s="487"/>
      <c r="B577" s="487"/>
      <c r="C577" s="487"/>
      <c r="D577" s="1822"/>
      <c r="E577" s="1822"/>
      <c r="F577" s="1822"/>
      <c r="I577" s="490"/>
    </row>
    <row r="578" spans="1:9">
      <c r="A578" s="487"/>
      <c r="B578" s="487"/>
      <c r="C578" s="487"/>
      <c r="D578" s="446"/>
      <c r="E578" s="446"/>
      <c r="F578" s="446"/>
      <c r="I578" s="490"/>
    </row>
    <row r="579" spans="1:9" ht="14.25">
      <c r="A579" s="484"/>
      <c r="B579" s="485" t="s">
        <v>2775</v>
      </c>
      <c r="C579" s="487"/>
      <c r="D579" s="1822" t="s">
        <v>2020</v>
      </c>
      <c r="E579" s="1822"/>
      <c r="F579" s="1822"/>
      <c r="I579" s="490"/>
    </row>
    <row r="580" spans="1:9" ht="14.25">
      <c r="A580" s="484"/>
      <c r="B580" s="484"/>
      <c r="C580" s="487"/>
      <c r="D580" s="1822"/>
      <c r="E580" s="1822"/>
      <c r="F580" s="1822"/>
      <c r="I580" s="490"/>
    </row>
    <row r="581" spans="1:9" ht="14.25">
      <c r="A581" s="484"/>
      <c r="B581" s="484"/>
      <c r="C581" s="487"/>
      <c r="D581" s="1822"/>
      <c r="E581" s="1822"/>
      <c r="F581" s="1822"/>
      <c r="I581" s="490"/>
    </row>
    <row r="582" spans="1:9" ht="14.25">
      <c r="A582" s="484"/>
      <c r="B582" s="484"/>
      <c r="C582" s="487"/>
      <c r="D582" s="1822"/>
      <c r="E582" s="1822"/>
      <c r="F582" s="1822"/>
      <c r="I582" s="490"/>
    </row>
    <row r="583" spans="1:9" ht="14.25">
      <c r="A583" s="484"/>
      <c r="B583" s="484"/>
      <c r="C583" s="487"/>
      <c r="D583" s="446"/>
      <c r="E583" s="446"/>
      <c r="F583" s="446"/>
      <c r="I583" s="490"/>
    </row>
    <row r="584" spans="1:9">
      <c r="A584" s="1825" t="s">
        <v>1054</v>
      </c>
      <c r="B584" s="1825"/>
      <c r="C584" s="1825"/>
      <c r="D584" s="1825"/>
      <c r="E584" s="1825"/>
      <c r="F584" s="1825"/>
      <c r="G584" s="1825"/>
      <c r="H584" s="1023"/>
      <c r="I584" s="1147"/>
    </row>
    <row r="585" spans="1:9">
      <c r="A585" s="487"/>
      <c r="B585" s="487"/>
      <c r="C585" s="487"/>
      <c r="E585" s="446"/>
      <c r="F585" s="446"/>
      <c r="I585" s="490"/>
    </row>
    <row r="586" spans="1:9" ht="12.75" customHeight="1">
      <c r="C586" s="482"/>
      <c r="D586" s="1824" t="s">
        <v>210</v>
      </c>
      <c r="E586" s="1824"/>
      <c r="F586" s="1824"/>
      <c r="I586" s="490"/>
    </row>
    <row r="587" spans="1:9">
      <c r="A587" s="483"/>
      <c r="B587" s="483"/>
      <c r="C587" s="483"/>
      <c r="D587" s="1826" t="s">
        <v>1067</v>
      </c>
      <c r="E587" s="1826"/>
      <c r="F587" s="1826"/>
      <c r="I587" s="490"/>
    </row>
    <row r="588" spans="1:9">
      <c r="A588" s="402"/>
      <c r="B588" s="402"/>
      <c r="C588" s="483"/>
      <c r="D588" s="499"/>
      <c r="I588" s="490"/>
    </row>
    <row r="589" spans="1:9">
      <c r="A589" s="483"/>
      <c r="B589" s="485" t="s">
        <v>2775</v>
      </c>
      <c r="D589" s="1826" t="s">
        <v>888</v>
      </c>
      <c r="E589" s="1826"/>
      <c r="F589" s="1826"/>
      <c r="I589" s="490"/>
    </row>
    <row r="590" spans="1:9">
      <c r="A590" s="490"/>
      <c r="B590" s="490"/>
      <c r="D590" s="476"/>
      <c r="I590" s="490"/>
    </row>
    <row r="591" spans="1:9">
      <c r="A591" s="490"/>
      <c r="B591" s="485" t="s">
        <v>2775</v>
      </c>
      <c r="D591" s="1826" t="s">
        <v>2021</v>
      </c>
      <c r="E591" s="1826"/>
      <c r="F591" s="1826"/>
      <c r="I591" s="490"/>
    </row>
    <row r="592" spans="1:9">
      <c r="A592" s="490"/>
      <c r="B592" s="490"/>
      <c r="D592" s="1826"/>
      <c r="E592" s="1826"/>
      <c r="F592" s="1826"/>
      <c r="I592" s="490"/>
    </row>
    <row r="593" spans="1:9">
      <c r="A593" s="490"/>
      <c r="B593" s="490"/>
      <c r="D593" s="1826"/>
      <c r="E593" s="1826"/>
      <c r="F593" s="1826"/>
      <c r="I593" s="490"/>
    </row>
    <row r="594" spans="1:9">
      <c r="A594" s="490"/>
      <c r="B594" s="490"/>
      <c r="D594" s="1826"/>
      <c r="E594" s="1826"/>
      <c r="F594" s="1826"/>
      <c r="I594" s="490"/>
    </row>
    <row r="595" spans="1:9">
      <c r="A595" s="490"/>
      <c r="B595" s="485" t="s">
        <v>2776</v>
      </c>
      <c r="D595" s="1826" t="s">
        <v>1068</v>
      </c>
      <c r="E595" s="1826"/>
      <c r="F595" s="1826"/>
      <c r="I595" s="490"/>
    </row>
    <row r="596" spans="1:9">
      <c r="A596" s="490"/>
      <c r="B596" s="490"/>
      <c r="D596" s="1826"/>
      <c r="E596" s="1826"/>
      <c r="F596" s="1826"/>
      <c r="I596" s="490"/>
    </row>
    <row r="597" spans="1:9">
      <c r="A597" s="490"/>
      <c r="B597" s="490"/>
      <c r="D597" s="1826"/>
      <c r="E597" s="1826"/>
      <c r="F597" s="1826"/>
      <c r="I597" s="490"/>
    </row>
    <row r="598" spans="1:9">
      <c r="A598" s="490"/>
      <c r="B598" s="490"/>
      <c r="D598" s="1826"/>
      <c r="E598" s="1826"/>
      <c r="F598" s="1826"/>
      <c r="I598" s="490"/>
    </row>
    <row r="599" spans="1:9">
      <c r="A599" s="490"/>
      <c r="B599" s="490"/>
      <c r="D599" s="440"/>
      <c r="E599" s="440"/>
      <c r="F599" s="440"/>
      <c r="I599" s="490"/>
    </row>
    <row r="600" spans="1:9">
      <c r="A600" s="490"/>
      <c r="B600" s="485" t="s">
        <v>2775</v>
      </c>
      <c r="D600" s="1826" t="s">
        <v>2022</v>
      </c>
      <c r="E600" s="1826"/>
      <c r="F600" s="1826"/>
      <c r="I600" s="490"/>
    </row>
    <row r="601" spans="1:9">
      <c r="A601" s="490"/>
      <c r="B601" s="490"/>
      <c r="D601" s="1826"/>
      <c r="E601" s="1826"/>
      <c r="F601" s="1826"/>
      <c r="I601" s="490"/>
    </row>
    <row r="602" spans="1:9">
      <c r="A602" s="490"/>
      <c r="B602" s="490"/>
      <c r="D602" s="499"/>
      <c r="I602" s="490"/>
    </row>
    <row r="603" spans="1:9">
      <c r="A603" s="490"/>
      <c r="B603" s="485" t="s">
        <v>2776</v>
      </c>
      <c r="D603" s="1826" t="s">
        <v>1069</v>
      </c>
      <c r="E603" s="1826"/>
      <c r="F603" s="1826"/>
      <c r="I603" s="490"/>
    </row>
    <row r="604" spans="1:9">
      <c r="A604" s="490"/>
      <c r="B604" s="490"/>
      <c r="D604" s="1826"/>
      <c r="E604" s="1826"/>
      <c r="F604" s="1826"/>
      <c r="I604" s="490"/>
    </row>
    <row r="605" spans="1:9" ht="14.25">
      <c r="A605" s="484"/>
      <c r="B605" s="484"/>
      <c r="D605" s="499"/>
      <c r="I605" s="490"/>
    </row>
    <row r="606" spans="1:9">
      <c r="A606" s="1825" t="s">
        <v>1055</v>
      </c>
      <c r="B606" s="1825"/>
      <c r="C606" s="1825"/>
      <c r="D606" s="1825"/>
      <c r="E606" s="1825"/>
      <c r="F606" s="1825"/>
      <c r="G606" s="1825"/>
      <c r="H606" s="1023"/>
      <c r="I606" s="1147"/>
    </row>
    <row r="607" spans="1:9">
      <c r="I607" s="490"/>
    </row>
    <row r="608" spans="1:9">
      <c r="D608" s="1831" t="s">
        <v>1107</v>
      </c>
      <c r="E608" s="1831"/>
      <c r="F608" s="1831"/>
      <c r="I608" s="490"/>
    </row>
    <row r="609" spans="1:9">
      <c r="D609" s="1832" t="s">
        <v>1108</v>
      </c>
      <c r="E609" s="1832"/>
      <c r="F609" s="1832"/>
      <c r="I609" s="490"/>
    </row>
    <row r="610" spans="1:9">
      <c r="D610" s="444"/>
      <c r="I610" s="490"/>
    </row>
    <row r="611" spans="1:9" ht="14.25" customHeight="1">
      <c r="A611" s="484"/>
      <c r="B611" s="485" t="s">
        <v>2775</v>
      </c>
      <c r="D611" s="1849" t="s">
        <v>1880</v>
      </c>
      <c r="E611" s="1849"/>
      <c r="F611" s="1849"/>
      <c r="I611" s="490"/>
    </row>
    <row r="612" spans="1:9">
      <c r="D612" s="1849"/>
      <c r="E612" s="1849"/>
      <c r="F612" s="1849"/>
      <c r="I612" s="490"/>
    </row>
    <row r="613" spans="1:9">
      <c r="D613" s="385"/>
      <c r="E613" s="1031" t="s">
        <v>1881</v>
      </c>
      <c r="F613" s="385"/>
      <c r="I613" s="490"/>
    </row>
    <row r="614" spans="1:9">
      <c r="I614" s="490"/>
    </row>
    <row r="615" spans="1:9">
      <c r="A615" s="1825" t="s">
        <v>1056</v>
      </c>
      <c r="B615" s="1825"/>
      <c r="C615" s="1825"/>
      <c r="D615" s="1825"/>
      <c r="E615" s="1825"/>
      <c r="F615" s="1825"/>
      <c r="G615" s="1825"/>
      <c r="H615" s="1023"/>
      <c r="I615" s="1147"/>
    </row>
    <row r="616" spans="1:9">
      <c r="A616" s="446"/>
      <c r="B616" s="446"/>
      <c r="I616" s="490"/>
    </row>
    <row r="617" spans="1:9">
      <c r="A617" s="482"/>
      <c r="B617" s="482"/>
      <c r="C617" s="482"/>
      <c r="D617" s="1856" t="s">
        <v>1109</v>
      </c>
      <c r="E617" s="1856"/>
      <c r="F617" s="1856"/>
      <c r="I617" s="490"/>
    </row>
    <row r="618" spans="1:9">
      <c r="A618" s="482"/>
      <c r="B618" s="482"/>
      <c r="C618" s="482"/>
      <c r="D618" s="1856"/>
      <c r="E618" s="1856"/>
      <c r="F618" s="1856"/>
      <c r="I618" s="490"/>
    </row>
    <row r="619" spans="1:9">
      <c r="C619" s="483"/>
      <c r="D619" s="1832" t="s">
        <v>1110</v>
      </c>
      <c r="E619" s="1832"/>
      <c r="F619" s="1832"/>
      <c r="I619" s="490"/>
    </row>
    <row r="620" spans="1:9">
      <c r="C620" s="483"/>
      <c r="D620" s="444"/>
      <c r="E620" s="444"/>
      <c r="F620" s="444"/>
      <c r="I620" s="490"/>
    </row>
    <row r="621" spans="1:9">
      <c r="B621" s="485" t="s">
        <v>2775</v>
      </c>
      <c r="C621" s="483"/>
      <c r="D621" s="1838" t="s">
        <v>2594</v>
      </c>
      <c r="E621" s="1838"/>
      <c r="F621" s="1838"/>
      <c r="I621" s="490"/>
    </row>
    <row r="622" spans="1:9">
      <c r="C622" s="483"/>
      <c r="D622" s="444"/>
      <c r="E622" s="444"/>
      <c r="F622" s="444"/>
      <c r="I622" s="490"/>
    </row>
    <row r="623" spans="1:9" ht="12.75" customHeight="1">
      <c r="A623" s="490"/>
      <c r="B623" s="485" t="s">
        <v>2775</v>
      </c>
      <c r="D623" s="1833" t="s">
        <v>1111</v>
      </c>
      <c r="E623" s="1833"/>
      <c r="F623" s="1833"/>
      <c r="I623" s="490"/>
    </row>
    <row r="624" spans="1:9">
      <c r="D624" s="1833"/>
      <c r="E624" s="1833"/>
      <c r="F624" s="1833"/>
      <c r="I624" s="490"/>
    </row>
    <row r="625" spans="1:9">
      <c r="I625" s="490"/>
    </row>
    <row r="626" spans="1:9">
      <c r="B626" s="485" t="s">
        <v>2775</v>
      </c>
      <c r="D626" s="1833" t="s">
        <v>1112</v>
      </c>
      <c r="E626" s="1833"/>
      <c r="F626" s="1833"/>
      <c r="I626" s="490"/>
    </row>
    <row r="627" spans="1:9">
      <c r="C627" s="500"/>
      <c r="D627" s="1833"/>
      <c r="E627" s="1833"/>
      <c r="F627" s="1833"/>
      <c r="I627" s="490"/>
    </row>
    <row r="628" spans="1:9">
      <c r="C628" s="500"/>
      <c r="I628" s="490"/>
    </row>
    <row r="629" spans="1:9">
      <c r="B629" s="485" t="s">
        <v>2776</v>
      </c>
      <c r="C629" s="500"/>
      <c r="D629" s="1833" t="s">
        <v>1113</v>
      </c>
      <c r="E629" s="1833"/>
      <c r="F629" s="1833"/>
      <c r="I629" s="490"/>
    </row>
    <row r="630" spans="1:9">
      <c r="C630" s="500"/>
      <c r="D630" s="1833"/>
      <c r="E630" s="1833"/>
      <c r="F630" s="1833"/>
      <c r="I630" s="500"/>
    </row>
    <row r="631" spans="1:9">
      <c r="C631" s="500"/>
      <c r="I631" s="490"/>
    </row>
    <row r="632" spans="1:9">
      <c r="B632" s="485" t="s">
        <v>2776</v>
      </c>
      <c r="C632" s="500"/>
      <c r="D632" s="1838" t="s">
        <v>2543</v>
      </c>
      <c r="E632" s="1838"/>
      <c r="F632" s="1838"/>
      <c r="I632" s="490"/>
    </row>
    <row r="633" spans="1:9">
      <c r="C633" s="500"/>
      <c r="I633" s="490"/>
    </row>
    <row r="634" spans="1:9">
      <c r="A634" s="1825" t="s">
        <v>1057</v>
      </c>
      <c r="B634" s="1825"/>
      <c r="C634" s="1825"/>
      <c r="D634" s="1825"/>
      <c r="E634" s="1825"/>
      <c r="F634" s="1825"/>
      <c r="G634" s="1825"/>
      <c r="H634" s="1023"/>
      <c r="I634" s="1147"/>
    </row>
    <row r="635" spans="1:9">
      <c r="A635" s="482"/>
      <c r="B635" s="482"/>
      <c r="C635" s="482"/>
      <c r="I635" s="490"/>
    </row>
    <row r="636" spans="1:9">
      <c r="C636" s="490"/>
      <c r="D636" s="1831" t="s">
        <v>1114</v>
      </c>
      <c r="E636" s="1831"/>
      <c r="F636" s="1831"/>
      <c r="I636" s="490"/>
    </row>
    <row r="637" spans="1:9">
      <c r="A637" s="490"/>
      <c r="B637" s="490"/>
      <c r="D637" s="404"/>
      <c r="I637" s="490"/>
    </row>
    <row r="638" spans="1:9" ht="14.25" customHeight="1">
      <c r="A638" s="484"/>
      <c r="B638" s="485" t="s">
        <v>2775</v>
      </c>
      <c r="D638" s="1849" t="s">
        <v>2023</v>
      </c>
      <c r="E638" s="1849"/>
      <c r="F638" s="1849"/>
      <c r="I638" s="490"/>
    </row>
    <row r="639" spans="1:9">
      <c r="D639" s="1849"/>
      <c r="E639" s="1849"/>
      <c r="F639" s="1849"/>
      <c r="I639" s="490"/>
    </row>
    <row r="640" spans="1:9">
      <c r="D640" s="385"/>
      <c r="E640" s="1031" t="s">
        <v>1883</v>
      </c>
      <c r="F640" s="385"/>
      <c r="I640" s="490"/>
    </row>
    <row r="641" spans="1:9">
      <c r="D641" s="1822" t="s">
        <v>1882</v>
      </c>
      <c r="E641" s="1822"/>
      <c r="F641" s="1822"/>
      <c r="I641" s="490"/>
    </row>
    <row r="642" spans="1:9">
      <c r="D642" s="1822"/>
      <c r="E642" s="1822"/>
      <c r="F642" s="1822"/>
      <c r="I642" s="490"/>
    </row>
    <row r="643" spans="1:9">
      <c r="D643" s="1822"/>
      <c r="E643" s="1822"/>
      <c r="F643" s="1822"/>
      <c r="I643" s="490"/>
    </row>
    <row r="644" spans="1:9">
      <c r="D644" s="445"/>
      <c r="E644" s="445"/>
      <c r="F644" s="445"/>
      <c r="I644" s="490"/>
    </row>
    <row r="645" spans="1:9" ht="14.25">
      <c r="A645" s="484"/>
      <c r="B645" s="485" t="s">
        <v>2776</v>
      </c>
      <c r="D645" s="1822" t="s">
        <v>1115</v>
      </c>
      <c r="E645" s="1822"/>
      <c r="F645" s="1822"/>
      <c r="I645" s="490"/>
    </row>
    <row r="646" spans="1:9">
      <c r="A646" s="487"/>
      <c r="B646" s="487"/>
      <c r="C646" s="487"/>
      <c r="D646" s="1822"/>
      <c r="E646" s="1822"/>
      <c r="F646" s="1822"/>
      <c r="I646" s="490"/>
    </row>
    <row r="647" spans="1:9">
      <c r="A647" s="487"/>
      <c r="B647" s="487"/>
      <c r="C647" s="487"/>
      <c r="D647" s="446"/>
      <c r="E647" s="446"/>
      <c r="F647" s="446"/>
      <c r="I647" s="490"/>
    </row>
    <row r="648" spans="1:9" ht="14.25">
      <c r="A648" s="484"/>
      <c r="B648" s="485" t="s">
        <v>2776</v>
      </c>
      <c r="C648" s="487"/>
      <c r="D648" s="1822" t="s">
        <v>1225</v>
      </c>
      <c r="E648" s="1822"/>
      <c r="F648" s="1822"/>
      <c r="I648" s="490"/>
    </row>
    <row r="649" spans="1:9" ht="14.25">
      <c r="A649" s="484"/>
      <c r="B649" s="484"/>
      <c r="C649" s="487"/>
      <c r="D649" s="1822"/>
      <c r="E649" s="1822"/>
      <c r="F649" s="1822"/>
      <c r="I649" s="490"/>
    </row>
    <row r="650" spans="1:9" ht="14.25">
      <c r="A650" s="484"/>
      <c r="B650" s="484"/>
      <c r="C650" s="487"/>
      <c r="D650" s="1822"/>
      <c r="E650" s="1822"/>
      <c r="F650" s="1822"/>
      <c r="I650" s="490"/>
    </row>
    <row r="651" spans="1:9">
      <c r="A651" s="487"/>
      <c r="B651" s="485" t="s">
        <v>2776</v>
      </c>
      <c r="C651" s="487"/>
      <c r="D651" s="1823" t="s">
        <v>1116</v>
      </c>
      <c r="E651" s="1823"/>
      <c r="F651" s="1823"/>
      <c r="I651" s="490"/>
    </row>
    <row r="652" spans="1:9">
      <c r="A652" s="487"/>
      <c r="B652" s="487"/>
      <c r="C652" s="487"/>
      <c r="D652" s="446"/>
      <c r="E652" s="446"/>
      <c r="F652" s="446"/>
      <c r="I652" s="490"/>
    </row>
    <row r="653" spans="1:9">
      <c r="A653" s="1825" t="s">
        <v>1058</v>
      </c>
      <c r="B653" s="1825"/>
      <c r="C653" s="1825"/>
      <c r="D653" s="1825"/>
      <c r="E653" s="1825"/>
      <c r="F653" s="1825"/>
      <c r="G653" s="1825"/>
      <c r="H653" s="1023"/>
      <c r="I653" s="1147"/>
    </row>
    <row r="654" spans="1:9">
      <c r="A654" s="446"/>
      <c r="B654" s="446"/>
      <c r="C654" s="487"/>
      <c r="D654" s="446"/>
      <c r="E654" s="446"/>
      <c r="F654" s="446"/>
      <c r="I654" s="490"/>
    </row>
    <row r="655" spans="1:9">
      <c r="C655" s="482"/>
      <c r="D655" s="1831" t="s">
        <v>1146</v>
      </c>
      <c r="E655" s="1831"/>
      <c r="F655" s="1831"/>
      <c r="I655" s="490"/>
    </row>
    <row r="656" spans="1:9">
      <c r="A656" s="483"/>
      <c r="B656" s="483"/>
      <c r="C656" s="483"/>
      <c r="D656" s="1823" t="s">
        <v>1147</v>
      </c>
      <c r="E656" s="1823"/>
      <c r="F656" s="1823"/>
      <c r="I656" s="490"/>
    </row>
    <row r="657" spans="1:9">
      <c r="A657" s="483"/>
      <c r="B657" s="483"/>
      <c r="C657" s="483"/>
      <c r="D657" s="446"/>
      <c r="E657" s="446"/>
      <c r="F657" s="446"/>
      <c r="I657" s="490"/>
    </row>
    <row r="658" spans="1:9" ht="12.75" customHeight="1">
      <c r="B658" s="485" t="s">
        <v>2776</v>
      </c>
      <c r="C658" s="487"/>
      <c r="D658" s="1822" t="s">
        <v>1281</v>
      </c>
      <c r="E658" s="1822"/>
      <c r="F658" s="1822"/>
      <c r="I658" s="490"/>
    </row>
    <row r="659" spans="1:9">
      <c r="D659" s="1822"/>
      <c r="E659" s="1822"/>
      <c r="F659" s="1822"/>
      <c r="I659" s="490"/>
    </row>
    <row r="660" spans="1:9">
      <c r="D660" s="1822"/>
      <c r="E660" s="1822"/>
      <c r="F660" s="1822"/>
      <c r="I660" s="490"/>
    </row>
    <row r="661" spans="1:9">
      <c r="D661" s="1822"/>
      <c r="E661" s="1822"/>
      <c r="F661" s="1822"/>
      <c r="I661" s="490"/>
    </row>
    <row r="662" spans="1:9" ht="14.45" customHeight="1">
      <c r="A662" s="484"/>
      <c r="B662" s="484"/>
      <c r="C662" s="487"/>
      <c r="D662" s="385"/>
      <c r="E662" s="385"/>
      <c r="F662" s="385"/>
      <c r="I662" s="490"/>
    </row>
    <row r="663" spans="1:9" ht="12.75" customHeight="1">
      <c r="A663" s="483"/>
      <c r="B663" s="485" t="s">
        <v>2776</v>
      </c>
      <c r="C663" s="487"/>
      <c r="D663" s="1822" t="s">
        <v>1283</v>
      </c>
      <c r="E663" s="1822"/>
      <c r="F663" s="1822"/>
      <c r="I663" s="490"/>
    </row>
    <row r="664" spans="1:9" ht="14.25">
      <c r="A664" s="483"/>
      <c r="B664" s="484"/>
      <c r="C664" s="487"/>
      <c r="D664" s="1822"/>
      <c r="E664" s="1822"/>
      <c r="F664" s="1822"/>
      <c r="I664" s="490"/>
    </row>
    <row r="665" spans="1:9" ht="14.25">
      <c r="A665" s="483"/>
      <c r="B665" s="484"/>
      <c r="C665" s="487"/>
      <c r="D665" s="1822"/>
      <c r="E665" s="1822"/>
      <c r="F665" s="1822"/>
      <c r="I665" s="490"/>
    </row>
    <row r="666" spans="1:9" ht="14.25">
      <c r="A666" s="483"/>
      <c r="B666" s="484"/>
      <c r="C666" s="487"/>
      <c r="D666" s="1822"/>
      <c r="E666" s="1822"/>
      <c r="F666" s="1822"/>
      <c r="I666" s="490"/>
    </row>
    <row r="667" spans="1:9" ht="14.25">
      <c r="A667" s="483"/>
      <c r="B667" s="484"/>
      <c r="C667" s="487"/>
      <c r="D667" s="1822"/>
      <c r="E667" s="1822"/>
      <c r="F667" s="1822"/>
      <c r="I667" s="490"/>
    </row>
    <row r="668" spans="1:9" ht="14.25" customHeight="1">
      <c r="A668" s="483"/>
      <c r="B668" s="484"/>
      <c r="C668" s="487"/>
      <c r="F668" s="386"/>
      <c r="I668" s="490"/>
    </row>
    <row r="669" spans="1:9" ht="12.75" customHeight="1">
      <c r="A669" s="483"/>
      <c r="B669" s="485" t="s">
        <v>2776</v>
      </c>
      <c r="C669" s="487"/>
      <c r="D669" s="1822" t="s">
        <v>1282</v>
      </c>
      <c r="E669" s="1822"/>
      <c r="F669" s="1822"/>
      <c r="I669" s="490"/>
    </row>
    <row r="670" spans="1:9" ht="14.25">
      <c r="A670" s="483"/>
      <c r="B670" s="484"/>
      <c r="C670" s="487"/>
      <c r="D670" s="1822"/>
      <c r="E670" s="1822"/>
      <c r="F670" s="1822"/>
      <c r="I670" s="490"/>
    </row>
    <row r="671" spans="1:9" ht="14.25">
      <c r="A671" s="484"/>
      <c r="B671" s="484"/>
      <c r="C671" s="487"/>
      <c r="D671" s="1822"/>
      <c r="E671" s="1822"/>
      <c r="F671" s="1822"/>
      <c r="I671" s="490"/>
    </row>
    <row r="672" spans="1:9" ht="14.25">
      <c r="A672" s="484"/>
      <c r="B672" s="484"/>
      <c r="C672" s="487"/>
      <c r="D672" s="1822"/>
      <c r="E672" s="1822"/>
      <c r="F672" s="1822"/>
      <c r="I672" s="490"/>
    </row>
    <row r="673" spans="1:11" ht="14.25">
      <c r="A673" s="484"/>
      <c r="B673" s="484"/>
      <c r="C673" s="487"/>
      <c r="D673" s="445"/>
      <c r="E673" s="445"/>
      <c r="F673" s="445"/>
      <c r="I673" s="490"/>
    </row>
    <row r="674" spans="1:11" ht="12.75" customHeight="1">
      <c r="A674" s="483"/>
      <c r="B674" s="485" t="s">
        <v>2776</v>
      </c>
      <c r="C674" s="487"/>
      <c r="D674" s="1822" t="s">
        <v>2024</v>
      </c>
      <c r="E674" s="1822"/>
      <c r="F674" s="1822"/>
      <c r="I674" s="490"/>
    </row>
    <row r="675" spans="1:11" ht="12.75" customHeight="1">
      <c r="A675" s="483"/>
      <c r="B675" s="484"/>
      <c r="C675" s="487"/>
      <c r="D675" s="1822"/>
      <c r="E675" s="1822"/>
      <c r="F675" s="1822"/>
      <c r="I675" s="490"/>
    </row>
    <row r="676" spans="1:11" ht="12.75" customHeight="1">
      <c r="A676" s="483"/>
      <c r="B676" s="484"/>
      <c r="C676" s="487"/>
      <c r="D676" s="1822"/>
      <c r="E676" s="1822"/>
      <c r="F676" s="1822"/>
      <c r="I676" s="490"/>
    </row>
    <row r="677" spans="1:11" ht="12.75" customHeight="1">
      <c r="A677" s="483"/>
      <c r="B677" s="484"/>
      <c r="C677" s="487"/>
      <c r="D677" s="1822"/>
      <c r="E677" s="1822"/>
      <c r="F677" s="1822"/>
      <c r="I677" s="490"/>
    </row>
    <row r="678" spans="1:11" ht="12.75" customHeight="1">
      <c r="A678" s="483"/>
      <c r="B678" s="484"/>
      <c r="C678" s="487"/>
      <c r="D678" s="1822"/>
      <c r="E678" s="1822"/>
      <c r="F678" s="1822"/>
      <c r="I678" s="490"/>
    </row>
    <row r="679" spans="1:11" ht="12.75" customHeight="1">
      <c r="A679" s="483"/>
      <c r="B679" s="484"/>
      <c r="C679" s="487"/>
      <c r="D679" s="1822"/>
      <c r="E679" s="1822"/>
      <c r="F679" s="1822"/>
      <c r="I679" s="490"/>
    </row>
    <row r="680" spans="1:11" ht="12.75" customHeight="1">
      <c r="A680" s="483"/>
      <c r="B680" s="484"/>
      <c r="C680" s="487"/>
      <c r="D680" s="1822"/>
      <c r="E680" s="1822"/>
      <c r="F680" s="1822"/>
      <c r="I680" s="490"/>
    </row>
    <row r="681" spans="1:11" ht="12.75" customHeight="1">
      <c r="A681" s="483"/>
      <c r="B681" s="484"/>
      <c r="C681" s="487"/>
      <c r="D681" s="1822"/>
      <c r="E681" s="1822"/>
      <c r="F681" s="1822"/>
      <c r="I681" s="490"/>
    </row>
    <row r="682" spans="1:11" ht="12.75" customHeight="1">
      <c r="A682" s="483"/>
      <c r="B682" s="484"/>
      <c r="C682" s="487"/>
      <c r="D682" s="1822"/>
      <c r="E682" s="1822"/>
      <c r="F682" s="1822"/>
      <c r="I682" s="490"/>
    </row>
    <row r="683" spans="1:11">
      <c r="A683" s="487"/>
      <c r="B683" s="487"/>
      <c r="C683" s="487"/>
      <c r="D683" s="446"/>
      <c r="E683" s="446"/>
      <c r="F683" s="446"/>
      <c r="I683" s="490"/>
    </row>
    <row r="684" spans="1:11">
      <c r="A684" s="1825" t="s">
        <v>1059</v>
      </c>
      <c r="B684" s="1825"/>
      <c r="C684" s="1825"/>
      <c r="D684" s="1825"/>
      <c r="E684" s="1825"/>
      <c r="F684" s="1825"/>
      <c r="G684" s="1825"/>
      <c r="H684" s="1025"/>
      <c r="I684" s="1151"/>
      <c r="J684" s="501"/>
      <c r="K684" s="501"/>
    </row>
    <row r="685" spans="1:11">
      <c r="A685" s="448"/>
      <c r="B685" s="448"/>
      <c r="C685" s="448"/>
      <c r="D685" s="448"/>
      <c r="E685" s="448"/>
      <c r="F685" s="448"/>
      <c r="G685" s="448"/>
      <c r="H685" s="501"/>
      <c r="I685" s="483"/>
      <c r="J685" s="501"/>
      <c r="K685" s="501"/>
    </row>
    <row r="686" spans="1:11">
      <c r="C686" s="482"/>
      <c r="D686" s="1831" t="s">
        <v>99</v>
      </c>
      <c r="E686" s="1831"/>
      <c r="F686" s="1831"/>
      <c r="H686" s="501"/>
      <c r="I686" s="483"/>
      <c r="J686" s="501"/>
      <c r="K686" s="501"/>
    </row>
    <row r="687" spans="1:11">
      <c r="A687" s="482"/>
      <c r="B687" s="482"/>
      <c r="C687" s="482"/>
      <c r="D687" s="1831" t="s">
        <v>123</v>
      </c>
      <c r="E687" s="1831"/>
      <c r="F687" s="1831"/>
      <c r="H687" s="501"/>
      <c r="I687" s="483"/>
      <c r="J687" s="501"/>
      <c r="K687" s="501"/>
    </row>
    <row r="688" spans="1:11">
      <c r="A688" s="483"/>
      <c r="B688" s="483"/>
      <c r="C688" s="483"/>
      <c r="D688" s="1823" t="s">
        <v>1076</v>
      </c>
      <c r="E688" s="1823"/>
      <c r="F688" s="1823"/>
      <c r="H688" s="501"/>
      <c r="I688" s="483"/>
      <c r="J688" s="501"/>
      <c r="K688" s="501"/>
    </row>
    <row r="689" spans="1:11">
      <c r="A689" s="483"/>
      <c r="B689" s="483"/>
      <c r="C689" s="483"/>
      <c r="H689" s="501"/>
      <c r="I689" s="483"/>
      <c r="J689" s="501"/>
      <c r="K689" s="501"/>
    </row>
    <row r="690" spans="1:11" ht="14.25">
      <c r="A690" s="484"/>
      <c r="B690" s="485" t="s">
        <v>2776</v>
      </c>
      <c r="C690" s="483"/>
      <c r="D690" s="1823" t="s">
        <v>885</v>
      </c>
      <c r="E690" s="1823"/>
      <c r="F690" s="1823"/>
      <c r="H690" s="501"/>
      <c r="I690" s="483"/>
      <c r="J690" s="501"/>
      <c r="K690" s="501"/>
    </row>
    <row r="691" spans="1:11">
      <c r="A691" s="483"/>
      <c r="B691" s="483"/>
      <c r="C691" s="483"/>
      <c r="D691" s="1823" t="s">
        <v>894</v>
      </c>
      <c r="E691" s="1823"/>
      <c r="F691" s="1823"/>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2776</v>
      </c>
      <c r="C695" s="483"/>
      <c r="D695" s="1822" t="s">
        <v>2025</v>
      </c>
      <c r="E695" s="1822"/>
      <c r="F695" s="1822"/>
      <c r="H695" s="501"/>
      <c r="I695" s="483"/>
      <c r="J695" s="501"/>
      <c r="K695" s="501"/>
    </row>
    <row r="696" spans="1:11">
      <c r="A696" s="490"/>
      <c r="B696" s="490"/>
      <c r="C696" s="483"/>
      <c r="D696" s="1822"/>
      <c r="E696" s="1822"/>
      <c r="F696" s="1822"/>
      <c r="H696" s="501"/>
      <c r="I696" s="483"/>
      <c r="J696" s="501"/>
      <c r="K696" s="501"/>
    </row>
    <row r="697" spans="1:11">
      <c r="A697" s="483"/>
      <c r="B697" s="483"/>
      <c r="C697" s="483"/>
      <c r="D697" s="1822"/>
      <c r="E697" s="1822"/>
      <c r="F697" s="1822"/>
      <c r="H697" s="501"/>
      <c r="I697" s="483"/>
      <c r="J697" s="501"/>
      <c r="K697" s="501"/>
    </row>
    <row r="698" spans="1:11">
      <c r="A698" s="483"/>
      <c r="B698" s="483"/>
      <c r="C698" s="483"/>
      <c r="H698" s="501"/>
      <c r="J698" s="501"/>
      <c r="K698" s="501"/>
    </row>
    <row r="699" spans="1:11" ht="14.25">
      <c r="A699" s="484"/>
      <c r="B699" s="485" t="s">
        <v>2775</v>
      </c>
      <c r="C699" s="483"/>
      <c r="D699" s="1823" t="s">
        <v>917</v>
      </c>
      <c r="E699" s="1823"/>
      <c r="F699" s="1823"/>
      <c r="H699" s="501"/>
      <c r="I699" s="483"/>
      <c r="J699" s="501"/>
      <c r="K699" s="501"/>
    </row>
    <row r="700" spans="1:11" ht="14.25">
      <c r="A700" s="484"/>
      <c r="B700" s="484"/>
      <c r="C700" s="483"/>
      <c r="D700" s="1823" t="s">
        <v>894</v>
      </c>
      <c r="E700" s="1823"/>
      <c r="F700" s="1823"/>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2776</v>
      </c>
      <c r="C703" s="483"/>
      <c r="D703" s="1823" t="s">
        <v>2394</v>
      </c>
      <c r="E703" s="1823"/>
      <c r="F703" s="1823"/>
      <c r="H703" s="501"/>
      <c r="I703" s="483"/>
      <c r="J703" s="501"/>
      <c r="K703" s="501"/>
    </row>
    <row r="704" spans="1:11" ht="14.25">
      <c r="A704" s="484"/>
      <c r="B704" s="484"/>
      <c r="C704" s="483"/>
      <c r="D704" s="1823" t="s">
        <v>894</v>
      </c>
      <c r="E704" s="1823"/>
      <c r="F704" s="1823"/>
      <c r="H704" s="501"/>
      <c r="I704" s="483"/>
      <c r="J704" s="501"/>
      <c r="K704" s="501"/>
    </row>
    <row r="705" spans="1:11">
      <c r="A705" s="483"/>
      <c r="B705" s="483"/>
      <c r="C705" s="483"/>
      <c r="E705" s="1031" t="s">
        <v>2395</v>
      </c>
      <c r="F705" s="404"/>
      <c r="H705" s="501"/>
      <c r="I705" s="483"/>
      <c r="J705" s="501"/>
      <c r="K705" s="501"/>
    </row>
    <row r="706" spans="1:11">
      <c r="A706" s="483"/>
      <c r="B706" s="483"/>
      <c r="C706" s="483"/>
      <c r="D706" s="404"/>
      <c r="H706" s="501"/>
      <c r="I706" s="483"/>
      <c r="J706" s="501"/>
      <c r="K706" s="501"/>
    </row>
    <row r="707" spans="1:11" ht="14.25">
      <c r="A707" s="484"/>
      <c r="B707" s="485" t="s">
        <v>2776</v>
      </c>
      <c r="C707" s="483"/>
      <c r="D707" s="1822" t="s">
        <v>2196</v>
      </c>
      <c r="E707" s="1822"/>
      <c r="F707" s="1822"/>
      <c r="H707" s="501"/>
      <c r="I707" s="483"/>
      <c r="J707" s="501"/>
      <c r="K707" s="501"/>
    </row>
    <row r="708" spans="1:11">
      <c r="A708" s="483"/>
      <c r="B708" s="483"/>
      <c r="C708" s="483"/>
      <c r="D708" s="1822"/>
      <c r="E708" s="1822"/>
      <c r="F708" s="1822"/>
      <c r="H708" s="501"/>
      <c r="I708" s="483"/>
      <c r="J708" s="501"/>
      <c r="K708" s="501"/>
    </row>
    <row r="709" spans="1:11">
      <c r="A709" s="483"/>
      <c r="B709" s="483"/>
      <c r="C709" s="483"/>
      <c r="D709" s="1822"/>
      <c r="E709" s="1822"/>
      <c r="F709" s="1822"/>
      <c r="H709" s="501"/>
      <c r="I709" s="483"/>
      <c r="J709" s="501"/>
      <c r="K709" s="501"/>
    </row>
    <row r="710" spans="1:11">
      <c r="A710" s="483"/>
      <c r="B710" s="483"/>
      <c r="C710" s="483"/>
      <c r="D710" s="1822"/>
      <c r="E710" s="1822"/>
      <c r="F710" s="1822"/>
      <c r="H710" s="501"/>
      <c r="I710" s="483"/>
      <c r="J710" s="501"/>
      <c r="K710" s="501"/>
    </row>
    <row r="711" spans="1:11">
      <c r="A711" s="483"/>
      <c r="B711" s="483"/>
      <c r="C711" s="483"/>
      <c r="D711" s="1822"/>
      <c r="E711" s="1822"/>
      <c r="F711" s="1822"/>
      <c r="H711" s="501"/>
      <c r="I711" s="483"/>
      <c r="J711" s="501"/>
      <c r="K711" s="501"/>
    </row>
    <row r="712" spans="1:11">
      <c r="A712" s="483"/>
      <c r="B712" s="483"/>
      <c r="C712" s="483"/>
      <c r="D712" s="1822"/>
      <c r="E712" s="1822"/>
      <c r="F712" s="1822"/>
      <c r="H712" s="501"/>
      <c r="I712" s="483"/>
      <c r="J712" s="501"/>
      <c r="K712" s="501"/>
    </row>
    <row r="713" spans="1:11">
      <c r="A713" s="483"/>
      <c r="B713" s="483"/>
      <c r="C713" s="483"/>
      <c r="D713" s="445"/>
      <c r="E713" s="445"/>
      <c r="F713" s="445"/>
      <c r="H713" s="501"/>
      <c r="I713" s="483"/>
      <c r="J713" s="501"/>
      <c r="K713" s="501"/>
    </row>
    <row r="714" spans="1:11">
      <c r="A714" s="483"/>
      <c r="B714" s="485" t="s">
        <v>2776</v>
      </c>
      <c r="C714" s="483"/>
      <c r="D714" s="1822" t="s">
        <v>1201</v>
      </c>
      <c r="E714" s="1822"/>
      <c r="F714" s="1822"/>
      <c r="H714" s="501"/>
      <c r="I714" s="483"/>
      <c r="J714" s="501"/>
      <c r="K714" s="501"/>
    </row>
    <row r="715" spans="1:11">
      <c r="A715" s="483"/>
      <c r="B715" s="483"/>
      <c r="C715" s="483"/>
      <c r="D715" s="1822"/>
      <c r="E715" s="1822"/>
      <c r="F715" s="1822"/>
      <c r="H715" s="501"/>
      <c r="I715" s="483"/>
      <c r="J715" s="501"/>
      <c r="K715" s="501"/>
    </row>
    <row r="716" spans="1:11">
      <c r="A716" s="483"/>
      <c r="B716" s="483"/>
      <c r="C716" s="483"/>
      <c r="D716" s="445"/>
      <c r="E716" s="445"/>
      <c r="F716" s="445"/>
      <c r="H716" s="501"/>
      <c r="I716" s="483"/>
      <c r="J716" s="501"/>
      <c r="K716" s="501"/>
    </row>
    <row r="717" spans="1:11" ht="14.25">
      <c r="A717" s="484"/>
      <c r="B717" s="485" t="s">
        <v>2776</v>
      </c>
      <c r="C717" s="483"/>
      <c r="D717" s="1822" t="s">
        <v>1077</v>
      </c>
      <c r="E717" s="1822"/>
      <c r="F717" s="1822"/>
      <c r="H717" s="501"/>
      <c r="I717" s="483"/>
      <c r="J717" s="501"/>
      <c r="K717" s="501"/>
    </row>
    <row r="718" spans="1:11">
      <c r="A718" s="483"/>
      <c r="B718" s="483"/>
      <c r="C718" s="483"/>
      <c r="D718" s="1822"/>
      <c r="E718" s="1822"/>
      <c r="F718" s="1822"/>
      <c r="H718" s="501"/>
      <c r="I718" s="483"/>
      <c r="J718" s="501"/>
      <c r="K718" s="501"/>
    </row>
    <row r="719" spans="1:11">
      <c r="A719" s="483"/>
      <c r="B719" s="483"/>
      <c r="C719" s="483"/>
      <c r="D719" s="1822"/>
      <c r="E719" s="1822"/>
      <c r="F719" s="1822"/>
      <c r="H719" s="501"/>
      <c r="I719" s="483"/>
      <c r="J719" s="501"/>
      <c r="K719" s="501"/>
    </row>
    <row r="720" spans="1:11" ht="15" customHeight="1">
      <c r="A720" s="483"/>
      <c r="B720" s="483"/>
      <c r="C720" s="483"/>
      <c r="D720" s="1822"/>
      <c r="E720" s="1822"/>
      <c r="F720" s="1822"/>
      <c r="H720" s="501"/>
      <c r="I720" s="483"/>
      <c r="J720" s="501"/>
      <c r="K720" s="501"/>
    </row>
    <row r="721" spans="1:11" ht="15" customHeight="1">
      <c r="A721" s="483"/>
      <c r="B721" s="483"/>
      <c r="C721" s="483"/>
      <c r="D721" s="1822"/>
      <c r="E721" s="1822"/>
      <c r="F721" s="1822"/>
      <c r="H721" s="501"/>
      <c r="I721" s="483"/>
      <c r="J721" s="501"/>
      <c r="K721" s="501"/>
    </row>
    <row r="722" spans="1:11">
      <c r="A722" s="483"/>
      <c r="B722" s="483"/>
      <c r="C722" s="483"/>
      <c r="D722" s="1822"/>
      <c r="E722" s="1822"/>
      <c r="F722" s="1822"/>
      <c r="H722" s="501"/>
      <c r="I722" s="483"/>
      <c r="J722" s="501"/>
      <c r="K722" s="501"/>
    </row>
    <row r="723" spans="1:11">
      <c r="A723" s="483"/>
      <c r="B723" s="483"/>
      <c r="C723" s="483"/>
      <c r="D723" s="1822"/>
      <c r="E723" s="1822"/>
      <c r="F723" s="1822"/>
      <c r="H723" s="501"/>
      <c r="I723" s="483"/>
      <c r="J723" s="501"/>
      <c r="K723" s="501"/>
    </row>
    <row r="724" spans="1:11">
      <c r="A724" s="483"/>
      <c r="B724" s="483"/>
      <c r="C724" s="483"/>
      <c r="D724" s="1822"/>
      <c r="E724" s="1822"/>
      <c r="F724" s="1822"/>
      <c r="H724" s="501"/>
      <c r="I724" s="483"/>
      <c r="J724" s="501"/>
      <c r="K724" s="501"/>
    </row>
    <row r="725" spans="1:11" ht="15" customHeight="1">
      <c r="A725" s="483"/>
      <c r="B725" s="483"/>
      <c r="C725" s="483"/>
      <c r="D725" s="1822"/>
      <c r="E725" s="1822"/>
      <c r="F725" s="1822"/>
      <c r="H725" s="501"/>
      <c r="I725" s="483"/>
      <c r="J725" s="501"/>
      <c r="K725" s="501"/>
    </row>
    <row r="726" spans="1:11">
      <c r="A726" s="483"/>
      <c r="B726" s="483"/>
      <c r="C726" s="483"/>
      <c r="D726" s="1822"/>
      <c r="E726" s="1822"/>
      <c r="F726" s="1822"/>
      <c r="H726" s="501"/>
      <c r="I726" s="483"/>
      <c r="J726" s="501"/>
      <c r="K726" s="501"/>
    </row>
    <row r="727" spans="1:11">
      <c r="A727" s="483"/>
      <c r="B727" s="483"/>
      <c r="C727" s="483"/>
      <c r="D727" s="1822"/>
      <c r="E727" s="1822"/>
      <c r="F727" s="1822"/>
      <c r="H727" s="501"/>
      <c r="I727" s="483"/>
      <c r="J727" s="501"/>
      <c r="K727" s="501"/>
    </row>
    <row r="728" spans="1:11">
      <c r="A728" s="483"/>
      <c r="B728" s="483"/>
      <c r="C728" s="483"/>
      <c r="D728" s="1822"/>
      <c r="E728" s="1822"/>
      <c r="F728" s="1822"/>
      <c r="H728" s="501"/>
      <c r="I728" s="483"/>
      <c r="J728" s="501"/>
      <c r="K728" s="501"/>
    </row>
    <row r="729" spans="1:11">
      <c r="A729" s="483"/>
      <c r="B729" s="483"/>
      <c r="C729" s="483"/>
      <c r="D729" s="1822"/>
      <c r="E729" s="1822"/>
      <c r="F729" s="1822"/>
      <c r="H729" s="501"/>
      <c r="I729" s="483"/>
      <c r="J729" s="501"/>
      <c r="K729" s="501"/>
    </row>
    <row r="730" spans="1:11">
      <c r="A730" s="483"/>
      <c r="B730" s="485" t="s">
        <v>2776</v>
      </c>
      <c r="C730" s="483"/>
      <c r="D730" s="1822" t="s">
        <v>2387</v>
      </c>
      <c r="E730" s="1822"/>
      <c r="F730" s="1822"/>
      <c r="H730" s="501"/>
      <c r="I730" s="483"/>
      <c r="J730" s="501"/>
      <c r="K730" s="501"/>
    </row>
    <row r="731" spans="1:11">
      <c r="A731" s="483"/>
      <c r="B731" s="483"/>
      <c r="C731" s="483"/>
      <c r="D731" s="1822"/>
      <c r="E731" s="1822"/>
      <c r="F731" s="1822"/>
      <c r="H731" s="501"/>
      <c r="I731" s="483"/>
      <c r="J731" s="501"/>
      <c r="K731" s="501"/>
    </row>
    <row r="732" spans="1:11">
      <c r="A732" s="483"/>
      <c r="B732" s="483"/>
      <c r="C732" s="483"/>
      <c r="D732" s="1822"/>
      <c r="E732" s="1822"/>
      <c r="F732" s="1822"/>
      <c r="H732" s="501"/>
      <c r="I732" s="483"/>
      <c r="J732" s="501"/>
      <c r="K732" s="501"/>
    </row>
    <row r="733" spans="1:11">
      <c r="A733" s="483"/>
      <c r="B733" s="483"/>
      <c r="C733" s="483"/>
      <c r="D733" s="445"/>
      <c r="E733" s="445"/>
      <c r="F733" s="445"/>
      <c r="H733" s="501"/>
      <c r="I733" s="483"/>
      <c r="J733" s="501"/>
      <c r="K733" s="501"/>
    </row>
    <row r="734" spans="1:11">
      <c r="A734" s="483"/>
      <c r="B734" s="485" t="s">
        <v>2776</v>
      </c>
      <c r="C734" s="483"/>
      <c r="D734" s="1822" t="s">
        <v>2386</v>
      </c>
      <c r="E734" s="1822"/>
      <c r="F734" s="1822"/>
      <c r="H734" s="501"/>
      <c r="I734" s="483"/>
      <c r="J734" s="501"/>
      <c r="K734" s="501"/>
    </row>
    <row r="735" spans="1:11">
      <c r="A735" s="483"/>
      <c r="B735" s="483"/>
      <c r="C735" s="483"/>
      <c r="D735" s="1822"/>
      <c r="E735" s="1822"/>
      <c r="F735" s="1822"/>
      <c r="H735" s="501"/>
      <c r="I735" s="483"/>
      <c r="J735" s="501"/>
      <c r="K735" s="501"/>
    </row>
    <row r="736" spans="1:11">
      <c r="A736" s="483"/>
      <c r="B736" s="483"/>
      <c r="C736" s="483"/>
      <c r="D736" s="1822"/>
      <c r="E736" s="1822"/>
      <c r="F736" s="1822"/>
      <c r="H736" s="501"/>
      <c r="I736" s="483"/>
      <c r="J736" s="501"/>
      <c r="K736" s="501"/>
    </row>
    <row r="737" spans="1:11">
      <c r="A737" s="483"/>
      <c r="B737" s="483"/>
      <c r="C737" s="483"/>
      <c r="H737" s="501"/>
      <c r="I737" s="483"/>
      <c r="J737" s="501"/>
      <c r="K737" s="501"/>
    </row>
    <row r="738" spans="1:11">
      <c r="A738" s="483"/>
      <c r="B738" s="485" t="s">
        <v>2776</v>
      </c>
      <c r="C738" s="483"/>
      <c r="D738" s="1822" t="s">
        <v>2385</v>
      </c>
      <c r="E738" s="1822"/>
      <c r="F738" s="1822"/>
      <c r="H738" s="501"/>
      <c r="I738" s="483"/>
      <c r="J738" s="501"/>
      <c r="K738" s="501"/>
    </row>
    <row r="739" spans="1:11">
      <c r="A739" s="483"/>
      <c r="B739" s="483"/>
      <c r="C739" s="483"/>
      <c r="D739" s="1822"/>
      <c r="E739" s="1822"/>
      <c r="F739" s="1822"/>
      <c r="H739" s="501"/>
      <c r="I739" s="483"/>
      <c r="J739" s="501"/>
      <c r="K739" s="501"/>
    </row>
    <row r="740" spans="1:11">
      <c r="A740" s="483"/>
      <c r="B740" s="483"/>
      <c r="C740" s="483"/>
      <c r="D740" s="1822"/>
      <c r="E740" s="1822"/>
      <c r="F740" s="1822"/>
      <c r="H740" s="501"/>
      <c r="I740" s="483"/>
      <c r="J740" s="501"/>
      <c r="K740" s="501"/>
    </row>
    <row r="741" spans="1:11">
      <c r="A741" s="483"/>
      <c r="B741" s="483"/>
      <c r="C741" s="483"/>
      <c r="D741" s="1822"/>
      <c r="E741" s="1822"/>
      <c r="F741" s="1822"/>
      <c r="H741" s="501"/>
      <c r="I741" s="483"/>
      <c r="J741" s="501"/>
      <c r="K741" s="501"/>
    </row>
    <row r="742" spans="1:11">
      <c r="A742" s="483"/>
      <c r="B742" s="483"/>
      <c r="C742" s="483"/>
      <c r="H742" s="501"/>
      <c r="I742" s="483"/>
      <c r="J742" s="501"/>
      <c r="K742" s="501"/>
    </row>
    <row r="743" spans="1:11" ht="14.25">
      <c r="A743" s="484"/>
      <c r="B743" s="485" t="s">
        <v>2776</v>
      </c>
      <c r="C743" s="483"/>
      <c r="D743" s="1822" t="s">
        <v>1078</v>
      </c>
      <c r="E743" s="1822"/>
      <c r="F743" s="1822"/>
      <c r="H743" s="501"/>
      <c r="I743" s="483"/>
      <c r="J743" s="501"/>
      <c r="K743" s="501"/>
    </row>
    <row r="744" spans="1:11">
      <c r="A744" s="483"/>
      <c r="B744" s="483"/>
      <c r="C744" s="483"/>
      <c r="D744" s="1822"/>
      <c r="E744" s="1822"/>
      <c r="F744" s="1822"/>
      <c r="H744" s="501"/>
      <c r="I744" s="483"/>
      <c r="J744" s="501"/>
      <c r="K744" s="501"/>
    </row>
    <row r="745" spans="1:11">
      <c r="A745" s="483"/>
      <c r="B745" s="483"/>
      <c r="C745" s="483"/>
      <c r="D745" s="1822"/>
      <c r="E745" s="1822"/>
      <c r="F745" s="1822"/>
      <c r="H745" s="501"/>
      <c r="I745" s="483"/>
      <c r="J745" s="501"/>
      <c r="K745" s="501"/>
    </row>
    <row r="746" spans="1:11">
      <c r="A746" s="483"/>
      <c r="B746" s="483"/>
      <c r="C746" s="483"/>
      <c r="D746" s="1822"/>
      <c r="E746" s="1822"/>
      <c r="F746" s="1822"/>
      <c r="H746" s="501"/>
      <c r="I746" s="483"/>
      <c r="J746" s="501"/>
      <c r="K746" s="501"/>
    </row>
    <row r="747" spans="1:11">
      <c r="A747" s="483"/>
      <c r="B747" s="483"/>
      <c r="C747" s="483"/>
      <c r="D747" s="1822"/>
      <c r="E747" s="1822"/>
      <c r="F747" s="1822"/>
      <c r="H747" s="501"/>
      <c r="I747" s="483"/>
      <c r="J747" s="501"/>
      <c r="K747" s="501"/>
    </row>
    <row r="748" spans="1:11">
      <c r="A748" s="483"/>
      <c r="B748" s="483"/>
      <c r="C748" s="483"/>
      <c r="D748" s="492"/>
      <c r="H748" s="501"/>
      <c r="I748" s="483"/>
      <c r="J748" s="501"/>
      <c r="K748" s="501"/>
    </row>
    <row r="749" spans="1:11" ht="14.25">
      <c r="A749" s="484"/>
      <c r="B749" s="485" t="s">
        <v>2776</v>
      </c>
      <c r="C749" s="483"/>
      <c r="D749" s="1822" t="s">
        <v>2099</v>
      </c>
      <c r="E749" s="1822"/>
      <c r="F749" s="1822"/>
      <c r="H749" s="501"/>
      <c r="I749" s="483"/>
      <c r="J749" s="501"/>
      <c r="K749" s="501"/>
    </row>
    <row r="750" spans="1:11">
      <c r="A750" s="483"/>
      <c r="B750" s="483"/>
      <c r="C750" s="483"/>
      <c r="D750" s="1822"/>
      <c r="E750" s="1822"/>
      <c r="F750" s="1822"/>
      <c r="H750" s="501"/>
      <c r="I750" s="483"/>
      <c r="J750" s="501"/>
      <c r="K750" s="501"/>
    </row>
    <row r="751" spans="1:11">
      <c r="A751" s="483"/>
      <c r="B751" s="483"/>
      <c r="C751" s="483"/>
      <c r="D751" s="1822"/>
      <c r="E751" s="1822"/>
      <c r="F751" s="1822"/>
      <c r="H751" s="501"/>
      <c r="I751" s="483"/>
      <c r="J751" s="501"/>
      <c r="K751" s="501"/>
    </row>
    <row r="752" spans="1:11">
      <c r="A752" s="483"/>
      <c r="B752" s="483"/>
      <c r="C752" s="483"/>
      <c r="D752" s="1822"/>
      <c r="E752" s="1822"/>
      <c r="F752" s="1822"/>
      <c r="H752" s="501"/>
      <c r="I752" s="483"/>
      <c r="J752" s="501"/>
      <c r="K752" s="501"/>
    </row>
    <row r="753" spans="1:11">
      <c r="A753" s="483"/>
      <c r="B753" s="483"/>
      <c r="C753" s="483"/>
      <c r="D753" s="1822"/>
      <c r="E753" s="1822"/>
      <c r="F753" s="1822"/>
      <c r="H753" s="501"/>
      <c r="I753" s="483"/>
      <c r="J753" s="501"/>
      <c r="K753" s="501"/>
    </row>
    <row r="754" spans="1:11">
      <c r="A754" s="483"/>
      <c r="B754" s="483"/>
      <c r="C754" s="483"/>
      <c r="D754" s="1822"/>
      <c r="E754" s="1822"/>
      <c r="F754" s="1822"/>
      <c r="H754" s="501"/>
      <c r="I754" s="483"/>
      <c r="J754" s="501"/>
      <c r="K754" s="501"/>
    </row>
    <row r="755" spans="1:11">
      <c r="A755" s="483"/>
      <c r="B755" s="483"/>
      <c r="C755" s="483"/>
      <c r="D755" s="1822"/>
      <c r="E755" s="1822"/>
      <c r="F755" s="1822"/>
      <c r="H755" s="501"/>
      <c r="I755" s="483"/>
      <c r="J755" s="501"/>
      <c r="K755" s="501"/>
    </row>
    <row r="756" spans="1:11">
      <c r="A756" s="483"/>
      <c r="B756" s="483"/>
      <c r="C756" s="483"/>
      <c r="D756" s="1860" t="s">
        <v>2604</v>
      </c>
      <c r="E756" s="1860"/>
      <c r="F756" s="1860"/>
      <c r="H756" s="501"/>
      <c r="I756" s="483"/>
      <c r="J756" s="501"/>
      <c r="K756" s="501"/>
    </row>
    <row r="757" spans="1:11">
      <c r="A757" s="483"/>
      <c r="B757" s="483"/>
      <c r="C757" s="483"/>
      <c r="D757" s="341"/>
      <c r="H757" s="501"/>
      <c r="I757" s="483"/>
      <c r="J757" s="501"/>
      <c r="K757" s="501"/>
    </row>
    <row r="758" spans="1:11">
      <c r="A758" s="1830" t="s">
        <v>1060</v>
      </c>
      <c r="B758" s="1830"/>
      <c r="C758" s="1830"/>
      <c r="D758" s="1830"/>
      <c r="E758" s="1830"/>
      <c r="F758" s="1830"/>
      <c r="G758" s="1830"/>
      <c r="H758" s="1025"/>
      <c r="I758" s="1151"/>
      <c r="J758" s="501"/>
      <c r="K758" s="501"/>
    </row>
    <row r="759" spans="1:11">
      <c r="A759" s="483"/>
      <c r="B759" s="483"/>
      <c r="C759" s="483"/>
      <c r="D759" s="492"/>
      <c r="G759" s="501"/>
      <c r="H759" s="501"/>
      <c r="I759" s="483"/>
      <c r="J759" s="501"/>
      <c r="K759" s="501"/>
    </row>
    <row r="760" spans="1:11" ht="13.7" customHeight="1">
      <c r="C760" s="483"/>
      <c r="D760" s="1824" t="s">
        <v>1070</v>
      </c>
      <c r="E760" s="1824"/>
      <c r="F760" s="1824"/>
      <c r="G760" s="501"/>
      <c r="H760" s="501"/>
      <c r="I760" s="483"/>
      <c r="J760" s="501"/>
      <c r="K760" s="501"/>
    </row>
    <row r="761" spans="1:11">
      <c r="A761" s="483"/>
      <c r="B761" s="483"/>
      <c r="C761" s="483"/>
      <c r="D761" s="1829" t="s">
        <v>1071</v>
      </c>
      <c r="E761" s="1829"/>
      <c r="F761" s="1829"/>
      <c r="G761" s="501"/>
      <c r="H761" s="501"/>
      <c r="I761" s="483"/>
      <c r="J761" s="501"/>
      <c r="K761" s="501"/>
    </row>
    <row r="762" spans="1:11">
      <c r="A762" s="483"/>
      <c r="B762" s="483"/>
      <c r="C762" s="483"/>
      <c r="G762" s="501"/>
      <c r="H762" s="501"/>
      <c r="I762" s="483"/>
      <c r="J762" s="501"/>
      <c r="K762" s="501"/>
    </row>
    <row r="763" spans="1:11" ht="14.25">
      <c r="A763" s="484"/>
      <c r="B763" s="485" t="s">
        <v>2775</v>
      </c>
      <c r="D763" s="1822" t="s">
        <v>1072</v>
      </c>
      <c r="E763" s="1822"/>
      <c r="F763" s="1822"/>
      <c r="G763" s="501"/>
      <c r="H763" s="501"/>
      <c r="I763" s="483"/>
      <c r="J763" s="501"/>
      <c r="K763" s="501"/>
    </row>
    <row r="764" spans="1:11" ht="10.5" customHeight="1">
      <c r="D764" s="1822"/>
      <c r="E764" s="1822"/>
      <c r="F764" s="1822"/>
      <c r="G764" s="501"/>
      <c r="H764" s="501"/>
      <c r="I764" s="483"/>
      <c r="J764" s="501"/>
      <c r="K764" s="501"/>
    </row>
    <row r="765" spans="1:11">
      <c r="D765" s="1822"/>
      <c r="E765" s="1822"/>
      <c r="F765" s="1822"/>
      <c r="G765" s="501"/>
      <c r="H765" s="501"/>
      <c r="I765" s="483"/>
      <c r="J765" s="501"/>
      <c r="K765" s="501"/>
    </row>
    <row r="766" spans="1:11">
      <c r="D766" s="1822"/>
      <c r="E766" s="1822"/>
      <c r="F766" s="1822"/>
      <c r="G766" s="501"/>
      <c r="H766" s="501"/>
      <c r="I766" s="483"/>
      <c r="J766" s="501"/>
      <c r="K766" s="501"/>
    </row>
    <row r="767" spans="1:11">
      <c r="D767" s="1822"/>
      <c r="E767" s="1822"/>
      <c r="F767" s="1822"/>
      <c r="G767" s="501"/>
      <c r="H767" s="501"/>
      <c r="I767" s="483"/>
      <c r="J767" s="501"/>
      <c r="K767" s="501"/>
    </row>
    <row r="768" spans="1:11" ht="15.6" customHeight="1">
      <c r="D768" s="1822"/>
      <c r="E768" s="1822"/>
      <c r="F768" s="1822"/>
      <c r="G768" s="501"/>
      <c r="H768" s="501"/>
      <c r="I768" s="483"/>
      <c r="J768" s="501"/>
      <c r="K768" s="501"/>
    </row>
    <row r="769" spans="1:11">
      <c r="D769" s="499"/>
      <c r="E769" s="446"/>
      <c r="F769" s="446"/>
      <c r="G769" s="501"/>
      <c r="H769" s="501"/>
      <c r="I769" s="483"/>
      <c r="J769" s="501"/>
      <c r="K769" s="501"/>
    </row>
    <row r="770" spans="1:11" s="505" customFormat="1" ht="14.25">
      <c r="A770" s="503"/>
      <c r="B770" s="485" t="s">
        <v>2775</v>
      </c>
      <c r="C770" s="504"/>
      <c r="D770" s="1822" t="s">
        <v>1241</v>
      </c>
      <c r="E770" s="1822"/>
      <c r="F770" s="1822"/>
      <c r="I770" s="1152"/>
    </row>
    <row r="771" spans="1:11" s="505" customFormat="1">
      <c r="A771" s="504"/>
      <c r="B771" s="504"/>
      <c r="C771" s="504"/>
      <c r="D771" s="1822"/>
      <c r="E771" s="1822"/>
      <c r="F771" s="1822"/>
      <c r="I771" s="1152"/>
    </row>
    <row r="772" spans="1:11" s="505" customFormat="1">
      <c r="A772" s="504"/>
      <c r="B772" s="504"/>
      <c r="C772" s="504"/>
      <c r="D772" s="1822"/>
      <c r="E772" s="1822"/>
      <c r="F772" s="1822"/>
      <c r="I772" s="1152"/>
    </row>
    <row r="773" spans="1:11" s="505" customFormat="1">
      <c r="A773" s="504"/>
      <c r="B773" s="504"/>
      <c r="C773" s="504"/>
      <c r="D773" s="1822"/>
      <c r="E773" s="1822"/>
      <c r="F773" s="1822"/>
      <c r="I773" s="1152"/>
    </row>
    <row r="774" spans="1:11" s="505" customFormat="1">
      <c r="A774" s="504"/>
      <c r="B774" s="504"/>
      <c r="C774" s="504"/>
      <c r="D774" s="499"/>
      <c r="I774" s="1152"/>
    </row>
    <row r="775" spans="1:11" s="505" customFormat="1" ht="14.25">
      <c r="A775" s="484"/>
      <c r="B775" s="485" t="s">
        <v>2775</v>
      </c>
      <c r="C775" s="504"/>
      <c r="D775" s="1833" t="s">
        <v>1242</v>
      </c>
      <c r="E775" s="1833"/>
      <c r="F775" s="1833"/>
      <c r="I775" s="1152"/>
    </row>
    <row r="776" spans="1:11" s="505" customFormat="1">
      <c r="A776" s="504"/>
      <c r="B776" s="504"/>
      <c r="C776" s="504"/>
      <c r="D776" s="1833"/>
      <c r="E776" s="1833"/>
      <c r="F776" s="1833"/>
      <c r="I776" s="1152"/>
    </row>
    <row r="777" spans="1:11" s="505" customFormat="1">
      <c r="A777" s="504"/>
      <c r="B777" s="504"/>
      <c r="C777" s="504"/>
      <c r="D777" s="1833"/>
      <c r="E777" s="1833"/>
      <c r="F777" s="1833"/>
      <c r="I777" s="1152"/>
    </row>
    <row r="778" spans="1:11">
      <c r="D778" s="499"/>
      <c r="E778" s="446"/>
      <c r="F778" s="446"/>
      <c r="G778" s="501"/>
      <c r="H778" s="501"/>
      <c r="I778" s="483"/>
      <c r="J778" s="501"/>
      <c r="K778" s="501"/>
    </row>
    <row r="779" spans="1:11" ht="14.25">
      <c r="A779" s="484"/>
      <c r="B779" s="485" t="s">
        <v>2776</v>
      </c>
      <c r="D779" s="1822" t="s">
        <v>1198</v>
      </c>
      <c r="E779" s="1822"/>
      <c r="F779" s="1822"/>
      <c r="G779" s="501"/>
      <c r="H779" s="501"/>
      <c r="I779" s="483"/>
      <c r="J779" s="501"/>
      <c r="K779" s="501"/>
    </row>
    <row r="780" spans="1:11">
      <c r="D780" s="1822"/>
      <c r="E780" s="1822"/>
      <c r="F780" s="1822"/>
      <c r="G780" s="501"/>
      <c r="H780" s="501"/>
      <c r="I780" s="483"/>
      <c r="J780" s="501"/>
      <c r="K780" s="501"/>
    </row>
    <row r="781" spans="1:11">
      <c r="D781" s="445"/>
      <c r="E781" s="445"/>
      <c r="F781" s="445"/>
      <c r="G781" s="501"/>
      <c r="H781" s="501"/>
      <c r="I781" s="483"/>
      <c r="J781" s="501"/>
      <c r="K781" s="501"/>
    </row>
    <row r="782" spans="1:11">
      <c r="B782" s="485" t="s">
        <v>2776</v>
      </c>
      <c r="D782" s="1822" t="s">
        <v>1215</v>
      </c>
      <c r="E782" s="1822"/>
      <c r="F782" s="1822"/>
      <c r="G782" s="501"/>
      <c r="H782" s="501"/>
      <c r="I782" s="483"/>
      <c r="J782" s="501"/>
      <c r="K782" s="501"/>
    </row>
    <row r="783" spans="1:11">
      <c r="D783" s="1822"/>
      <c r="E783" s="1822"/>
      <c r="F783" s="1822"/>
      <c r="G783" s="501"/>
      <c r="H783" s="501"/>
      <c r="I783" s="483"/>
      <c r="J783" s="501"/>
      <c r="K783" s="501"/>
    </row>
    <row r="784" spans="1:11">
      <c r="D784" s="1822"/>
      <c r="E784" s="1822"/>
      <c r="F784" s="1822"/>
      <c r="G784" s="501"/>
      <c r="H784" s="501"/>
      <c r="I784" s="483"/>
      <c r="J784" s="501"/>
      <c r="K784" s="501"/>
    </row>
    <row r="785" spans="1:11">
      <c r="D785" s="445"/>
      <c r="E785" s="445"/>
      <c r="F785" s="445"/>
      <c r="G785" s="501"/>
      <c r="H785" s="501"/>
      <c r="I785" s="483"/>
      <c r="J785" s="501"/>
      <c r="K785" s="501"/>
    </row>
    <row r="786" spans="1:11" hidden="1">
      <c r="A786" s="1852" t="s">
        <v>1789</v>
      </c>
      <c r="B786" s="1852"/>
      <c r="C786" s="1852"/>
      <c r="D786" s="1852"/>
      <c r="E786" s="1852"/>
      <c r="F786" s="1852"/>
      <c r="G786" s="1852"/>
      <c r="H786" s="1023"/>
      <c r="I786" s="1147"/>
    </row>
    <row r="787" spans="1:11" hidden="1">
      <c r="A787" s="57"/>
      <c r="B787" s="57"/>
      <c r="C787" s="354"/>
      <c r="D787" s="3"/>
      <c r="E787" s="3"/>
      <c r="F787" s="3"/>
      <c r="G787" s="3"/>
      <c r="I787" s="490"/>
    </row>
    <row r="788" spans="1:11" hidden="1">
      <c r="A788" s="57"/>
      <c r="B788" s="57"/>
      <c r="C788" s="354"/>
      <c r="D788" s="1851" t="s">
        <v>1829</v>
      </c>
      <c r="E788" s="1851"/>
      <c r="F788" s="1851"/>
      <c r="G788" s="3"/>
      <c r="I788" s="490"/>
    </row>
    <row r="789" spans="1:11" hidden="1">
      <c r="A789" s="57"/>
      <c r="B789" s="57"/>
      <c r="C789" s="354"/>
      <c r="D789" s="1836" t="s">
        <v>1743</v>
      </c>
      <c r="E789" s="1836"/>
      <c r="F789" s="1836"/>
      <c r="G789" s="3"/>
      <c r="I789" s="490"/>
    </row>
    <row r="790" spans="1:11" hidden="1">
      <c r="A790" s="57"/>
      <c r="B790" s="57"/>
      <c r="C790" s="354"/>
      <c r="D790" s="447"/>
      <c r="E790" s="447"/>
      <c r="F790" s="447"/>
      <c r="G790" s="3"/>
      <c r="I790" s="490"/>
    </row>
    <row r="791" spans="1:11" hidden="1">
      <c r="A791" s="57"/>
      <c r="B791" s="485" t="s">
        <v>307</v>
      </c>
      <c r="C791" s="354"/>
      <c r="D791" s="1853" t="s">
        <v>1744</v>
      </c>
      <c r="E791" s="1853"/>
      <c r="F791" s="1853"/>
      <c r="G791" s="3"/>
      <c r="I791" s="483"/>
    </row>
    <row r="792" spans="1:11" hidden="1">
      <c r="A792" s="57"/>
      <c r="B792" s="57"/>
      <c r="C792" s="354"/>
      <c r="D792" s="1853"/>
      <c r="E792" s="1853"/>
      <c r="F792" s="1853"/>
      <c r="G792" s="3"/>
      <c r="I792" s="490"/>
    </row>
    <row r="793" spans="1:11" hidden="1">
      <c r="A793" s="174"/>
      <c r="B793" s="174"/>
      <c r="C793" s="174"/>
      <c r="D793" s="1853"/>
      <c r="E793" s="1853"/>
      <c r="F793" s="1853"/>
      <c r="G793" s="118"/>
      <c r="I793" s="490"/>
    </row>
    <row r="794" spans="1:11" hidden="1">
      <c r="A794" s="354"/>
      <c r="B794" s="354"/>
      <c r="C794" s="354"/>
      <c r="D794" s="173"/>
      <c r="E794" s="3"/>
      <c r="F794" s="3"/>
      <c r="G794" s="3"/>
      <c r="I794" s="490"/>
    </row>
    <row r="795" spans="1:11" hidden="1">
      <c r="A795" s="172"/>
      <c r="B795" s="485" t="s">
        <v>307</v>
      </c>
      <c r="C795" s="172"/>
      <c r="D795" s="1853" t="s">
        <v>1745</v>
      </c>
      <c r="E795" s="1853"/>
      <c r="F795" s="1853"/>
      <c r="G795" s="3"/>
      <c r="I795" s="483"/>
    </row>
    <row r="796" spans="1:11" hidden="1">
      <c r="A796" s="172"/>
      <c r="B796" s="172"/>
      <c r="C796" s="172"/>
      <c r="D796" s="1853"/>
      <c r="E796" s="1853"/>
      <c r="F796" s="1853"/>
      <c r="G796" s="3"/>
      <c r="I796" s="490"/>
    </row>
    <row r="797" spans="1:11" hidden="1">
      <c r="A797" s="172"/>
      <c r="B797" s="172"/>
      <c r="C797" s="172"/>
      <c r="D797" s="1853"/>
      <c r="E797" s="1853"/>
      <c r="F797" s="1853"/>
      <c r="G797" s="3"/>
      <c r="I797" s="490"/>
    </row>
    <row r="798" spans="1:11" hidden="1">
      <c r="A798" s="174"/>
      <c r="B798" s="174"/>
      <c r="C798" s="174"/>
      <c r="D798" s="3"/>
      <c r="E798" s="983"/>
      <c r="F798" s="983"/>
      <c r="G798" s="983"/>
      <c r="I798" s="490"/>
    </row>
    <row r="799" spans="1:11" ht="14.25" hidden="1">
      <c r="A799" s="175"/>
      <c r="B799" s="485" t="s">
        <v>307</v>
      </c>
      <c r="C799" s="984"/>
      <c r="D799" s="1853" t="s">
        <v>1746</v>
      </c>
      <c r="E799" s="1853"/>
      <c r="F799" s="1853"/>
      <c r="G799" s="983"/>
      <c r="I799" s="483"/>
    </row>
    <row r="800" spans="1:11" ht="14.25" hidden="1">
      <c r="A800" s="175"/>
      <c r="B800" s="175"/>
      <c r="C800" s="984"/>
      <c r="D800" s="1853"/>
      <c r="E800" s="1853"/>
      <c r="F800" s="1853"/>
      <c r="G800" s="983"/>
      <c r="I800" s="490"/>
    </row>
    <row r="801" spans="1:9" ht="14.25" hidden="1">
      <c r="A801" s="175"/>
      <c r="B801" s="175"/>
      <c r="C801" s="984"/>
      <c r="D801" s="1853"/>
      <c r="E801" s="1853"/>
      <c r="F801" s="1853"/>
      <c r="G801" s="983"/>
      <c r="I801" s="490"/>
    </row>
    <row r="802" spans="1:9" ht="14.25" hidden="1">
      <c r="A802" s="175"/>
      <c r="B802" s="175"/>
      <c r="C802" s="984"/>
      <c r="D802" s="118"/>
      <c r="E802" s="3"/>
      <c r="F802" s="3"/>
      <c r="G802" s="983"/>
      <c r="I802" s="490"/>
    </row>
    <row r="803" spans="1:9" ht="14.25" hidden="1">
      <c r="A803" s="175"/>
      <c r="B803" s="485" t="s">
        <v>307</v>
      </c>
      <c r="C803" s="984"/>
      <c r="D803" s="1853" t="s">
        <v>1747</v>
      </c>
      <c r="E803" s="1853"/>
      <c r="F803" s="1853"/>
      <c r="G803" s="983"/>
      <c r="I803" s="483"/>
    </row>
    <row r="804" spans="1:9" ht="14.25" hidden="1">
      <c r="A804" s="175"/>
      <c r="B804" s="175"/>
      <c r="C804" s="984"/>
      <c r="D804" s="1853"/>
      <c r="E804" s="1853"/>
      <c r="F804" s="1853"/>
      <c r="G804" s="983"/>
      <c r="I804" s="490"/>
    </row>
    <row r="805" spans="1:9" ht="14.25" hidden="1">
      <c r="A805" s="175"/>
      <c r="B805" s="175"/>
      <c r="C805" s="984"/>
      <c r="D805" s="1853"/>
      <c r="E805" s="1853"/>
      <c r="F805" s="1853"/>
      <c r="G805" s="983"/>
      <c r="I805" s="490"/>
    </row>
    <row r="806" spans="1:9" ht="14.25" hidden="1">
      <c r="A806" s="175"/>
      <c r="B806" s="175"/>
      <c r="C806" s="984"/>
      <c r="D806" s="1853"/>
      <c r="E806" s="1853"/>
      <c r="F806" s="1853"/>
      <c r="G806" s="983"/>
      <c r="I806" s="490"/>
    </row>
    <row r="807" spans="1:9" ht="14.25" hidden="1">
      <c r="A807" s="175"/>
      <c r="B807" s="175"/>
      <c r="C807" s="984"/>
      <c r="D807" s="1853"/>
      <c r="E807" s="1853"/>
      <c r="F807" s="1853"/>
      <c r="G807" s="983"/>
      <c r="I807" s="490"/>
    </row>
    <row r="808" spans="1:9" ht="14.25" hidden="1">
      <c r="A808" s="175"/>
      <c r="B808" s="175"/>
      <c r="C808" s="984"/>
      <c r="D808" s="1853"/>
      <c r="E808" s="1853"/>
      <c r="F808" s="1853"/>
      <c r="G808" s="983"/>
      <c r="I808" s="490"/>
    </row>
    <row r="809" spans="1:9" ht="14.25" hidden="1">
      <c r="A809" s="175"/>
      <c r="B809" s="175"/>
      <c r="C809" s="984"/>
      <c r="D809" s="1853" t="s">
        <v>1790</v>
      </c>
      <c r="E809" s="1853"/>
      <c r="F809" s="1853"/>
      <c r="G809" s="983"/>
      <c r="I809" s="490"/>
    </row>
    <row r="810" spans="1:9" ht="14.25" hidden="1">
      <c r="A810" s="175"/>
      <c r="B810" s="175"/>
      <c r="C810" s="984"/>
      <c r="D810" s="1853"/>
      <c r="E810" s="1853"/>
      <c r="F810" s="1853"/>
      <c r="G810" s="983"/>
      <c r="I810" s="490"/>
    </row>
    <row r="811" spans="1:9" ht="14.25" hidden="1">
      <c r="A811" s="175"/>
      <c r="B811" s="175"/>
      <c r="C811" s="984"/>
      <c r="D811" s="1853"/>
      <c r="E811" s="1853"/>
      <c r="F811" s="1853"/>
      <c r="G811" s="983"/>
      <c r="I811" s="490"/>
    </row>
    <row r="812" spans="1:9" ht="14.25" hidden="1">
      <c r="A812" s="175"/>
      <c r="B812" s="354"/>
      <c r="C812" s="984"/>
      <c r="D812" s="985"/>
      <c r="E812" s="985"/>
      <c r="F812" s="985"/>
      <c r="G812" s="983"/>
      <c r="I812" s="490"/>
    </row>
    <row r="813" spans="1:9" ht="14.25" hidden="1">
      <c r="A813" s="175"/>
      <c r="B813" s="485" t="s">
        <v>307</v>
      </c>
      <c r="C813" s="984"/>
      <c r="D813" s="1853" t="s">
        <v>1748</v>
      </c>
      <c r="E813" s="1853"/>
      <c r="F813" s="1853"/>
      <c r="G813" s="983"/>
      <c r="I813" s="483"/>
    </row>
    <row r="814" spans="1:9" ht="14.25" hidden="1">
      <c r="A814" s="175"/>
      <c r="B814" s="175"/>
      <c r="C814" s="984"/>
      <c r="D814" s="1853"/>
      <c r="E814" s="1853"/>
      <c r="F814" s="1853"/>
      <c r="G814" s="983"/>
      <c r="I814" s="490"/>
    </row>
    <row r="815" spans="1:9" ht="14.25" hidden="1">
      <c r="A815" s="175"/>
      <c r="B815" s="175"/>
      <c r="C815" s="984"/>
      <c r="D815" s="1853"/>
      <c r="E815" s="1853"/>
      <c r="F815" s="1853"/>
      <c r="G815" s="983"/>
      <c r="I815" s="490"/>
    </row>
    <row r="816" spans="1:9" ht="14.25" hidden="1">
      <c r="A816" s="175"/>
      <c r="B816" s="175"/>
      <c r="C816" s="984"/>
      <c r="D816" s="1853"/>
      <c r="E816" s="1853"/>
      <c r="F816" s="1853"/>
      <c r="G816" s="983"/>
      <c r="I816" s="490"/>
    </row>
    <row r="817" spans="1:9" ht="14.25" hidden="1">
      <c r="A817" s="175"/>
      <c r="B817" s="175"/>
      <c r="C817" s="984"/>
      <c r="D817" s="1853"/>
      <c r="E817" s="1853"/>
      <c r="F817" s="1853"/>
      <c r="G817" s="983"/>
      <c r="I817" s="490"/>
    </row>
    <row r="818" spans="1:9" ht="14.25" hidden="1">
      <c r="A818" s="175"/>
      <c r="B818" s="175"/>
      <c r="C818" s="984"/>
      <c r="D818" s="1853"/>
      <c r="E818" s="1853"/>
      <c r="F818" s="1853"/>
      <c r="G818" s="983"/>
      <c r="I818" s="490"/>
    </row>
    <row r="819" spans="1:9" ht="14.25" hidden="1">
      <c r="A819" s="175"/>
      <c r="B819" s="175"/>
      <c r="C819" s="984"/>
      <c r="D819" s="977"/>
      <c r="E819" s="977"/>
      <c r="F819" s="977"/>
      <c r="G819" s="983"/>
      <c r="I819" s="490"/>
    </row>
    <row r="820" spans="1:9" ht="14.25" hidden="1">
      <c r="A820" s="175"/>
      <c r="B820" s="485" t="s">
        <v>307</v>
      </c>
      <c r="C820" s="984"/>
      <c r="D820" s="1853" t="s">
        <v>1749</v>
      </c>
      <c r="E820" s="1853"/>
      <c r="F820" s="1853"/>
      <c r="G820" s="983"/>
      <c r="I820" s="483"/>
    </row>
    <row r="821" spans="1:9" ht="14.25" hidden="1">
      <c r="A821" s="175"/>
      <c r="B821" s="175"/>
      <c r="C821" s="984"/>
      <c r="D821" s="1853"/>
      <c r="E821" s="1853"/>
      <c r="F821" s="1853"/>
      <c r="G821" s="983"/>
      <c r="I821" s="490"/>
    </row>
    <row r="822" spans="1:9" ht="14.25" hidden="1">
      <c r="A822" s="175"/>
      <c r="B822" s="175"/>
      <c r="C822" s="984"/>
      <c r="D822" s="1853"/>
      <c r="E822" s="1853"/>
      <c r="F822" s="1853"/>
      <c r="G822" s="983"/>
      <c r="I822" s="490"/>
    </row>
    <row r="823" spans="1:9" ht="14.25" hidden="1">
      <c r="A823" s="175"/>
      <c r="B823" s="175"/>
      <c r="C823" s="984"/>
      <c r="D823" s="1853"/>
      <c r="E823" s="1853"/>
      <c r="F823" s="1853"/>
      <c r="G823" s="983"/>
      <c r="I823" s="490"/>
    </row>
    <row r="824" spans="1:9" ht="14.25" hidden="1">
      <c r="A824" s="175"/>
      <c r="B824" s="175"/>
      <c r="C824" s="984"/>
      <c r="D824" s="1853"/>
      <c r="E824" s="1853"/>
      <c r="F824" s="1853"/>
      <c r="G824" s="983"/>
      <c r="I824" s="490"/>
    </row>
    <row r="825" spans="1:9" ht="14.25" hidden="1">
      <c r="A825" s="175"/>
      <c r="B825" s="175"/>
      <c r="C825" s="984"/>
      <c r="D825" s="1853"/>
      <c r="E825" s="1853"/>
      <c r="F825" s="1853"/>
      <c r="G825" s="983"/>
      <c r="I825" s="490"/>
    </row>
    <row r="826" spans="1:9" ht="14.25" hidden="1">
      <c r="A826" s="175"/>
      <c r="B826" s="175"/>
      <c r="C826" s="984"/>
      <c r="D826" s="977"/>
      <c r="E826" s="977"/>
      <c r="F826" s="977"/>
      <c r="G826" s="983"/>
      <c r="I826" s="490"/>
    </row>
    <row r="827" spans="1:9" ht="14.25" hidden="1">
      <c r="A827" s="175"/>
      <c r="B827" s="485" t="s">
        <v>307</v>
      </c>
      <c r="C827" s="984"/>
      <c r="D827" s="1827" t="s">
        <v>1750</v>
      </c>
      <c r="E827" s="1827"/>
      <c r="F827" s="1827"/>
      <c r="G827" s="983"/>
      <c r="I827" s="483"/>
    </row>
    <row r="828" spans="1:9" ht="14.25" hidden="1">
      <c r="A828" s="175"/>
      <c r="B828" s="175"/>
      <c r="C828" s="984"/>
      <c r="D828" s="1827"/>
      <c r="E828" s="1827"/>
      <c r="F828" s="1827"/>
      <c r="G828" s="983"/>
      <c r="I828" s="490"/>
    </row>
    <row r="829" spans="1:9" hidden="1">
      <c r="A829" s="13"/>
      <c r="B829" s="13"/>
      <c r="C829" s="984"/>
      <c r="D829" s="1827"/>
      <c r="E829" s="1827"/>
      <c r="F829" s="1827"/>
      <c r="G829" s="983"/>
      <c r="I829" s="490"/>
    </row>
    <row r="830" spans="1:9" ht="14.25" hidden="1">
      <c r="A830" s="175"/>
      <c r="B830" s="13"/>
      <c r="C830" s="984"/>
      <c r="D830" s="1827"/>
      <c r="E830" s="1827"/>
      <c r="F830" s="1827"/>
      <c r="G830" s="983"/>
      <c r="I830" s="490"/>
    </row>
    <row r="831" spans="1:9" ht="12.75" hidden="1" customHeight="1">
      <c r="A831" s="175"/>
      <c r="B831" s="13"/>
      <c r="C831" s="984"/>
      <c r="D831" s="1827"/>
      <c r="E831" s="1827"/>
      <c r="F831" s="1827"/>
      <c r="G831" s="983"/>
      <c r="I831" s="490"/>
    </row>
    <row r="832" spans="1:9" ht="12.75" hidden="1" customHeight="1">
      <c r="A832" s="175"/>
      <c r="B832" s="13"/>
      <c r="C832" s="984"/>
      <c r="D832" s="1827"/>
      <c r="E832" s="1827"/>
      <c r="F832" s="1827"/>
      <c r="G832" s="983"/>
      <c r="I832" s="490"/>
    </row>
    <row r="833" spans="1:9" ht="12.75" hidden="1" customHeight="1">
      <c r="A833" s="13"/>
      <c r="B833" s="13"/>
      <c r="C833" s="984"/>
      <c r="D833" s="983"/>
      <c r="E833" s="3"/>
      <c r="F833" s="3"/>
      <c r="G833" s="983"/>
      <c r="I833" s="490"/>
    </row>
    <row r="834" spans="1:9" ht="12.75" customHeight="1">
      <c r="A834" s="1845" t="s">
        <v>1751</v>
      </c>
      <c r="B834" s="1845"/>
      <c r="C834" s="1845"/>
      <c r="D834" s="1845"/>
      <c r="E834" s="1845"/>
      <c r="F834" s="1845"/>
      <c r="G834" s="1845"/>
      <c r="H834" s="1023"/>
      <c r="I834" s="1147"/>
    </row>
    <row r="835" spans="1:9" ht="12.75" customHeight="1">
      <c r="A835" s="172"/>
      <c r="B835" s="172"/>
      <c r="C835" s="984"/>
      <c r="D835" s="983"/>
      <c r="E835" s="983"/>
      <c r="F835" s="983"/>
      <c r="G835" s="983"/>
      <c r="I835" s="490"/>
    </row>
    <row r="836" spans="1:9" ht="12.75" customHeight="1">
      <c r="A836" s="175"/>
      <c r="B836" s="175"/>
      <c r="C836" s="354"/>
      <c r="D836" s="1850" t="s">
        <v>1791</v>
      </c>
      <c r="E836" s="1850"/>
      <c r="F836" s="1850"/>
      <c r="G836" s="3"/>
      <c r="I836" s="490"/>
    </row>
    <row r="837" spans="1:9" ht="14.25" customHeight="1">
      <c r="A837" s="175"/>
      <c r="B837" s="175"/>
      <c r="C837" s="354"/>
      <c r="D837" s="1478" t="s">
        <v>1752</v>
      </c>
      <c r="E837" s="1478"/>
      <c r="F837" s="1478"/>
      <c r="G837" s="3"/>
      <c r="I837" s="490"/>
    </row>
    <row r="838" spans="1:9" ht="12.75" customHeight="1">
      <c r="A838" s="175"/>
      <c r="B838" s="175"/>
      <c r="C838" s="354"/>
      <c r="D838" s="441"/>
      <c r="E838" s="441"/>
      <c r="F838" s="441"/>
      <c r="G838" s="3"/>
      <c r="I838" s="490"/>
    </row>
    <row r="839" spans="1:9" ht="12.75" customHeight="1">
      <c r="A839" s="354"/>
      <c r="B839" s="485" t="s">
        <v>2775</v>
      </c>
      <c r="C839" s="984"/>
      <c r="D839" s="1478" t="s">
        <v>1753</v>
      </c>
      <c r="E839" s="1478"/>
      <c r="F839" s="1478"/>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59" t="s">
        <v>2031</v>
      </c>
      <c r="E842" s="1859"/>
      <c r="F842" s="1859"/>
      <c r="G842" s="3"/>
      <c r="I842" s="490"/>
    </row>
    <row r="843" spans="1:9" ht="12.75" hidden="1" customHeight="1">
      <c r="A843" s="13"/>
      <c r="B843" s="13"/>
      <c r="C843" s="984"/>
      <c r="D843" s="1859"/>
      <c r="E843" s="1859"/>
      <c r="F843" s="1859"/>
      <c r="G843" s="3"/>
      <c r="I843" s="490"/>
    </row>
    <row r="844" spans="1:9" ht="12.75" hidden="1" customHeight="1">
      <c r="A844" s="13"/>
      <c r="B844" s="13"/>
      <c r="C844" s="984"/>
      <c r="D844" s="1859"/>
      <c r="E844" s="1859"/>
      <c r="F844" s="1859"/>
      <c r="G844" s="3"/>
      <c r="I844" s="490"/>
    </row>
    <row r="845" spans="1:9" ht="12.75" hidden="1" customHeight="1">
      <c r="A845" s="13"/>
      <c r="B845" s="13"/>
      <c r="C845" s="984"/>
      <c r="D845" s="1859"/>
      <c r="E845" s="1859"/>
      <c r="F845" s="1859"/>
      <c r="G845" s="3"/>
      <c r="I845" s="490"/>
    </row>
    <row r="846" spans="1:9" ht="12.75" hidden="1" customHeight="1">
      <c r="A846" s="13"/>
      <c r="B846" s="13"/>
      <c r="C846" s="984"/>
      <c r="D846" s="1859"/>
      <c r="E846" s="1859"/>
      <c r="F846" s="1859"/>
      <c r="G846" s="3"/>
      <c r="I846" s="490"/>
    </row>
    <row r="847" spans="1:9" ht="12.75" hidden="1" customHeight="1">
      <c r="A847" s="13"/>
      <c r="B847" s="13"/>
      <c r="C847" s="984"/>
      <c r="D847" s="1859"/>
      <c r="E847" s="1859"/>
      <c r="F847" s="1859"/>
      <c r="G847" s="3"/>
      <c r="I847" s="490"/>
    </row>
    <row r="848" spans="1:9" ht="12.75" hidden="1" customHeight="1">
      <c r="A848" s="13"/>
      <c r="B848" s="13"/>
      <c r="C848" s="984"/>
      <c r="D848" s="1859"/>
      <c r="E848" s="1859"/>
      <c r="F848" s="1859"/>
      <c r="G848" s="3"/>
      <c r="I848" s="490"/>
    </row>
    <row r="849" spans="1:9" ht="12.75" hidden="1" customHeight="1">
      <c r="A849" s="13"/>
      <c r="B849" s="13"/>
      <c r="C849" s="984"/>
      <c r="D849" s="1859"/>
      <c r="E849" s="1859"/>
      <c r="F849" s="1859"/>
      <c r="G849" s="3"/>
      <c r="I849" s="490"/>
    </row>
    <row r="850" spans="1:9" ht="12.75" hidden="1" customHeight="1">
      <c r="A850" s="13"/>
      <c r="B850" s="13"/>
      <c r="C850" s="984"/>
      <c r="D850" s="1859"/>
      <c r="E850" s="1859"/>
      <c r="F850" s="1859"/>
      <c r="G850" s="3"/>
      <c r="I850" s="490"/>
    </row>
    <row r="851" spans="1:9" ht="12.75" hidden="1" customHeight="1">
      <c r="A851" s="13"/>
      <c r="B851" s="13"/>
      <c r="C851" s="984"/>
      <c r="D851" s="1859"/>
      <c r="E851" s="1859"/>
      <c r="F851" s="1859"/>
      <c r="G851" s="3"/>
      <c r="I851" s="490"/>
    </row>
    <row r="852" spans="1:9" ht="12.75" hidden="1" customHeight="1">
      <c r="A852" s="13"/>
      <c r="B852" s="13"/>
      <c r="C852" s="984"/>
      <c r="D852" s="986"/>
      <c r="E852" s="3"/>
      <c r="F852" s="3"/>
      <c r="G852" s="3"/>
      <c r="I852" s="490"/>
    </row>
    <row r="853" spans="1:9" ht="12.75" customHeight="1">
      <c r="A853" s="175"/>
      <c r="B853" s="485" t="s">
        <v>2775</v>
      </c>
      <c r="C853" s="984"/>
      <c r="D853" s="1478" t="s">
        <v>1754</v>
      </c>
      <c r="E853" s="1478"/>
      <c r="F853" s="1478"/>
      <c r="G853" s="3"/>
      <c r="I853" s="490" t="s">
        <v>1856</v>
      </c>
    </row>
    <row r="854" spans="1:9" ht="12.75" customHeight="1">
      <c r="A854" s="175"/>
      <c r="B854" s="175"/>
      <c r="C854" s="984"/>
      <c r="D854" s="1478"/>
      <c r="E854" s="1478"/>
      <c r="F854" s="1478"/>
      <c r="G854" s="3"/>
      <c r="I854" s="490"/>
    </row>
    <row r="855" spans="1:9" ht="12.75" customHeight="1">
      <c r="A855" s="175"/>
      <c r="B855" s="175"/>
      <c r="C855" s="984"/>
      <c r="D855" s="1478"/>
      <c r="E855" s="1478"/>
      <c r="F855" s="1478"/>
      <c r="G855" s="3"/>
      <c r="I855" s="490"/>
    </row>
    <row r="856" spans="1:9" ht="12.75" customHeight="1">
      <c r="A856" s="175"/>
      <c r="B856" s="175"/>
      <c r="C856" s="984"/>
      <c r="D856" s="118"/>
      <c r="E856" s="3"/>
      <c r="F856" s="3"/>
      <c r="G856" s="3"/>
      <c r="I856" s="490"/>
    </row>
    <row r="857" spans="1:9" ht="12.75" customHeight="1">
      <c r="A857" s="987"/>
      <c r="B857" s="485" t="s">
        <v>2776</v>
      </c>
      <c r="C857" s="984"/>
      <c r="D857" s="1850" t="s">
        <v>1755</v>
      </c>
      <c r="E857" s="1850"/>
      <c r="F857" s="1850"/>
      <c r="G857" s="3"/>
      <c r="I857" s="490"/>
    </row>
    <row r="858" spans="1:9" ht="12.75" customHeight="1">
      <c r="A858" s="354"/>
      <c r="B858" s="987"/>
      <c r="C858" s="984"/>
      <c r="D858" s="1850"/>
      <c r="E858" s="1850"/>
      <c r="F858" s="1850"/>
      <c r="G858" s="3"/>
      <c r="I858" s="490"/>
    </row>
    <row r="859" spans="1:9" ht="12.75" customHeight="1">
      <c r="A859" s="175"/>
      <c r="B859" s="354"/>
      <c r="C859" s="984"/>
      <c r="D859" s="1478" t="s">
        <v>2026</v>
      </c>
      <c r="E859" s="1478"/>
      <c r="F859" s="1478"/>
      <c r="G859" s="3"/>
      <c r="I859" s="490"/>
    </row>
    <row r="860" spans="1:9" ht="12.75" customHeight="1">
      <c r="A860" s="175"/>
      <c r="B860" s="175"/>
      <c r="C860" s="984"/>
      <c r="D860" s="1478"/>
      <c r="E860" s="1478"/>
      <c r="F860" s="1478"/>
      <c r="G860" s="3"/>
      <c r="I860" s="490"/>
    </row>
    <row r="861" spans="1:9" ht="12.75" customHeight="1">
      <c r="A861" s="175"/>
      <c r="B861" s="175"/>
      <c r="C861" s="984"/>
      <c r="D861" s="1478"/>
      <c r="E861" s="1478"/>
      <c r="F861" s="1478"/>
      <c r="G861" s="3"/>
      <c r="I861" s="490"/>
    </row>
    <row r="862" spans="1:9" ht="12.75" customHeight="1">
      <c r="A862" s="175"/>
      <c r="B862" s="175"/>
      <c r="C862" s="984"/>
      <c r="D862" s="1478"/>
      <c r="E862" s="1478"/>
      <c r="F862" s="1478"/>
      <c r="G862" s="3"/>
      <c r="I862" s="490"/>
    </row>
    <row r="863" spans="1:9" ht="12.75" customHeight="1">
      <c r="A863" s="175"/>
      <c r="B863" s="175"/>
      <c r="C863" s="984"/>
      <c r="D863" s="1478"/>
      <c r="E863" s="1478"/>
      <c r="F863" s="1478"/>
      <c r="G863" s="3"/>
      <c r="I863" s="490"/>
    </row>
    <row r="864" spans="1:9" ht="12.75" customHeight="1">
      <c r="A864" s="175"/>
      <c r="B864" s="175"/>
      <c r="C864" s="984"/>
      <c r="D864" s="1478"/>
      <c r="E864" s="1478"/>
      <c r="F864" s="1478"/>
      <c r="G864" s="3"/>
      <c r="I864" s="490"/>
    </row>
    <row r="865" spans="1:9" ht="12.75" customHeight="1">
      <c r="A865" s="175"/>
      <c r="B865" s="175"/>
      <c r="C865" s="984"/>
      <c r="D865" s="118"/>
      <c r="E865" s="3"/>
      <c r="F865" s="3"/>
      <c r="G865" s="3"/>
      <c r="I865" s="490"/>
    </row>
    <row r="866" spans="1:9" ht="12.75" customHeight="1">
      <c r="A866" s="175"/>
      <c r="B866" s="485" t="s">
        <v>2776</v>
      </c>
      <c r="C866" s="984"/>
      <c r="D866" s="1478" t="s">
        <v>1756</v>
      </c>
      <c r="E866" s="1478"/>
      <c r="F866" s="1478"/>
      <c r="G866" s="3"/>
      <c r="I866" s="490" t="s">
        <v>1854</v>
      </c>
    </row>
    <row r="867" spans="1:9" ht="12.75" customHeight="1">
      <c r="A867" s="175"/>
      <c r="B867" s="175"/>
      <c r="C867" s="984"/>
      <c r="D867" s="1478" t="s">
        <v>1757</v>
      </c>
      <c r="E867" s="1478"/>
      <c r="F867" s="1478"/>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2776</v>
      </c>
      <c r="C870" s="984"/>
      <c r="D870" s="1478" t="s">
        <v>1758</v>
      </c>
      <c r="E870" s="1478"/>
      <c r="F870" s="1478"/>
      <c r="G870" s="3"/>
      <c r="I870" s="490" t="s">
        <v>1857</v>
      </c>
    </row>
    <row r="871" spans="1:9" ht="12.75" customHeight="1">
      <c r="A871" s="175"/>
      <c r="B871" s="175"/>
      <c r="C871" s="984"/>
      <c r="D871" s="1478"/>
      <c r="E871" s="1478"/>
      <c r="F871" s="1478"/>
      <c r="G871" s="3"/>
      <c r="I871" s="490"/>
    </row>
    <row r="872" spans="1:9" ht="12.75" customHeight="1">
      <c r="A872" s="175"/>
      <c r="B872" s="175"/>
      <c r="C872" s="984"/>
      <c r="D872" s="1478"/>
      <c r="E872" s="1478"/>
      <c r="F872" s="1478"/>
      <c r="G872" s="3"/>
      <c r="I872" s="490"/>
    </row>
    <row r="873" spans="1:9" ht="12.75" customHeight="1">
      <c r="A873" s="175"/>
      <c r="B873" s="175"/>
      <c r="C873" s="984"/>
      <c r="D873" s="1478"/>
      <c r="E873" s="1478"/>
      <c r="F873" s="1478"/>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7" t="s">
        <v>1792</v>
      </c>
      <c r="E877" s="1857"/>
      <c r="F877" s="1857"/>
      <c r="G877" s="983"/>
      <c r="I877" s="490"/>
    </row>
    <row r="878" spans="1:9" ht="12.75" customHeight="1">
      <c r="A878" s="354"/>
      <c r="B878" s="354"/>
      <c r="C878" s="174"/>
      <c r="D878" s="1858" t="s">
        <v>1760</v>
      </c>
      <c r="E878" s="1858"/>
      <c r="F878" s="1858"/>
      <c r="G878" s="983"/>
      <c r="I878" s="490"/>
    </row>
    <row r="879" spans="1:9" ht="12.75" customHeight="1">
      <c r="A879" s="354"/>
      <c r="B879" s="354"/>
      <c r="C879" s="174"/>
      <c r="D879" s="990"/>
      <c r="E879" s="990"/>
      <c r="F879" s="990"/>
      <c r="G879" s="983"/>
      <c r="I879" s="490"/>
    </row>
    <row r="880" spans="1:9" ht="12.75" customHeight="1">
      <c r="A880" s="175"/>
      <c r="B880" s="485" t="s">
        <v>2775</v>
      </c>
      <c r="C880" s="354"/>
      <c r="D880" s="1837" t="s">
        <v>1761</v>
      </c>
      <c r="E880" s="1837"/>
      <c r="F880" s="1837"/>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2775</v>
      </c>
      <c r="C883" s="354"/>
      <c r="D883" s="1478" t="s">
        <v>1762</v>
      </c>
      <c r="E883" s="1847"/>
      <c r="F883" s="1847"/>
      <c r="G883" s="3"/>
      <c r="I883" s="490" t="s">
        <v>1857</v>
      </c>
    </row>
    <row r="884" spans="1:9" ht="12.75" customHeight="1">
      <c r="A884" s="354"/>
      <c r="B884" s="354"/>
      <c r="C884" s="354"/>
      <c r="D884" s="1847"/>
      <c r="E884" s="1847"/>
      <c r="F884" s="1847"/>
      <c r="G884" s="3"/>
      <c r="I884" s="490"/>
    </row>
    <row r="885" spans="1:9" ht="12.75" customHeight="1">
      <c r="A885" s="354"/>
      <c r="B885" s="354"/>
      <c r="C885" s="354"/>
      <c r="D885" s="118"/>
      <c r="E885" s="3"/>
      <c r="F885" s="3"/>
      <c r="G885" s="3"/>
      <c r="I885" s="490"/>
    </row>
    <row r="886" spans="1:9" ht="12.75" customHeight="1">
      <c r="A886" s="354"/>
      <c r="B886" s="485" t="s">
        <v>2776</v>
      </c>
      <c r="C886" s="354"/>
      <c r="D886" s="1848" t="s">
        <v>1763</v>
      </c>
      <c r="E886" s="1848"/>
      <c r="F886" s="1848"/>
      <c r="G886" s="983"/>
      <c r="I886" s="490"/>
    </row>
    <row r="887" spans="1:9" ht="12.75" customHeight="1">
      <c r="A887" s="354"/>
      <c r="B887" s="991"/>
      <c r="C887" s="354"/>
      <c r="D887" s="1848"/>
      <c r="E887" s="1848"/>
      <c r="F887" s="1848"/>
      <c r="G887" s="983"/>
      <c r="I887" s="490"/>
    </row>
    <row r="888" spans="1:9" ht="12.75" customHeight="1">
      <c r="A888" s="175"/>
      <c r="B888"/>
      <c r="C888" s="354"/>
      <c r="D888" s="1478" t="s">
        <v>2026</v>
      </c>
      <c r="E888" s="1478"/>
      <c r="F888" s="1478"/>
      <c r="G888" s="983"/>
      <c r="I888" s="490"/>
    </row>
    <row r="889" spans="1:9" ht="12.75" customHeight="1">
      <c r="A889" s="175"/>
      <c r="B889" s="175"/>
      <c r="C889" s="354"/>
      <c r="D889" s="1478"/>
      <c r="E889" s="1478"/>
      <c r="F889" s="1478"/>
      <c r="G889" s="983"/>
      <c r="I889" s="490"/>
    </row>
    <row r="890" spans="1:9" ht="12.75" customHeight="1">
      <c r="A890" s="175"/>
      <c r="B890" s="175"/>
      <c r="C890" s="354"/>
      <c r="D890" s="1478"/>
      <c r="E890" s="1478"/>
      <c r="F890" s="1478"/>
      <c r="G890" s="983"/>
      <c r="I890" s="490"/>
    </row>
    <row r="891" spans="1:9" ht="12.75" customHeight="1">
      <c r="A891" s="175"/>
      <c r="B891" s="175"/>
      <c r="C891" s="354"/>
      <c r="D891" s="1478"/>
      <c r="E891" s="1478"/>
      <c r="F891" s="1478"/>
      <c r="G891" s="983"/>
      <c r="I891" s="490"/>
    </row>
    <row r="892" spans="1:9" ht="12.75" customHeight="1">
      <c r="A892" s="175"/>
      <c r="B892" s="175"/>
      <c r="C892" s="354"/>
      <c r="D892" s="1478"/>
      <c r="E892" s="1478"/>
      <c r="F892" s="1478"/>
      <c r="G892" s="983"/>
      <c r="I892" s="490"/>
    </row>
    <row r="893" spans="1:9" ht="12.75" customHeight="1">
      <c r="A893" s="175"/>
      <c r="B893" s="175"/>
      <c r="C893" s="354"/>
      <c r="D893" s="1478"/>
      <c r="E893" s="1478"/>
      <c r="F893" s="1478"/>
      <c r="G893" s="983"/>
      <c r="I893" s="490"/>
    </row>
    <row r="894" spans="1:9" ht="12.75" customHeight="1">
      <c r="A894" s="175"/>
      <c r="B894" s="175"/>
      <c r="C894" s="354"/>
      <c r="D894" s="118"/>
      <c r="E894" s="983"/>
      <c r="F894" s="983"/>
      <c r="G894" s="983"/>
      <c r="I894" s="490"/>
    </row>
    <row r="895" spans="1:9" ht="12.75" customHeight="1">
      <c r="A895" s="175"/>
      <c r="B895" s="485" t="s">
        <v>2776</v>
      </c>
      <c r="C895" s="354"/>
      <c r="D895" s="1838" t="s">
        <v>1756</v>
      </c>
      <c r="E895" s="1838"/>
      <c r="F895" s="1838"/>
      <c r="G895" s="983"/>
      <c r="I895" s="490"/>
    </row>
    <row r="896" spans="1:9" ht="12.75" customHeight="1">
      <c r="A896" s="175"/>
      <c r="B896" s="175"/>
      <c r="C896" s="354"/>
      <c r="D896" s="1838" t="s">
        <v>1757</v>
      </c>
      <c r="E896" s="1838"/>
      <c r="F896" s="1838"/>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2776</v>
      </c>
      <c r="C899" s="354"/>
      <c r="D899" s="1478" t="s">
        <v>1758</v>
      </c>
      <c r="E899" s="1478"/>
      <c r="F899" s="1478"/>
      <c r="G899" s="983"/>
      <c r="I899" s="490"/>
    </row>
    <row r="900" spans="1:9" ht="12.75" customHeight="1">
      <c r="A900" s="175"/>
      <c r="B900" s="175"/>
      <c r="C900" s="354"/>
      <c r="D900" s="1478"/>
      <c r="E900" s="1478"/>
      <c r="F900" s="1478"/>
      <c r="G900" s="983"/>
      <c r="I900" s="490"/>
    </row>
    <row r="901" spans="1:9" ht="12.75" customHeight="1">
      <c r="A901" s="175"/>
      <c r="B901" s="175"/>
      <c r="C901" s="354"/>
      <c r="D901" s="1478"/>
      <c r="E901" s="1478"/>
      <c r="F901" s="1478"/>
      <c r="G901" s="983"/>
      <c r="I901" s="490"/>
    </row>
    <row r="902" spans="1:9" ht="12.75" customHeight="1">
      <c r="A902" s="175"/>
      <c r="B902" s="175"/>
      <c r="C902" s="354"/>
      <c r="D902" s="1478"/>
      <c r="E902" s="1478"/>
      <c r="F902" s="1478"/>
      <c r="G902" s="983"/>
      <c r="I902" s="490"/>
    </row>
    <row r="903" spans="1:9" ht="12.75" customHeight="1">
      <c r="A903" s="118"/>
      <c r="B903" s="118"/>
      <c r="C903" s="984"/>
      <c r="D903" s="983"/>
      <c r="E903" s="983"/>
      <c r="F903" s="983"/>
      <c r="G903" s="983"/>
      <c r="I903" s="490"/>
    </row>
    <row r="904" spans="1:9" ht="12.75" customHeight="1">
      <c r="A904" s="1845" t="s">
        <v>1793</v>
      </c>
      <c r="B904" s="1845"/>
      <c r="C904" s="1845"/>
      <c r="D904" s="1845"/>
      <c r="E904" s="1845"/>
      <c r="F904" s="1845"/>
      <c r="G904" s="1845"/>
      <c r="H904" s="1023"/>
      <c r="I904" s="1147"/>
    </row>
    <row r="905" spans="1:9" ht="12.75" customHeight="1">
      <c r="A905" s="57"/>
      <c r="B905" s="57"/>
      <c r="C905" s="57"/>
      <c r="D905" s="57"/>
      <c r="E905" s="57"/>
      <c r="F905" s="57"/>
      <c r="G905" s="57"/>
      <c r="I905" s="490"/>
    </row>
    <row r="906" spans="1:9" ht="12.75" customHeight="1">
      <c r="A906" s="57"/>
      <c r="B906" s="57"/>
      <c r="C906" s="57"/>
      <c r="D906" s="1861" t="s">
        <v>1799</v>
      </c>
      <c r="E906" s="1861"/>
      <c r="F906" s="1861"/>
      <c r="G906" s="57"/>
      <c r="I906" s="490"/>
    </row>
    <row r="907" spans="1:9" ht="12.75" customHeight="1">
      <c r="A907" s="57"/>
      <c r="B907" s="57"/>
      <c r="C907" s="57"/>
      <c r="D907" s="976"/>
      <c r="E907" s="976"/>
      <c r="F907" s="976"/>
      <c r="G907" s="57"/>
      <c r="I907" s="490"/>
    </row>
    <row r="908" spans="1:9" ht="12.75" customHeight="1">
      <c r="A908" s="57"/>
      <c r="B908" s="485" t="s">
        <v>2776</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61" t="s">
        <v>1794</v>
      </c>
      <c r="E910" s="1861"/>
      <c r="F910" s="1861"/>
      <c r="G910" s="983"/>
      <c r="I910" s="490"/>
    </row>
    <row r="911" spans="1:9" ht="12.75" customHeight="1">
      <c r="A911" s="172"/>
      <c r="B911" s="172"/>
      <c r="C911" s="172"/>
      <c r="D911" s="1837" t="s">
        <v>1764</v>
      </c>
      <c r="E911" s="1837"/>
      <c r="F911" s="1837"/>
      <c r="G911" s="983"/>
      <c r="I911" s="490"/>
    </row>
    <row r="912" spans="1:9" ht="12.75" customHeight="1">
      <c r="A912" s="984"/>
      <c r="B912" s="984"/>
      <c r="C912" s="984"/>
      <c r="D912" s="2"/>
      <c r="E912" s="983"/>
      <c r="F912" s="983"/>
      <c r="G912" s="983"/>
      <c r="I912" s="490"/>
    </row>
    <row r="913" spans="1:9" ht="12.75" customHeight="1">
      <c r="A913" s="175"/>
      <c r="B913" s="485" t="s">
        <v>2775</v>
      </c>
      <c r="C913" s="354"/>
      <c r="D913" s="1478" t="s">
        <v>1768</v>
      </c>
      <c r="E913" s="1478"/>
      <c r="F913" s="1478"/>
      <c r="G913" s="3"/>
      <c r="I913" s="490"/>
    </row>
    <row r="914" spans="1:9" ht="12.75" customHeight="1">
      <c r="A914" s="354"/>
      <c r="B914" s="354"/>
      <c r="C914" s="354"/>
      <c r="D914" s="1478"/>
      <c r="E914" s="1478"/>
      <c r="F914" s="1478"/>
      <c r="G914" s="3"/>
      <c r="I914" s="490"/>
    </row>
    <row r="915" spans="1:9" ht="12.75" customHeight="1">
      <c r="A915" s="172"/>
      <c r="B915" s="172"/>
      <c r="C915" s="172"/>
      <c r="D915" s="1478" t="s">
        <v>1767</v>
      </c>
      <c r="E915" s="1478"/>
      <c r="F915" s="1478"/>
      <c r="G915" s="983"/>
      <c r="I915" s="490"/>
    </row>
    <row r="916" spans="1:9" ht="12.75" customHeight="1">
      <c r="A916" s="172"/>
      <c r="B916" s="172"/>
      <c r="C916" s="172"/>
      <c r="D916" s="1478"/>
      <c r="E916" s="1478"/>
      <c r="F916" s="1478"/>
      <c r="G916" s="983"/>
      <c r="I916" s="490"/>
    </row>
    <row r="917" spans="1:9" ht="12.75" customHeight="1">
      <c r="A917" s="172"/>
      <c r="B917" s="172"/>
      <c r="C917" s="172"/>
      <c r="D917" s="3"/>
      <c r="E917" s="3"/>
      <c r="F917" s="983"/>
      <c r="G917" s="983"/>
      <c r="I917" s="490"/>
    </row>
    <row r="918" spans="1:9" ht="12.75" customHeight="1">
      <c r="A918" s="175"/>
      <c r="B918" s="485" t="s">
        <v>2775</v>
      </c>
      <c r="C918" s="174"/>
      <c r="D918" s="1804" t="s">
        <v>1765</v>
      </c>
      <c r="E918" s="1804"/>
      <c r="F918" s="1804"/>
      <c r="G918" s="983"/>
      <c r="I918" s="490"/>
    </row>
    <row r="919" spans="1:9" ht="12.75" customHeight="1">
      <c r="A919" s="175"/>
      <c r="B919" s="175"/>
      <c r="C919" s="174"/>
      <c r="D919" s="1804"/>
      <c r="E919" s="1804"/>
      <c r="F919" s="1804"/>
      <c r="G919" s="983"/>
      <c r="I919" s="490"/>
    </row>
    <row r="920" spans="1:9" ht="12.75" customHeight="1">
      <c r="A920" s="175"/>
      <c r="B920" s="175"/>
      <c r="C920" s="174"/>
      <c r="D920" s="1804"/>
      <c r="E920" s="1804"/>
      <c r="F920" s="1804"/>
      <c r="G920" s="983"/>
      <c r="I920" s="490"/>
    </row>
    <row r="921" spans="1:9" ht="12.75" customHeight="1">
      <c r="A921" s="175"/>
      <c r="B921" s="175"/>
      <c r="C921" s="174"/>
      <c r="D921" s="1804"/>
      <c r="E921" s="1804"/>
      <c r="F921" s="1804"/>
      <c r="G921" s="983"/>
      <c r="I921" s="490"/>
    </row>
    <row r="922" spans="1:9" ht="12.75" customHeight="1">
      <c r="A922" s="175"/>
      <c r="B922" s="175"/>
      <c r="C922" s="174"/>
      <c r="D922" s="1804"/>
      <c r="E922" s="1804"/>
      <c r="F922" s="1804"/>
      <c r="G922" s="983"/>
      <c r="I922" s="490"/>
    </row>
    <row r="923" spans="1:9" ht="12.75" customHeight="1">
      <c r="A923" s="174"/>
      <c r="B923" s="174"/>
      <c r="C923" s="174"/>
      <c r="D923" s="1804"/>
      <c r="E923" s="1804"/>
      <c r="F923" s="1804"/>
      <c r="G923" s="983"/>
      <c r="I923" s="490"/>
    </row>
    <row r="924" spans="1:9" ht="12.75" customHeight="1">
      <c r="A924" s="174"/>
      <c r="B924" s="174"/>
      <c r="C924" s="174"/>
      <c r="D924" s="1804"/>
      <c r="E924" s="1804"/>
      <c r="F924" s="1804"/>
      <c r="G924" s="983"/>
      <c r="I924" s="490"/>
    </row>
    <row r="925" spans="1:9" ht="12.75" customHeight="1">
      <c r="A925" s="174"/>
      <c r="B925" s="174"/>
      <c r="C925" s="174"/>
      <c r="D925" s="1804"/>
      <c r="E925" s="1804"/>
      <c r="F925" s="1804"/>
      <c r="G925" s="983"/>
      <c r="I925" s="490"/>
    </row>
    <row r="926" spans="1:9" ht="12.75" customHeight="1">
      <c r="A926" s="174"/>
      <c r="B926" s="174"/>
      <c r="C926" s="174"/>
      <c r="D926" s="335"/>
      <c r="E926" s="335"/>
      <c r="F926" s="335"/>
      <c r="G926" s="983"/>
      <c r="I926" s="490"/>
    </row>
    <row r="927" spans="1:9" ht="12.75" customHeight="1">
      <c r="A927" s="984"/>
      <c r="B927" s="485" t="s">
        <v>2776</v>
      </c>
      <c r="C927" s="984"/>
      <c r="D927" s="1478" t="s">
        <v>1769</v>
      </c>
      <c r="E927" s="1478"/>
      <c r="F927" s="1478"/>
      <c r="G927" s="983"/>
      <c r="I927" s="490"/>
    </row>
    <row r="928" spans="1:9" ht="12.75" customHeight="1">
      <c r="A928" s="984"/>
      <c r="B928" s="984"/>
      <c r="C928" s="984"/>
      <c r="D928" s="1478"/>
      <c r="E928" s="1478"/>
      <c r="F928" s="1478"/>
      <c r="G928" s="983"/>
      <c r="I928" s="490"/>
    </row>
    <row r="929" spans="1:9" ht="12.75" customHeight="1">
      <c r="A929" s="984"/>
      <c r="B929" s="984"/>
      <c r="C929" s="984"/>
      <c r="D929" s="983"/>
      <c r="E929" s="983"/>
      <c r="F929" s="983"/>
      <c r="G929" s="983"/>
      <c r="I929" s="490"/>
    </row>
    <row r="930" spans="1:9" ht="12.75" customHeight="1">
      <c r="A930" s="984"/>
      <c r="B930" s="485" t="s">
        <v>2776</v>
      </c>
      <c r="C930" s="984"/>
      <c r="D930" s="1827" t="s">
        <v>1770</v>
      </c>
      <c r="E930" s="1827"/>
      <c r="F930" s="1827"/>
      <c r="G930" s="983"/>
      <c r="I930" s="490"/>
    </row>
    <row r="931" spans="1:9" ht="12.75" customHeight="1">
      <c r="A931" s="984"/>
      <c r="B931" s="984"/>
      <c r="C931" s="984"/>
      <c r="D931" s="1827"/>
      <c r="E931" s="1827"/>
      <c r="F931" s="1827"/>
      <c r="G931" s="983"/>
      <c r="I931" s="490"/>
    </row>
    <row r="932" spans="1:9" ht="12.75" customHeight="1">
      <c r="A932" s="984"/>
      <c r="B932" s="984"/>
      <c r="C932" s="984"/>
      <c r="D932" s="1827"/>
      <c r="E932" s="1827"/>
      <c r="F932" s="1827"/>
      <c r="G932" s="983"/>
      <c r="I932" s="490"/>
    </row>
    <row r="933" spans="1:9" ht="12.75" customHeight="1">
      <c r="A933" s="984"/>
      <c r="B933" s="984"/>
      <c r="C933" s="984"/>
      <c r="D933" s="1827"/>
      <c r="E933" s="1827"/>
      <c r="F933" s="1827"/>
      <c r="G933" s="983"/>
      <c r="I933" s="490"/>
    </row>
    <row r="934" spans="1:9" ht="12.75" customHeight="1">
      <c r="A934" s="984"/>
      <c r="B934" s="984"/>
      <c r="C934" s="984"/>
      <c r="D934" s="118"/>
      <c r="E934" s="983"/>
      <c r="F934" s="983"/>
      <c r="G934" s="983"/>
      <c r="I934" s="490"/>
    </row>
    <row r="935" spans="1:9" ht="12.75" customHeight="1">
      <c r="A935" s="984"/>
      <c r="B935" s="485" t="s">
        <v>2776</v>
      </c>
      <c r="C935" s="984"/>
      <c r="D935" s="1837" t="s">
        <v>2027</v>
      </c>
      <c r="E935" s="1837"/>
      <c r="F935" s="1837"/>
      <c r="G935" s="983"/>
      <c r="I935" s="490"/>
    </row>
    <row r="936" spans="1:9" ht="12.75" customHeight="1">
      <c r="A936" s="984"/>
      <c r="B936" s="984"/>
      <c r="C936" s="984"/>
      <c r="D936" s="118"/>
      <c r="E936" s="983"/>
      <c r="F936" s="983"/>
      <c r="G936" s="983"/>
      <c r="I936" s="490"/>
    </row>
    <row r="937" spans="1:9" ht="12.75" customHeight="1">
      <c r="A937" s="984"/>
      <c r="B937" s="485" t="s">
        <v>2776</v>
      </c>
      <c r="C937" s="984"/>
      <c r="D937" s="1837" t="s">
        <v>2028</v>
      </c>
      <c r="E937" s="1837"/>
      <c r="F937" s="1837"/>
      <c r="G937" s="983"/>
      <c r="I937" s="490"/>
    </row>
    <row r="938" spans="1:9" ht="12.75" customHeight="1">
      <c r="A938" s="174"/>
      <c r="B938" s="174"/>
      <c r="C938" s="174"/>
      <c r="D938" s="2"/>
      <c r="E938" s="3"/>
      <c r="F938" s="983"/>
      <c r="G938" s="983"/>
      <c r="I938" s="490"/>
    </row>
    <row r="939" spans="1:9" ht="12.75" customHeight="1">
      <c r="A939" s="992"/>
      <c r="B939" s="485" t="s">
        <v>2775</v>
      </c>
      <c r="C939" s="993"/>
      <c r="D939" s="1804" t="s">
        <v>1766</v>
      </c>
      <c r="E939" s="1804"/>
      <c r="F939" s="1804"/>
      <c r="G939" s="994"/>
      <c r="I939" s="490"/>
    </row>
    <row r="940" spans="1:9" ht="12.75" customHeight="1">
      <c r="A940" s="992"/>
      <c r="B940" s="992"/>
      <c r="C940" s="993"/>
      <c r="D940" s="1804"/>
      <c r="E940" s="1804"/>
      <c r="F940" s="1804"/>
      <c r="G940" s="994"/>
      <c r="I940" s="490"/>
    </row>
    <row r="941" spans="1:9" ht="12.75" customHeight="1">
      <c r="A941" s="992"/>
      <c r="B941" s="992"/>
      <c r="C941" s="993"/>
      <c r="D941" s="1804"/>
      <c r="E941" s="1804"/>
      <c r="F941" s="1804"/>
      <c r="G941" s="994"/>
      <c r="I941" s="490"/>
    </row>
    <row r="942" spans="1:9" ht="12.75" customHeight="1">
      <c r="A942" s="992"/>
      <c r="B942" s="992"/>
      <c r="C942" s="993"/>
      <c r="D942" s="1804"/>
      <c r="E942" s="1804"/>
      <c r="F942" s="1804"/>
      <c r="G942" s="994"/>
      <c r="I942" s="490"/>
    </row>
    <row r="943" spans="1:9" ht="12.75" customHeight="1">
      <c r="A943" s="992"/>
      <c r="B943" s="992"/>
      <c r="C943" s="993"/>
      <c r="D943" s="1804"/>
      <c r="E943" s="1804"/>
      <c r="F943" s="1804"/>
      <c r="G943" s="994"/>
      <c r="I943" s="490"/>
    </row>
    <row r="944" spans="1:9" ht="12.75" customHeight="1">
      <c r="A944" s="992"/>
      <c r="B944" s="992"/>
      <c r="C944" s="993"/>
      <c r="D944" s="1804"/>
      <c r="E944" s="1804"/>
      <c r="F944" s="1804"/>
      <c r="G944" s="994"/>
      <c r="I944" s="490"/>
    </row>
    <row r="945" spans="1:9" ht="12.75" customHeight="1">
      <c r="A945" s="992"/>
      <c r="B945" s="992"/>
      <c r="C945" s="993"/>
      <c r="D945" s="1804"/>
      <c r="E945" s="1804"/>
      <c r="F945" s="1804"/>
      <c r="G945" s="994"/>
      <c r="I945" s="490"/>
    </row>
    <row r="946" spans="1:9" ht="12.75" customHeight="1">
      <c r="A946" s="992"/>
      <c r="B946" s="992"/>
      <c r="C946" s="993"/>
      <c r="D946" s="1804"/>
      <c r="E946" s="1804"/>
      <c r="F946" s="1804"/>
      <c r="G946" s="994"/>
      <c r="I946" s="490"/>
    </row>
    <row r="947" spans="1:9" ht="12.75" customHeight="1">
      <c r="A947" s="992"/>
      <c r="B947" s="992"/>
      <c r="C947" s="993"/>
      <c r="D947" s="1804"/>
      <c r="E947" s="1804"/>
      <c r="F947" s="1804"/>
      <c r="G947" s="994"/>
      <c r="I947" s="490"/>
    </row>
    <row r="948" spans="1:9" ht="12.75" customHeight="1">
      <c r="A948" s="174"/>
      <c r="B948" s="174"/>
      <c r="C948" s="174"/>
      <c r="D948" s="2"/>
      <c r="E948" s="3"/>
      <c r="F948" s="983"/>
      <c r="G948" s="983"/>
      <c r="I948" s="490"/>
    </row>
    <row r="949" spans="1:9" ht="12.75" customHeight="1">
      <c r="A949" s="175"/>
      <c r="B949" s="485" t="s">
        <v>2775</v>
      </c>
      <c r="C949" s="174"/>
      <c r="D949" s="1862" t="s">
        <v>1860</v>
      </c>
      <c r="E949" s="1862"/>
      <c r="F949" s="1862"/>
      <c r="G949" s="983"/>
      <c r="I949" s="490"/>
    </row>
    <row r="950" spans="1:9" ht="12.75" customHeight="1">
      <c r="A950" s="175"/>
      <c r="B950" s="175"/>
      <c r="C950" s="174"/>
      <c r="D950" s="1862"/>
      <c r="E950" s="1862"/>
      <c r="F950" s="1862"/>
      <c r="G950" s="983"/>
      <c r="I950" s="490"/>
    </row>
    <row r="951" spans="1:9" ht="12.75" customHeight="1">
      <c r="A951" s="175"/>
      <c r="B951" s="175"/>
      <c r="C951" s="174"/>
      <c r="D951" s="1862"/>
      <c r="E951" s="1862"/>
      <c r="F951" s="1862"/>
      <c r="G951" s="983"/>
      <c r="I951" s="490"/>
    </row>
    <row r="952" spans="1:9" ht="12.75" customHeight="1">
      <c r="A952" s="175"/>
      <c r="B952" s="175"/>
      <c r="C952" s="174"/>
      <c r="D952" s="1862"/>
      <c r="E952" s="1862"/>
      <c r="F952" s="1862"/>
      <c r="G952" s="983"/>
      <c r="I952" s="490"/>
    </row>
    <row r="953" spans="1:9" ht="12.75" customHeight="1">
      <c r="A953" s="175"/>
      <c r="B953" s="175"/>
      <c r="C953" s="174"/>
      <c r="D953" s="1862"/>
      <c r="E953" s="1862"/>
      <c r="F953" s="1862"/>
      <c r="G953" s="983"/>
      <c r="I953" s="490"/>
    </row>
    <row r="954" spans="1:9" ht="12.75" customHeight="1">
      <c r="A954" s="175"/>
      <c r="B954" s="175"/>
      <c r="C954" s="174"/>
      <c r="D954" s="1862"/>
      <c r="E954" s="1862"/>
      <c r="F954" s="1862"/>
      <c r="G954" s="983"/>
      <c r="I954" s="490"/>
    </row>
    <row r="955" spans="1:9" ht="12.75" customHeight="1">
      <c r="A955" s="175"/>
      <c r="B955" s="175"/>
      <c r="C955" s="174"/>
      <c r="D955" s="1862"/>
      <c r="E955" s="1862"/>
      <c r="F955" s="1862"/>
      <c r="G955" s="983"/>
      <c r="I955" s="490"/>
    </row>
    <row r="956" spans="1:9" ht="12.75" customHeight="1">
      <c r="A956" s="175"/>
      <c r="B956" s="175"/>
      <c r="C956" s="174"/>
      <c r="D956" s="1021"/>
      <c r="E956" s="1021"/>
      <c r="F956" s="1021"/>
      <c r="G956" s="983"/>
      <c r="I956" s="490"/>
    </row>
    <row r="957" spans="1:9" ht="12.75" customHeight="1">
      <c r="A957" s="175"/>
      <c r="B957" s="485" t="s">
        <v>2775</v>
      </c>
      <c r="C957" s="174"/>
      <c r="D957" s="1803" t="s">
        <v>2092</v>
      </c>
      <c r="E957" s="1803"/>
      <c r="F957" s="1803"/>
      <c r="G957" s="983"/>
      <c r="I957" s="490"/>
    </row>
    <row r="958" spans="1:9" ht="12.75" customHeight="1">
      <c r="A958" s="175"/>
      <c r="B958" s="175"/>
      <c r="C958" s="174"/>
      <c r="D958" s="1803"/>
      <c r="E958" s="1803"/>
      <c r="F958" s="1803"/>
      <c r="G958" s="983"/>
      <c r="I958" s="490"/>
    </row>
    <row r="959" spans="1:9" ht="12.75" customHeight="1">
      <c r="A959" s="175"/>
      <c r="B959" s="175"/>
      <c r="C959" s="174"/>
      <c r="D959" s="1803"/>
      <c r="E959" s="1803"/>
      <c r="F959" s="1803"/>
      <c r="G959" s="983"/>
      <c r="I959" s="490"/>
    </row>
    <row r="960" spans="1:9" ht="12.75" customHeight="1">
      <c r="A960" s="175"/>
      <c r="B960" s="175"/>
      <c r="C960" s="174"/>
      <c r="D960" s="1803"/>
      <c r="E960" s="1803"/>
      <c r="F960" s="1803"/>
      <c r="G960" s="983"/>
      <c r="I960" s="490"/>
    </row>
    <row r="961" spans="1:9" ht="12.75" customHeight="1">
      <c r="A961" s="175"/>
      <c r="B961" s="175"/>
      <c r="C961" s="174"/>
      <c r="D961" s="1803"/>
      <c r="E961" s="1803"/>
      <c r="F961" s="1803"/>
      <c r="G961" s="983"/>
      <c r="I961" s="490"/>
    </row>
    <row r="962" spans="1:9" ht="12.75" customHeight="1">
      <c r="A962" s="175"/>
      <c r="B962" s="175"/>
      <c r="C962" s="174"/>
      <c r="D962" s="1803"/>
      <c r="E962" s="1803"/>
      <c r="F962" s="1803"/>
      <c r="G962" s="983"/>
      <c r="I962" s="490"/>
    </row>
    <row r="963" spans="1:9" ht="12.75" customHeight="1">
      <c r="A963" s="175"/>
      <c r="B963" s="175"/>
      <c r="C963" s="174"/>
      <c r="D963" s="1021"/>
      <c r="E963" s="1021"/>
      <c r="F963" s="1021"/>
      <c r="G963" s="983"/>
      <c r="I963" s="490"/>
    </row>
    <row r="964" spans="1:9" ht="12.75" customHeight="1">
      <c r="A964" s="984"/>
      <c r="B964" s="485" t="s">
        <v>2776</v>
      </c>
      <c r="C964" s="984"/>
      <c r="D964" s="1827" t="s">
        <v>1771</v>
      </c>
      <c r="E964" s="1827"/>
      <c r="F964" s="1827"/>
      <c r="G964" s="983"/>
      <c r="I964" s="490"/>
    </row>
    <row r="965" spans="1:9" ht="12.75" customHeight="1">
      <c r="A965" s="984"/>
      <c r="B965" s="984"/>
      <c r="C965" s="984"/>
      <c r="D965" s="1827"/>
      <c r="E965" s="1827"/>
      <c r="F965" s="1827"/>
      <c r="G965" s="983"/>
      <c r="I965" s="490"/>
    </row>
    <row r="966" spans="1:9" ht="12.75" customHeight="1">
      <c r="A966" s="984"/>
      <c r="B966" s="984"/>
      <c r="C966" s="984"/>
      <c r="D966" s="1827"/>
      <c r="E966" s="1827"/>
      <c r="F966" s="1827"/>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2776</v>
      </c>
      <c r="C969" s="174"/>
      <c r="D969" s="1804" t="s">
        <v>1859</v>
      </c>
      <c r="E969" s="1804"/>
      <c r="F969" s="1804"/>
      <c r="G969" s="983"/>
      <c r="I969" s="490"/>
    </row>
    <row r="970" spans="1:9" ht="12.75" customHeight="1">
      <c r="A970" s="175"/>
      <c r="B970" s="175"/>
      <c r="C970" s="174"/>
      <c r="D970" s="1804"/>
      <c r="E970" s="1804"/>
      <c r="F970" s="1804"/>
      <c r="G970" s="983"/>
      <c r="I970" s="490"/>
    </row>
    <row r="971" spans="1:9" ht="12.75" customHeight="1">
      <c r="A971" s="175"/>
      <c r="B971" s="175"/>
      <c r="C971" s="174"/>
      <c r="D971" s="1804"/>
      <c r="E971" s="1804"/>
      <c r="F971" s="1804"/>
      <c r="G971" s="983"/>
      <c r="I971" s="490"/>
    </row>
    <row r="972" spans="1:9" ht="12.75" customHeight="1">
      <c r="A972" s="175"/>
      <c r="B972" s="175"/>
      <c r="C972" s="174"/>
      <c r="D972" s="1804"/>
      <c r="E972" s="1804"/>
      <c r="F972" s="1804"/>
      <c r="G972" s="983"/>
      <c r="I972" s="490"/>
    </row>
    <row r="973" spans="1:9" ht="12.75" customHeight="1">
      <c r="A973" s="984"/>
      <c r="B973" s="984"/>
      <c r="C973" s="984"/>
      <c r="D973" s="975"/>
      <c r="E973" s="975"/>
      <c r="F973" s="975"/>
      <c r="G973" s="975"/>
      <c r="I973" s="490"/>
    </row>
    <row r="974" spans="1:9" ht="12.75" customHeight="1">
      <c r="A974" s="354"/>
      <c r="B974" s="354"/>
      <c r="C974" s="354"/>
      <c r="D974" s="1857" t="s">
        <v>1772</v>
      </c>
      <c r="E974" s="1857"/>
      <c r="F974" s="1857"/>
      <c r="G974" s="3"/>
      <c r="I974" s="490"/>
    </row>
    <row r="975" spans="1:9" ht="12.75" customHeight="1">
      <c r="A975" s="175"/>
      <c r="B975" s="485" t="s">
        <v>2776</v>
      </c>
      <c r="C975" s="354"/>
      <c r="D975" s="1837" t="s">
        <v>1795</v>
      </c>
      <c r="E975" s="1837"/>
      <c r="F975" s="1837"/>
      <c r="G975" s="3"/>
      <c r="I975" s="490"/>
    </row>
    <row r="976" spans="1:9" ht="12.75" customHeight="1">
      <c r="A976" s="354"/>
      <c r="B976" s="354"/>
      <c r="C976" s="354"/>
      <c r="D976" s="3"/>
      <c r="E976" s="3"/>
      <c r="F976" s="3"/>
      <c r="G976" s="3"/>
      <c r="I976" s="490"/>
    </row>
    <row r="977" spans="1:9" ht="12.75" customHeight="1">
      <c r="A977" s="354"/>
      <c r="B977" s="354"/>
      <c r="C977" s="354"/>
      <c r="D977" s="1857" t="s">
        <v>1773</v>
      </c>
      <c r="E977" s="1857"/>
      <c r="F977" s="1857"/>
      <c r="G977"/>
      <c r="I977" s="490"/>
    </row>
    <row r="978" spans="1:9" ht="12.75" customHeight="1">
      <c r="A978" s="175"/>
      <c r="B978" s="485" t="s">
        <v>2776</v>
      </c>
      <c r="C978" s="354"/>
      <c r="D978" s="1478" t="s">
        <v>2029</v>
      </c>
      <c r="E978" s="1478"/>
      <c r="F978" s="1478"/>
      <c r="G978"/>
      <c r="I978" s="490"/>
    </row>
    <row r="979" spans="1:9" ht="12.75" customHeight="1">
      <c r="A979" s="175"/>
      <c r="B979" s="175"/>
      <c r="C979" s="354"/>
      <c r="D979" s="1478"/>
      <c r="E979" s="1478"/>
      <c r="F979" s="1478"/>
      <c r="G979"/>
      <c r="I979" s="490"/>
    </row>
    <row r="980" spans="1:9" ht="12.75" customHeight="1">
      <c r="A980" s="175"/>
      <c r="B980" s="175"/>
      <c r="C980" s="354"/>
      <c r="D980" s="1478"/>
      <c r="E980" s="1478"/>
      <c r="F980" s="1478"/>
      <c r="G980"/>
      <c r="I980" s="490"/>
    </row>
    <row r="981" spans="1:9" ht="12.75" customHeight="1">
      <c r="A981" s="175"/>
      <c r="B981" s="175"/>
      <c r="C981" s="354"/>
      <c r="D981" s="1478"/>
      <c r="E981" s="1478"/>
      <c r="F981" s="1478"/>
      <c r="G981"/>
      <c r="I981" s="490"/>
    </row>
    <row r="982" spans="1:9" ht="12.75" customHeight="1">
      <c r="A982" s="175"/>
      <c r="B982" s="175"/>
      <c r="C982" s="354"/>
      <c r="D982" s="1478"/>
      <c r="E982" s="1478"/>
      <c r="F982" s="1478"/>
      <c r="G982"/>
      <c r="I982" s="490"/>
    </row>
    <row r="983" spans="1:9" ht="12.75" customHeight="1">
      <c r="A983" s="175"/>
      <c r="B983" s="175"/>
      <c r="C983" s="354"/>
      <c r="D983" s="1478"/>
      <c r="E983" s="1478"/>
      <c r="F983" s="1478"/>
      <c r="G983"/>
      <c r="I983" s="490"/>
    </row>
    <row r="984" spans="1:9" ht="12.75" customHeight="1">
      <c r="A984" s="175"/>
      <c r="B984" s="175"/>
      <c r="C984" s="354"/>
      <c r="D984" s="1478"/>
      <c r="E984" s="1478"/>
      <c r="F984" s="1478"/>
      <c r="G984"/>
      <c r="I984" s="490"/>
    </row>
    <row r="985" spans="1:9" ht="12.75" customHeight="1">
      <c r="A985" s="175"/>
      <c r="B985" s="175"/>
      <c r="C985" s="354"/>
      <c r="D985" s="1478"/>
      <c r="E985" s="1478"/>
      <c r="F985" s="1478"/>
      <c r="G985"/>
      <c r="I985" s="490"/>
    </row>
    <row r="986" spans="1:9" ht="12.75" customHeight="1">
      <c r="A986" s="175"/>
      <c r="B986" s="175"/>
      <c r="C986" s="354"/>
      <c r="D986" s="1478"/>
      <c r="E986" s="1478"/>
      <c r="F986" s="1478"/>
      <c r="G986"/>
      <c r="I986" s="490"/>
    </row>
    <row r="987" spans="1:9" ht="12.75" customHeight="1">
      <c r="A987" s="175"/>
      <c r="B987" s="175"/>
      <c r="C987" s="354"/>
      <c r="D987" s="1478"/>
      <c r="E987" s="1478"/>
      <c r="F987" s="1478"/>
      <c r="G987"/>
      <c r="I987" s="490"/>
    </row>
    <row r="988" spans="1:9" ht="12.75" customHeight="1">
      <c r="A988" s="175"/>
      <c r="B988" s="175"/>
      <c r="C988" s="354"/>
      <c r="D988" s="1478"/>
      <c r="E988" s="1478"/>
      <c r="F988" s="1478"/>
      <c r="G988"/>
      <c r="I988" s="490"/>
    </row>
    <row r="989" spans="1:9" ht="12.75" customHeight="1">
      <c r="A989" s="175"/>
      <c r="B989" s="175"/>
      <c r="C989" s="354"/>
      <c r="D989" s="1478"/>
      <c r="E989" s="1478"/>
      <c r="F989" s="1478"/>
      <c r="G989"/>
      <c r="I989" s="490"/>
    </row>
    <row r="990" spans="1:9" ht="12.75" customHeight="1">
      <c r="A990" s="175"/>
      <c r="B990" s="175"/>
      <c r="C990" s="354"/>
      <c r="D990" s="1478"/>
      <c r="E990" s="1478"/>
      <c r="F990" s="1478"/>
      <c r="G990"/>
      <c r="I990" s="490"/>
    </row>
    <row r="991" spans="1:9" ht="12.75" customHeight="1">
      <c r="A991" s="175"/>
      <c r="B991" s="175"/>
      <c r="C991" s="354"/>
      <c r="D991" s="1478"/>
      <c r="E991" s="1478"/>
      <c r="F991" s="1478"/>
      <c r="G991"/>
      <c r="I991" s="490"/>
    </row>
    <row r="992" spans="1:9" ht="12.75" customHeight="1">
      <c r="A992" s="175"/>
      <c r="B992" s="175"/>
      <c r="C992" s="354"/>
      <c r="D992" s="1478"/>
      <c r="E992" s="1478"/>
      <c r="F992" s="1478"/>
      <c r="G992" s="3"/>
      <c r="I992" s="490"/>
    </row>
    <row r="993" spans="1:9" ht="12.75" customHeight="1">
      <c r="A993" s="354"/>
      <c r="B993" s="354"/>
      <c r="C993" s="354"/>
      <c r="D993" s="3"/>
      <c r="E993" s="3"/>
      <c r="F993" s="3"/>
      <c r="G993" s="3"/>
      <c r="I993" s="490"/>
    </row>
    <row r="994" spans="1:9" ht="12.75" customHeight="1">
      <c r="A994" s="1845" t="s">
        <v>1774</v>
      </c>
      <c r="B994" s="1845"/>
      <c r="C994" s="1845"/>
      <c r="D994" s="1845"/>
      <c r="E994" s="1845"/>
      <c r="F994" s="1845"/>
      <c r="G994" s="1845"/>
      <c r="H994" s="1023"/>
      <c r="I994" s="1147"/>
    </row>
    <row r="995" spans="1:9" ht="12.75" customHeight="1">
      <c r="A995" s="118"/>
      <c r="B995" s="118"/>
      <c r="C995" s="354"/>
      <c r="D995" s="3"/>
      <c r="E995" s="3"/>
      <c r="F995" s="3"/>
      <c r="G995" s="3"/>
      <c r="I995" s="490"/>
    </row>
    <row r="996" spans="1:9" ht="12.75" customHeight="1">
      <c r="A996" s="354"/>
      <c r="B996" s="354"/>
      <c r="C996" s="984"/>
      <c r="D996" s="1857" t="s">
        <v>1796</v>
      </c>
      <c r="E996" s="1857"/>
      <c r="F996" s="1857"/>
      <c r="G996" s="3"/>
      <c r="I996" s="490"/>
    </row>
    <row r="997" spans="1:9" ht="12.75" customHeight="1">
      <c r="A997" s="172"/>
      <c r="B997" s="172"/>
      <c r="C997" s="172"/>
      <c r="D997" s="1837" t="s">
        <v>1775</v>
      </c>
      <c r="E997" s="1837"/>
      <c r="F997" s="1837"/>
      <c r="G997" s="3"/>
      <c r="I997" s="490"/>
    </row>
    <row r="998" spans="1:9" ht="12.75" customHeight="1">
      <c r="A998" s="172"/>
      <c r="B998" s="172"/>
      <c r="C998" s="172"/>
      <c r="D998" s="3"/>
      <c r="E998" s="3"/>
      <c r="F998" s="983"/>
      <c r="G998"/>
      <c r="I998" s="490"/>
    </row>
    <row r="999" spans="1:9" ht="12.75" customHeight="1">
      <c r="A999" s="354"/>
      <c r="B999" s="485" t="s">
        <v>2775</v>
      </c>
      <c r="C999" s="354"/>
      <c r="D999" s="1865" t="s">
        <v>1888</v>
      </c>
      <c r="E999" s="1865"/>
      <c r="F999" s="1865"/>
      <c r="G999"/>
      <c r="I999" s="490"/>
    </row>
    <row r="1000" spans="1:9" ht="12.75" customHeight="1">
      <c r="A1000" s="354"/>
      <c r="B1000" s="354"/>
      <c r="C1000" s="354"/>
      <c r="D1000" s="1865"/>
      <c r="E1000" s="1865"/>
      <c r="F1000" s="1865"/>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498" t="s">
        <v>1887</v>
      </c>
      <c r="E1002" s="1498"/>
      <c r="F1002" s="1498"/>
      <c r="G1002"/>
      <c r="I1002" s="490"/>
    </row>
    <row r="1003" spans="1:9" ht="12.75" customHeight="1">
      <c r="A1003" s="354"/>
      <c r="B1003" s="354"/>
      <c r="C1003" s="354"/>
      <c r="D1003" s="1498"/>
      <c r="E1003" s="1498"/>
      <c r="F1003" s="1498"/>
      <c r="G1003"/>
      <c r="I1003" s="490"/>
    </row>
    <row r="1004" spans="1:9" ht="12.75" customHeight="1">
      <c r="A1004" s="174"/>
      <c r="B1004" s="174"/>
      <c r="C1004" s="174"/>
      <c r="D1004" s="1498"/>
      <c r="E1004" s="1498"/>
      <c r="F1004" s="1498"/>
      <c r="G1004"/>
      <c r="I1004" s="490"/>
    </row>
    <row r="1005" spans="1:9" ht="12.75" customHeight="1">
      <c r="A1005" s="174"/>
      <c r="B1005" s="174"/>
      <c r="C1005" s="174"/>
      <c r="D1005" s="1498"/>
      <c r="E1005" s="1498"/>
      <c r="F1005" s="1498"/>
      <c r="G1005"/>
      <c r="I1005" s="490"/>
    </row>
    <row r="1006" spans="1:9" ht="12.75" customHeight="1">
      <c r="A1006" s="174"/>
      <c r="B1006" s="174"/>
      <c r="C1006" s="174"/>
      <c r="D1006" s="335"/>
      <c r="E1006" s="335"/>
      <c r="F1006" s="335"/>
      <c r="G1006"/>
      <c r="I1006" s="490"/>
    </row>
    <row r="1007" spans="1:9" ht="12.75" customHeight="1">
      <c r="A1007" s="174"/>
      <c r="B1007" s="485" t="s">
        <v>2776</v>
      </c>
      <c r="C1007" s="174"/>
      <c r="D1007" s="1478" t="s">
        <v>1776</v>
      </c>
      <c r="E1007" s="1478"/>
      <c r="F1007" s="1478"/>
      <c r="G1007"/>
      <c r="I1007" s="490"/>
    </row>
    <row r="1008" spans="1:9" ht="12.75" customHeight="1">
      <c r="A1008" s="174"/>
      <c r="B1008" s="174"/>
      <c r="C1008" s="174"/>
      <c r="D1008" s="1478"/>
      <c r="E1008" s="1478"/>
      <c r="F1008" s="1478"/>
      <c r="G1008"/>
      <c r="I1008" s="490"/>
    </row>
    <row r="1009" spans="1:9" ht="12.75" customHeight="1">
      <c r="A1009" s="174"/>
      <c r="B1009" s="174"/>
      <c r="C1009" s="174"/>
      <c r="D1009" s="1478"/>
      <c r="E1009" s="1478"/>
      <c r="F1009" s="1478"/>
      <c r="G1009"/>
      <c r="I1009" s="490"/>
    </row>
    <row r="1010" spans="1:9" ht="12.75" customHeight="1">
      <c r="A1010" s="174"/>
      <c r="B1010" s="174"/>
      <c r="C1010" s="174"/>
      <c r="D1010" s="1478"/>
      <c r="E1010" s="1478"/>
      <c r="F1010" s="1478"/>
      <c r="G1010"/>
      <c r="I1010" s="490"/>
    </row>
    <row r="1011" spans="1:9" ht="12.75" customHeight="1">
      <c r="A1011" s="174"/>
      <c r="B1011" s="174"/>
      <c r="C1011" s="174"/>
      <c r="D1011" s="441"/>
      <c r="E1011" s="441"/>
      <c r="F1011" s="441"/>
      <c r="G1011"/>
      <c r="I1011" s="490"/>
    </row>
    <row r="1012" spans="1:9" ht="12.75" customHeight="1">
      <c r="A1012" s="174"/>
      <c r="B1012" s="485" t="s">
        <v>2776</v>
      </c>
      <c r="C1012" s="174"/>
      <c r="D1012" s="1478" t="s">
        <v>2183</v>
      </c>
      <c r="E1012" s="1478"/>
      <c r="F1012" s="1478"/>
      <c r="G1012"/>
      <c r="I1012" s="490"/>
    </row>
    <row r="1013" spans="1:9" ht="12.75" customHeight="1">
      <c r="A1013" s="174"/>
      <c r="B1013" s="174"/>
      <c r="C1013" s="174"/>
      <c r="D1013" s="1478"/>
      <c r="E1013" s="1478"/>
      <c r="F1013" s="1478"/>
      <c r="G1013"/>
      <c r="I1013" s="490"/>
    </row>
    <row r="1014" spans="1:9" ht="12.75" customHeight="1">
      <c r="A1014" s="174"/>
      <c r="B1014" s="174"/>
      <c r="C1014" s="174"/>
      <c r="D1014" s="441"/>
      <c r="E1014" s="441"/>
      <c r="F1014" s="441"/>
      <c r="G1014"/>
      <c r="I1014" s="490"/>
    </row>
    <row r="1015" spans="1:9" ht="12.75" customHeight="1">
      <c r="A1015" s="175"/>
      <c r="B1015" s="485" t="s">
        <v>2776</v>
      </c>
      <c r="C1015" s="354"/>
      <c r="D1015" s="1837" t="s">
        <v>1777</v>
      </c>
      <c r="E1015" s="1837"/>
      <c r="F1015" s="1837"/>
      <c r="G1015"/>
      <c r="I1015" s="490"/>
    </row>
    <row r="1016" spans="1:9" ht="12.75" customHeight="1">
      <c r="A1016" s="354"/>
      <c r="B1016" s="354"/>
      <c r="C1016" s="354"/>
      <c r="D1016" s="3"/>
      <c r="E1016" s="3"/>
      <c r="F1016" s="3"/>
      <c r="G1016"/>
      <c r="I1016" s="490"/>
    </row>
    <row r="1017" spans="1:9" ht="12.75" customHeight="1">
      <c r="A1017" s="175"/>
      <c r="B1017" s="485" t="s">
        <v>2776</v>
      </c>
      <c r="C1017" s="354"/>
      <c r="D1017" s="1837" t="s">
        <v>1778</v>
      </c>
      <c r="E1017" s="1837"/>
      <c r="F1017" s="1837"/>
      <c r="G1017"/>
      <c r="I1017" s="490"/>
    </row>
    <row r="1018" spans="1:9" ht="12.75" customHeight="1">
      <c r="A1018" s="354"/>
      <c r="B1018" s="354"/>
      <c r="C1018" s="354"/>
      <c r="D1018" s="118"/>
      <c r="E1018" s="3"/>
      <c r="F1018" s="3"/>
      <c r="G1018"/>
      <c r="I1018" s="490"/>
    </row>
    <row r="1019" spans="1:9" ht="12.75" customHeight="1">
      <c r="A1019" s="175"/>
      <c r="B1019" s="485" t="s">
        <v>2775</v>
      </c>
      <c r="C1019" s="354"/>
      <c r="D1019" s="1837" t="s">
        <v>1779</v>
      </c>
      <c r="E1019" s="1837"/>
      <c r="F1019" s="1837"/>
      <c r="G1019"/>
      <c r="I1019" s="490"/>
    </row>
    <row r="1020" spans="1:9" ht="12.75" customHeight="1">
      <c r="A1020" s="354"/>
      <c r="B1020" s="354"/>
      <c r="C1020" s="354"/>
      <c r="D1020" s="118"/>
      <c r="E1020" s="3"/>
      <c r="F1020" s="3"/>
      <c r="G1020"/>
      <c r="I1020" s="490"/>
    </row>
    <row r="1021" spans="1:9" ht="12.75" customHeight="1">
      <c r="A1021" s="175"/>
      <c r="B1021" s="485" t="s">
        <v>2775</v>
      </c>
      <c r="C1021" s="354"/>
      <c r="D1021" s="1478" t="s">
        <v>1780</v>
      </c>
      <c r="E1021" s="1478"/>
      <c r="F1021" s="1478"/>
      <c r="G1021"/>
      <c r="I1021" s="490"/>
    </row>
    <row r="1022" spans="1:9" ht="12.75" customHeight="1">
      <c r="A1022" s="175"/>
      <c r="B1022" s="175"/>
      <c r="C1022" s="354"/>
      <c r="D1022" s="1478"/>
      <c r="E1022" s="1478"/>
      <c r="F1022" s="1478"/>
      <c r="G1022"/>
      <c r="I1022" s="490"/>
    </row>
    <row r="1023" spans="1:9" ht="12.75" customHeight="1">
      <c r="A1023" s="175"/>
      <c r="B1023" s="175"/>
      <c r="C1023" s="354"/>
      <c r="D1023" s="118"/>
      <c r="E1023" s="3"/>
      <c r="F1023" s="3"/>
      <c r="G1023" s="3"/>
      <c r="I1023" s="490"/>
    </row>
    <row r="1024" spans="1:9" ht="12.75" customHeight="1">
      <c r="A1024" s="254"/>
      <c r="B1024" s="485" t="s">
        <v>2776</v>
      </c>
      <c r="C1024" s="995"/>
      <c r="D1024" s="1853" t="s">
        <v>1781</v>
      </c>
      <c r="E1024" s="1853"/>
      <c r="F1024" s="1853"/>
      <c r="G1024" s="996"/>
      <c r="I1024" s="490"/>
    </row>
    <row r="1025" spans="1:9" ht="12.75" customHeight="1">
      <c r="A1025" s="995"/>
      <c r="B1025" s="995"/>
      <c r="C1025" s="995"/>
      <c r="D1025" s="1853"/>
      <c r="E1025" s="1853"/>
      <c r="F1025" s="1853"/>
      <c r="G1025" s="996"/>
      <c r="I1025" s="490"/>
    </row>
    <row r="1026" spans="1:9" ht="12.75" customHeight="1">
      <c r="A1026" s="995"/>
      <c r="B1026" s="995"/>
      <c r="C1026" s="995"/>
      <c r="D1026" s="979"/>
      <c r="E1026" s="996"/>
      <c r="F1026" s="996"/>
      <c r="G1026" s="996"/>
      <c r="I1026" s="490"/>
    </row>
    <row r="1027" spans="1:9" ht="12.75" customHeight="1">
      <c r="A1027" s="254"/>
      <c r="B1027" s="485" t="s">
        <v>2776</v>
      </c>
      <c r="C1027" s="995"/>
      <c r="D1027" s="1866" t="s">
        <v>1782</v>
      </c>
      <c r="E1027" s="1866"/>
      <c r="F1027" s="1866"/>
      <c r="G1027" s="996"/>
      <c r="I1027" s="490"/>
    </row>
    <row r="1028" spans="1:9" ht="12.75" customHeight="1">
      <c r="A1028" s="995"/>
      <c r="B1028" s="995"/>
      <c r="C1028" s="995"/>
      <c r="D1028" s="979"/>
      <c r="E1028" s="996"/>
      <c r="F1028" s="996"/>
      <c r="G1028" s="996"/>
      <c r="I1028" s="490"/>
    </row>
    <row r="1029" spans="1:9" ht="12.75" customHeight="1">
      <c r="A1029" s="175"/>
      <c r="B1029" s="485" t="s">
        <v>2776</v>
      </c>
      <c r="C1029" s="354"/>
      <c r="D1029" s="1837" t="s">
        <v>1783</v>
      </c>
      <c r="E1029" s="1837"/>
      <c r="F1029" s="1837"/>
      <c r="G1029" s="3"/>
      <c r="I1029" s="490"/>
    </row>
    <row r="1030" spans="1:9" ht="12.75" customHeight="1">
      <c r="A1030" s="175"/>
      <c r="B1030" s="175"/>
      <c r="C1030" s="354"/>
      <c r="D1030" s="118"/>
      <c r="E1030" s="3"/>
      <c r="F1030" s="3"/>
      <c r="G1030" s="3"/>
      <c r="I1030" s="490"/>
    </row>
    <row r="1031" spans="1:9" ht="12.75" customHeight="1">
      <c r="A1031" s="175"/>
      <c r="B1031" s="485" t="s">
        <v>2776</v>
      </c>
      <c r="C1031" s="354"/>
      <c r="D1031" s="1478" t="s">
        <v>1784</v>
      </c>
      <c r="E1031" s="1478"/>
      <c r="F1031" s="1478"/>
      <c r="G1031" s="3"/>
      <c r="I1031" s="490"/>
    </row>
    <row r="1032" spans="1:9" ht="12.75" customHeight="1">
      <c r="A1032" s="175"/>
      <c r="B1032" s="175"/>
      <c r="C1032" s="354"/>
      <c r="D1032" s="1478"/>
      <c r="E1032" s="1478"/>
      <c r="F1032" s="1478"/>
      <c r="G1032" s="3"/>
      <c r="I1032" s="490"/>
    </row>
    <row r="1033" spans="1:9" ht="12.75" customHeight="1">
      <c r="A1033" s="354"/>
      <c r="B1033" s="354"/>
      <c r="C1033" s="354"/>
      <c r="D1033" s="3"/>
      <c r="E1033" s="3"/>
      <c r="F1033" s="3"/>
      <c r="G1033" s="3"/>
      <c r="I1033" s="490"/>
    </row>
    <row r="1034" spans="1:9" ht="12.75" customHeight="1">
      <c r="A1034" s="1845" t="s">
        <v>1785</v>
      </c>
      <c r="B1034" s="1845"/>
      <c r="C1034" s="1845"/>
      <c r="D1034" s="1845"/>
      <c r="E1034" s="1845"/>
      <c r="F1034" s="1845"/>
      <c r="G1034" s="1845"/>
      <c r="H1034" s="1023"/>
      <c r="I1034" s="1147"/>
    </row>
    <row r="1035" spans="1:9" ht="12.75" customHeight="1">
      <c r="A1035" s="354"/>
      <c r="B1035" s="354"/>
      <c r="C1035" s="354"/>
      <c r="D1035" s="3"/>
      <c r="E1035" s="3"/>
      <c r="F1035" s="3"/>
      <c r="G1035" s="3"/>
      <c r="I1035" s="490"/>
    </row>
    <row r="1036" spans="1:9" ht="12.75" customHeight="1">
      <c r="A1036" s="354"/>
      <c r="B1036" s="354"/>
      <c r="C1036" s="354"/>
      <c r="D1036" s="1861" t="s">
        <v>1786</v>
      </c>
      <c r="E1036" s="1861"/>
      <c r="F1036" s="1861"/>
      <c r="G1036" s="3"/>
      <c r="I1036" s="490"/>
    </row>
    <row r="1037" spans="1:9" ht="12.75" customHeight="1">
      <c r="A1037" s="354"/>
      <c r="B1037" s="354"/>
      <c r="C1037" s="354"/>
      <c r="D1037" s="1866" t="s">
        <v>1787</v>
      </c>
      <c r="E1037" s="1866"/>
      <c r="F1037" s="1866"/>
      <c r="G1037" s="3"/>
      <c r="I1037" s="490"/>
    </row>
    <row r="1038" spans="1:9" ht="12.75" customHeight="1">
      <c r="A1038" s="172"/>
      <c r="B1038" s="172"/>
      <c r="C1038" s="172"/>
      <c r="D1038" s="3"/>
      <c r="E1038" s="3"/>
      <c r="F1038" s="3"/>
      <c r="G1038" s="3"/>
      <c r="I1038" s="490"/>
    </row>
    <row r="1039" spans="1:9" ht="12.75" customHeight="1">
      <c r="A1039" s="175"/>
      <c r="B1039" s="175"/>
      <c r="C1039" s="174"/>
      <c r="D1039" s="1861" t="s">
        <v>1801</v>
      </c>
      <c r="E1039" s="1861"/>
      <c r="F1039" s="1861"/>
      <c r="G1039" s="3"/>
      <c r="I1039" s="490"/>
    </row>
    <row r="1040" spans="1:9" ht="12.75" customHeight="1">
      <c r="A1040" s="354"/>
      <c r="B1040" s="485" t="s">
        <v>2775</v>
      </c>
      <c r="C1040" s="354"/>
      <c r="D1040" s="1866" t="s">
        <v>1271</v>
      </c>
      <c r="E1040" s="1866"/>
      <c r="F1040" s="1866"/>
      <c r="G1040" s="3"/>
      <c r="I1040" s="490"/>
    </row>
    <row r="1041" spans="1:9" ht="12.75" customHeight="1">
      <c r="A1041" s="354"/>
      <c r="B1041" s="175"/>
      <c r="C1041" s="354"/>
      <c r="D1041" s="1866" t="s">
        <v>1788</v>
      </c>
      <c r="E1041" s="1866"/>
      <c r="F1041" s="1866"/>
      <c r="G1041" s="3"/>
      <c r="I1041" s="490"/>
    </row>
    <row r="1042" spans="1:9" ht="12.75" customHeight="1">
      <c r="A1042" s="354"/>
      <c r="B1042" s="354"/>
      <c r="C1042" s="354"/>
      <c r="D1042" s="1866"/>
      <c r="E1042" s="1866"/>
      <c r="F1042" s="1866"/>
      <c r="G1042" s="3"/>
      <c r="I1042" s="490"/>
    </row>
    <row r="1043" spans="1:9" ht="12.75" customHeight="1">
      <c r="A1043" s="1845" t="s">
        <v>1797</v>
      </c>
      <c r="B1043" s="1845"/>
      <c r="C1043" s="1845"/>
      <c r="D1043" s="1845"/>
      <c r="E1043" s="1845"/>
      <c r="F1043" s="1845"/>
      <c r="G1043" s="1845"/>
      <c r="H1043" s="1023"/>
      <c r="I1043" s="1147"/>
    </row>
    <row r="1044" spans="1:9" ht="12.75" customHeight="1">
      <c r="A1044" s="118"/>
      <c r="B1044" s="118"/>
      <c r="C1044" s="354"/>
      <c r="D1044" s="3"/>
      <c r="E1044" s="3"/>
      <c r="F1044" s="3"/>
      <c r="G1044" s="3"/>
      <c r="I1044" s="490"/>
    </row>
    <row r="1045" spans="1:9" ht="12.75" hidden="1" customHeight="1">
      <c r="A1045" s="118"/>
      <c r="B1045" s="402"/>
      <c r="D1045" s="1867" t="s">
        <v>1272</v>
      </c>
      <c r="E1045" s="1867"/>
      <c r="F1045" s="1867"/>
      <c r="G1045" s="3"/>
      <c r="I1045" s="490"/>
    </row>
    <row r="1046" spans="1:9" ht="12.75" hidden="1" customHeight="1">
      <c r="A1046" s="118"/>
      <c r="B1046" s="485" t="s">
        <v>307</v>
      </c>
      <c r="D1046" s="1832" t="s">
        <v>1271</v>
      </c>
      <c r="E1046" s="1832"/>
      <c r="F1046" s="1832"/>
      <c r="G1046" s="3"/>
      <c r="I1046" s="490"/>
    </row>
    <row r="1047" spans="1:9" ht="12.75" hidden="1" customHeight="1">
      <c r="A1047" s="118"/>
      <c r="B1047" s="402"/>
      <c r="D1047" s="1832" t="s">
        <v>1798</v>
      </c>
      <c r="E1047" s="1832"/>
      <c r="F1047" s="1832"/>
      <c r="G1047" s="3"/>
      <c r="I1047" s="490"/>
    </row>
    <row r="1048" spans="1:9" ht="12.75" hidden="1" customHeight="1">
      <c r="A1048" s="118"/>
      <c r="B1048" s="402"/>
      <c r="D1048" s="444"/>
      <c r="E1048" s="444"/>
      <c r="F1048" s="444"/>
      <c r="G1048" s="3"/>
      <c r="I1048" s="490"/>
    </row>
    <row r="1049" spans="1:9" ht="12.75" customHeight="1">
      <c r="A1049" s="118"/>
      <c r="B1049" s="118"/>
      <c r="C1049" s="354"/>
      <c r="D1049" s="1868" t="s">
        <v>1066</v>
      </c>
      <c r="E1049" s="1868"/>
      <c r="F1049" s="1868"/>
      <c r="G1049" s="3"/>
      <c r="I1049" s="490"/>
    </row>
    <row r="1050" spans="1:9" ht="12.75" customHeight="1">
      <c r="A1050" s="319"/>
      <c r="B1050" s="319"/>
      <c r="C1050" s="319"/>
      <c r="D1050" s="1838" t="s">
        <v>2200</v>
      </c>
      <c r="E1050" s="1838"/>
      <c r="F1050" s="1838"/>
      <c r="G1050" s="98"/>
      <c r="I1050" s="490"/>
    </row>
    <row r="1051" spans="1:9" ht="12.75" customHeight="1">
      <c r="A1051" s="175"/>
      <c r="B1051" s="485" t="s">
        <v>2776</v>
      </c>
      <c r="C1051" s="354"/>
      <c r="D1051" s="1838" t="s">
        <v>985</v>
      </c>
      <c r="E1051" s="1838"/>
      <c r="F1051" s="1838"/>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845" t="s">
        <v>2607</v>
      </c>
      <c r="B1054" s="1845"/>
      <c r="C1054" s="1845"/>
      <c r="D1054" s="1845"/>
      <c r="E1054" s="1845"/>
      <c r="F1054" s="1845"/>
      <c r="G1054" s="1845"/>
      <c r="H1054" s="1023"/>
      <c r="I1054" s="1147"/>
    </row>
    <row r="1055" spans="1:9">
      <c r="A1055" s="402"/>
      <c r="B1055" s="402"/>
      <c r="C1055" s="402"/>
      <c r="I1055" s="490"/>
    </row>
    <row r="1056" spans="1:9">
      <c r="A1056" s="402"/>
      <c r="B1056" s="402"/>
      <c r="C1056" s="402"/>
      <c r="D1056" s="404" t="s">
        <v>2606</v>
      </c>
      <c r="I1056" s="490"/>
    </row>
    <row r="1057" spans="1:9">
      <c r="A1057" s="402"/>
      <c r="B1057" s="402"/>
      <c r="C1057" s="402"/>
      <c r="D1057" s="402" t="s">
        <v>2610</v>
      </c>
      <c r="I1057" s="490"/>
    </row>
    <row r="1058" spans="1:9">
      <c r="A1058" s="402"/>
      <c r="B1058" s="402"/>
      <c r="C1058" s="402"/>
      <c r="D1058" s="404"/>
      <c r="I1058" s="490"/>
    </row>
    <row r="1059" spans="1:9">
      <c r="A1059" s="402"/>
      <c r="B1059" s="485" t="s">
        <v>2776</v>
      </c>
      <c r="C1059" s="402"/>
      <c r="D1059" s="1819" t="s">
        <v>1802</v>
      </c>
      <c r="E1059" s="1819"/>
      <c r="F1059" s="1819"/>
      <c r="I1059" s="490"/>
    </row>
    <row r="1060" spans="1:9">
      <c r="A1060" s="402"/>
      <c r="B1060" s="402"/>
      <c r="C1060" s="402"/>
      <c r="D1060" s="1819"/>
      <c r="E1060" s="1819"/>
      <c r="F1060" s="1819"/>
      <c r="I1060" s="490"/>
    </row>
    <row r="1061" spans="1:9">
      <c r="A1061" s="402"/>
      <c r="B1061" s="402"/>
      <c r="C1061" s="402"/>
      <c r="D1061" s="1819"/>
      <c r="E1061" s="1819"/>
      <c r="F1061" s="1819"/>
      <c r="I1061" s="490"/>
    </row>
    <row r="1062" spans="1:9">
      <c r="A1062" s="402"/>
      <c r="B1062" s="402"/>
      <c r="C1062" s="402"/>
      <c r="D1062" s="1819"/>
      <c r="E1062" s="1819"/>
      <c r="F1062" s="1819"/>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2611</v>
      </c>
      <c r="I1065" s="490"/>
    </row>
    <row r="1066" spans="1:9">
      <c r="A1066" s="402"/>
      <c r="B1066" s="402"/>
      <c r="C1066" s="402"/>
      <c r="I1066" s="490"/>
    </row>
    <row r="1067" spans="1:9">
      <c r="A1067" s="402"/>
      <c r="B1067" s="485" t="s">
        <v>2775</v>
      </c>
      <c r="C1067" s="402"/>
      <c r="D1067" s="402" t="s">
        <v>1800</v>
      </c>
      <c r="I1067" s="490"/>
    </row>
    <row r="1068" spans="1:9">
      <c r="A1068" s="402"/>
      <c r="B1068" s="402"/>
      <c r="C1068" s="402"/>
      <c r="I1068" s="490"/>
    </row>
    <row r="1069" spans="1:9">
      <c r="A1069" s="402"/>
      <c r="B1069" s="485" t="s">
        <v>2776</v>
      </c>
      <c r="C1069" s="402"/>
      <c r="D1069" s="1819" t="s">
        <v>1803</v>
      </c>
      <c r="E1069" s="1819"/>
      <c r="F1069" s="1819"/>
      <c r="I1069" s="490"/>
    </row>
    <row r="1070" spans="1:9">
      <c r="A1070" s="402"/>
      <c r="B1070" s="402"/>
      <c r="C1070" s="402"/>
      <c r="D1070" s="1819"/>
      <c r="E1070" s="1819"/>
      <c r="F1070" s="1819"/>
      <c r="I1070" s="490"/>
    </row>
    <row r="1071" spans="1:9">
      <c r="A1071" s="402"/>
      <c r="B1071" s="402"/>
      <c r="C1071" s="402"/>
      <c r="D1071" s="1819"/>
      <c r="E1071" s="1819"/>
      <c r="F1071" s="1819"/>
      <c r="I1071" s="490"/>
    </row>
    <row r="1072" spans="1:9">
      <c r="A1072" s="402"/>
      <c r="B1072" s="402"/>
      <c r="C1072" s="402"/>
      <c r="D1072" s="1819"/>
      <c r="E1072" s="1819"/>
      <c r="F1072" s="1819"/>
      <c r="I1072" s="490"/>
    </row>
    <row r="1073" spans="1:9">
      <c r="A1073" s="402"/>
      <c r="B1073" s="402"/>
      <c r="C1073" s="402"/>
      <c r="D1073" s="1819"/>
      <c r="E1073" s="1819"/>
      <c r="F1073" s="1819"/>
      <c r="I1073" s="490"/>
    </row>
    <row r="1074" spans="1:9">
      <c r="A1074" s="402"/>
      <c r="B1074" s="402"/>
      <c r="C1074" s="402"/>
      <c r="I1074" s="490"/>
    </row>
    <row r="1075" spans="1:9">
      <c r="A1075" s="1845" t="s">
        <v>1804</v>
      </c>
      <c r="B1075" s="1845"/>
      <c r="C1075" s="1845"/>
      <c r="D1075" s="1845"/>
      <c r="E1075" s="1845"/>
      <c r="F1075" s="1845"/>
      <c r="G1075" s="1845"/>
      <c r="H1075" s="1023"/>
      <c r="I1075" s="1147"/>
    </row>
    <row r="1076" spans="1:9">
      <c r="A1076" s="402"/>
      <c r="B1076" s="402"/>
      <c r="C1076" s="402"/>
      <c r="I1076" s="490"/>
    </row>
    <row r="1077" spans="1:9">
      <c r="A1077" s="402"/>
      <c r="B1077" s="402"/>
      <c r="C1077" s="402"/>
      <c r="I1077" s="490"/>
    </row>
    <row r="1078" spans="1:9">
      <c r="A1078" s="402"/>
      <c r="B1078" s="485" t="s">
        <v>2775</v>
      </c>
      <c r="C1078" s="402"/>
      <c r="D1078" s="527" t="s">
        <v>1807</v>
      </c>
      <c r="I1078" s="490"/>
    </row>
    <row r="1079" spans="1:9">
      <c r="A1079" s="402"/>
      <c r="B1079" s="402"/>
      <c r="C1079" s="402"/>
      <c r="D1079" s="527" t="s">
        <v>2620</v>
      </c>
      <c r="I1079" s="490"/>
    </row>
    <row r="1080" spans="1:9">
      <c r="A1080" s="402"/>
      <c r="B1080" s="402"/>
      <c r="C1080" s="402"/>
      <c r="D1080" s="527"/>
      <c r="I1080" s="490"/>
    </row>
    <row r="1081" spans="1:9">
      <c r="A1081" s="402"/>
      <c r="B1081" s="485" t="s">
        <v>2776</v>
      </c>
      <c r="C1081" s="402"/>
      <c r="D1081" s="1799" t="s">
        <v>2613</v>
      </c>
      <c r="E1081" s="1799"/>
      <c r="F1081" s="1799"/>
      <c r="I1081" s="490"/>
    </row>
    <row r="1082" spans="1:9">
      <c r="A1082" s="402"/>
      <c r="B1082" s="402"/>
      <c r="C1082" s="402"/>
      <c r="D1082" s="1799"/>
      <c r="E1082" s="1799"/>
      <c r="F1082" s="1799"/>
      <c r="I1082" s="490"/>
    </row>
    <row r="1083" spans="1:9">
      <c r="A1083" s="402"/>
      <c r="B1083" s="402"/>
      <c r="C1083" s="402"/>
      <c r="D1083" s="527" t="s">
        <v>2612</v>
      </c>
      <c r="I1083" s="490"/>
    </row>
    <row r="1084" spans="1:9">
      <c r="A1084" s="402"/>
      <c r="B1084" s="402"/>
      <c r="C1084" s="402"/>
      <c r="D1084" s="527"/>
      <c r="I1084" s="490"/>
    </row>
    <row r="1085" spans="1:9">
      <c r="A1085" s="402"/>
      <c r="B1085" s="485" t="s">
        <v>2776</v>
      </c>
      <c r="C1085" s="402"/>
      <c r="D1085" s="119" t="s">
        <v>2621</v>
      </c>
      <c r="I1085" s="490"/>
    </row>
    <row r="1086" spans="1:9">
      <c r="A1086" s="402"/>
      <c r="B1086" s="402"/>
      <c r="C1086" s="402"/>
      <c r="D1086" s="1478" t="s">
        <v>2623</v>
      </c>
      <c r="E1086" s="1478"/>
      <c r="F1086" s="1478"/>
      <c r="I1086" s="490"/>
    </row>
    <row r="1087" spans="1:9">
      <c r="A1087" s="402"/>
      <c r="B1087" s="402"/>
      <c r="C1087" s="402"/>
      <c r="D1087" s="1478"/>
      <c r="E1087" s="1478"/>
      <c r="F1087" s="1478"/>
      <c r="I1087" s="490"/>
    </row>
    <row r="1088" spans="1:9">
      <c r="A1088" s="402"/>
      <c r="B1088" s="402"/>
      <c r="C1088" s="402"/>
      <c r="D1088" s="1478"/>
      <c r="E1088" s="1478"/>
      <c r="F1088" s="1478"/>
      <c r="I1088" s="490"/>
    </row>
    <row r="1089" spans="1:9">
      <c r="A1089" s="402"/>
      <c r="B1089" s="402"/>
      <c r="C1089" s="402"/>
      <c r="D1089" s="1478"/>
      <c r="E1089" s="1478"/>
      <c r="F1089" s="1478"/>
      <c r="I1089" s="490"/>
    </row>
    <row r="1090" spans="1:9">
      <c r="A1090" s="402"/>
      <c r="B1090" s="402"/>
      <c r="C1090" s="402"/>
      <c r="D1090" s="119" t="s">
        <v>2622</v>
      </c>
      <c r="I1090" s="490"/>
    </row>
    <row r="1091" spans="1:9">
      <c r="A1091" s="402"/>
      <c r="B1091" s="402"/>
      <c r="C1091" s="402"/>
      <c r="D1091" s="119"/>
      <c r="I1091" s="490"/>
    </row>
    <row r="1092" spans="1:9">
      <c r="A1092" s="402"/>
      <c r="B1092" s="402"/>
      <c r="C1092" s="402"/>
      <c r="D1092" s="527" t="s">
        <v>1805</v>
      </c>
      <c r="I1092" s="490"/>
    </row>
    <row r="1093" spans="1:9">
      <c r="A1093" s="402"/>
      <c r="B1093" s="485" t="s">
        <v>2776</v>
      </c>
      <c r="C1093" s="402"/>
      <c r="D1093" s="1863" t="s">
        <v>1806</v>
      </c>
      <c r="E1093" s="1863"/>
      <c r="F1093" s="1863"/>
      <c r="I1093" s="490"/>
    </row>
    <row r="1094" spans="1:9">
      <c r="A1094" s="402"/>
      <c r="B1094" s="402"/>
      <c r="C1094" s="402"/>
      <c r="D1094" s="1863"/>
      <c r="E1094" s="1863"/>
      <c r="F1094" s="1863"/>
      <c r="I1094" s="490"/>
    </row>
    <row r="1095" spans="1:9">
      <c r="A1095" s="402"/>
      <c r="B1095" s="402"/>
      <c r="C1095" s="402"/>
      <c r="D1095" s="1863"/>
      <c r="E1095" s="1863"/>
      <c r="F1095" s="1863"/>
      <c r="I1095" s="490"/>
    </row>
    <row r="1096" spans="1:9">
      <c r="A1096" s="402"/>
      <c r="B1096" s="402"/>
      <c r="C1096" s="402"/>
      <c r="D1096" s="1863"/>
      <c r="E1096" s="1863"/>
      <c r="F1096" s="1863"/>
      <c r="I1096" s="490"/>
    </row>
    <row r="1097" spans="1:9">
      <c r="A1097" s="402"/>
      <c r="B1097" s="402"/>
      <c r="C1097" s="402"/>
      <c r="D1097" s="1863"/>
      <c r="E1097" s="1863"/>
      <c r="F1097" s="1863"/>
      <c r="I1097" s="490"/>
    </row>
    <row r="1098" spans="1:9">
      <c r="A1098" s="402"/>
      <c r="B1098" s="402"/>
      <c r="C1098" s="402"/>
      <c r="D1098" s="527" t="s">
        <v>2624</v>
      </c>
      <c r="I1098" s="490"/>
    </row>
    <row r="1099" spans="1:9">
      <c r="A1099" s="402"/>
      <c r="B1099" s="402"/>
      <c r="C1099" s="402"/>
      <c r="I1099" s="490"/>
    </row>
    <row r="1100" spans="1:9">
      <c r="A1100" s="402"/>
      <c r="B1100" s="485" t="s">
        <v>2776</v>
      </c>
      <c r="C1100" s="402"/>
      <c r="D1100" s="1814" t="s">
        <v>2221</v>
      </c>
      <c r="E1100" s="1814"/>
      <c r="F1100" s="1814"/>
      <c r="I1100" s="490"/>
    </row>
    <row r="1101" spans="1:9">
      <c r="A1101" s="402"/>
      <c r="B1101" s="402"/>
      <c r="C1101" s="402"/>
      <c r="D1101" s="1814"/>
      <c r="E1101" s="1814"/>
      <c r="F1101" s="1814"/>
      <c r="I1101" s="490"/>
    </row>
    <row r="1102" spans="1:9">
      <c r="A1102" s="402"/>
      <c r="B1102" s="402"/>
      <c r="C1102" s="402"/>
      <c r="D1102" s="1814"/>
      <c r="E1102" s="1814"/>
      <c r="F1102" s="1814"/>
      <c r="I1102" s="490"/>
    </row>
    <row r="1103" spans="1:9">
      <c r="A1103" s="402"/>
      <c r="B1103" s="402"/>
      <c r="C1103" s="402"/>
      <c r="I1103" s="490"/>
    </row>
    <row r="1104" spans="1:9">
      <c r="A1104" s="1845" t="s">
        <v>1808</v>
      </c>
      <c r="B1104" s="1845"/>
      <c r="C1104" s="1845"/>
      <c r="D1104" s="1845"/>
      <c r="E1104" s="1845"/>
      <c r="F1104" s="1845"/>
      <c r="G1104" s="1845"/>
      <c r="H1104" s="1023"/>
      <c r="I1104" s="1147"/>
    </row>
    <row r="1105" spans="1:9">
      <c r="A1105" s="402"/>
      <c r="B1105" s="402"/>
      <c r="C1105" s="402"/>
      <c r="I1105" s="490"/>
    </row>
    <row r="1106" spans="1:9">
      <c r="A1106" s="402"/>
      <c r="B1106" s="402"/>
      <c r="C1106" s="402"/>
      <c r="I1106" s="490"/>
    </row>
    <row r="1107" spans="1:9" ht="12.75" customHeight="1">
      <c r="A1107" s="402"/>
      <c r="B1107" s="485" t="s">
        <v>2776</v>
      </c>
      <c r="C1107" s="402"/>
      <c r="D1107" s="1763" t="s">
        <v>1902</v>
      </c>
      <c r="E1107" s="1763"/>
      <c r="F1107" s="1763"/>
      <c r="I1107" s="490"/>
    </row>
    <row r="1108" spans="1:9">
      <c r="A1108" s="402"/>
      <c r="B1108" s="402"/>
      <c r="C1108" s="402"/>
      <c r="D1108" s="1763"/>
      <c r="E1108" s="1763"/>
      <c r="F1108" s="1763"/>
      <c r="I1108" s="490"/>
    </row>
    <row r="1109" spans="1:9">
      <c r="A1109" s="402"/>
      <c r="B1109" s="402"/>
      <c r="C1109" s="402"/>
      <c r="D1109" s="1864" t="s">
        <v>2628</v>
      </c>
      <c r="E1109" s="1478"/>
      <c r="F1109" s="1478"/>
      <c r="I1109" s="490"/>
    </row>
    <row r="1110" spans="1:9">
      <c r="A1110" s="402"/>
      <c r="B1110" s="402"/>
      <c r="C1110" s="402"/>
      <c r="D1110" s="527"/>
      <c r="I1110" s="490"/>
    </row>
    <row r="1111" spans="1:9">
      <c r="A1111" s="402"/>
      <c r="B1111" s="485" t="s">
        <v>2776</v>
      </c>
      <c r="C1111" s="402"/>
      <c r="D1111" s="1863" t="s">
        <v>2576</v>
      </c>
      <c r="E1111" s="1863"/>
      <c r="F1111" s="1863"/>
      <c r="I1111" s="490"/>
    </row>
    <row r="1112" spans="1:9">
      <c r="A1112" s="402"/>
      <c r="B1112" s="402"/>
      <c r="C1112" s="402"/>
      <c r="D1112" s="1863"/>
      <c r="E1112" s="1863"/>
      <c r="F1112" s="1863"/>
      <c r="I1112" s="490"/>
    </row>
    <row r="1113" spans="1:9">
      <c r="A1113" s="402"/>
      <c r="B1113" s="402"/>
      <c r="C1113" s="402"/>
      <c r="D1113" s="1863"/>
      <c r="E1113" s="1863"/>
      <c r="F1113" s="1863"/>
      <c r="I1113" s="490"/>
    </row>
    <row r="1114" spans="1:9">
      <c r="A1114" s="402"/>
      <c r="B1114" s="402"/>
      <c r="C1114" s="402"/>
      <c r="D1114" s="527"/>
      <c r="I1114" s="490"/>
    </row>
    <row r="1115" spans="1:9">
      <c r="A1115" s="402"/>
      <c r="B1115" s="485" t="s">
        <v>2776</v>
      </c>
      <c r="C1115" s="402"/>
      <c r="D1115" s="1863" t="s">
        <v>2595</v>
      </c>
      <c r="E1115" s="1863"/>
      <c r="F1115" s="1863"/>
      <c r="I1115" s="490"/>
    </row>
    <row r="1116" spans="1:9">
      <c r="A1116" s="402"/>
      <c r="B1116" s="402"/>
      <c r="C1116" s="402"/>
      <c r="D1116" s="1863"/>
      <c r="E1116" s="1863"/>
      <c r="F1116" s="1863"/>
      <c r="I1116" s="490"/>
    </row>
    <row r="1117" spans="1:9">
      <c r="A1117" s="402"/>
      <c r="B1117" s="402"/>
      <c r="C1117" s="402"/>
      <c r="D1117" s="1863"/>
      <c r="E1117" s="1863"/>
      <c r="F1117" s="1863"/>
      <c r="I1117" s="490"/>
    </row>
    <row r="1118" spans="1:9">
      <c r="A1118" s="402"/>
      <c r="B1118" s="402"/>
      <c r="C1118" s="402"/>
      <c r="D1118" s="1863"/>
      <c r="E1118" s="1863"/>
      <c r="F1118" s="1863"/>
      <c r="I1118" s="490"/>
    </row>
    <row r="1119" spans="1:9">
      <c r="A1119" s="402"/>
      <c r="B1119" s="402"/>
      <c r="C1119" s="402"/>
      <c r="D1119" s="1863"/>
      <c r="E1119" s="1863"/>
      <c r="F1119" s="1863"/>
      <c r="I1119" s="490"/>
    </row>
    <row r="1120" spans="1:9">
      <c r="A1120" s="402"/>
      <c r="B1120" s="402"/>
      <c r="C1120" s="402"/>
      <c r="D1120" s="527"/>
      <c r="I1120" s="480"/>
    </row>
    <row r="1121" spans="1:9">
      <c r="A1121" s="402"/>
      <c r="B1121" s="485" t="s">
        <v>2776</v>
      </c>
      <c r="C1121" s="402"/>
      <c r="D1121" s="1863" t="s">
        <v>1809</v>
      </c>
      <c r="E1121" s="1863"/>
      <c r="F1121" s="1863"/>
      <c r="I1121" s="490"/>
    </row>
    <row r="1122" spans="1:9">
      <c r="A1122" s="402"/>
      <c r="B1122" s="402"/>
      <c r="C1122" s="402"/>
      <c r="D1122" s="1863"/>
      <c r="E1122" s="1863"/>
      <c r="F1122" s="1863"/>
      <c r="I1122" s="490"/>
    </row>
    <row r="1123" spans="1:9">
      <c r="A1123" s="402"/>
      <c r="B1123" s="402"/>
      <c r="C1123" s="402"/>
      <c r="D1123" s="1863"/>
      <c r="E1123" s="1863"/>
      <c r="F1123" s="1863"/>
      <c r="I1123" s="490"/>
    </row>
    <row r="1124" spans="1:9">
      <c r="A1124" s="402"/>
      <c r="B1124" s="402"/>
      <c r="C1124" s="402"/>
      <c r="D1124" s="527"/>
      <c r="I1124" s="490"/>
    </row>
    <row r="1125" spans="1:9">
      <c r="A1125" s="402"/>
      <c r="B1125" s="485" t="s">
        <v>2776</v>
      </c>
      <c r="C1125" s="402"/>
      <c r="D1125" s="1498" t="s">
        <v>1861</v>
      </c>
      <c r="E1125" s="1498"/>
      <c r="F1125" s="1498"/>
      <c r="I1125" s="490"/>
    </row>
    <row r="1126" spans="1:9">
      <c r="A1126" s="402"/>
      <c r="B1126" s="402"/>
      <c r="C1126" s="402"/>
      <c r="D1126" s="1498"/>
      <c r="E1126" s="1498"/>
      <c r="F1126" s="1498"/>
      <c r="I1126" s="490"/>
    </row>
    <row r="1127" spans="1:9">
      <c r="A1127" s="402"/>
      <c r="B1127" s="402"/>
      <c r="C1127" s="402"/>
      <c r="D1127" s="1498"/>
      <c r="E1127" s="1498"/>
      <c r="F1127" s="1498"/>
      <c r="I1127" s="490"/>
    </row>
    <row r="1128" spans="1:9">
      <c r="A1128" s="402"/>
      <c r="B1128" s="402"/>
      <c r="C1128" s="402"/>
      <c r="D1128" s="975"/>
      <c r="E1128" s="975"/>
      <c r="F1128" s="975"/>
      <c r="I1128" s="490"/>
    </row>
    <row r="1129" spans="1:9" ht="15.75" customHeight="1">
      <c r="A1129" s="402"/>
      <c r="B1129" s="485" t="s">
        <v>2776</v>
      </c>
      <c r="C1129" s="402"/>
      <c r="D1129" s="1478" t="s">
        <v>1862</v>
      </c>
      <c r="E1129" s="1478"/>
      <c r="F1129" s="1478"/>
      <c r="I1129" s="490"/>
    </row>
    <row r="1130" spans="1:9">
      <c r="A1130" s="402"/>
      <c r="B1130" s="402"/>
      <c r="C1130" s="402"/>
      <c r="D1130" s="1478"/>
      <c r="E1130" s="1478"/>
      <c r="F1130" s="1478"/>
      <c r="I1130" s="490"/>
    </row>
    <row r="1131" spans="1:9">
      <c r="A1131" s="402"/>
      <c r="B1131" s="402"/>
      <c r="C1131" s="402"/>
      <c r="D1131" s="1478"/>
      <c r="E1131" s="1478"/>
      <c r="F1131" s="1478"/>
      <c r="I1131" s="490"/>
    </row>
    <row r="1132" spans="1:9">
      <c r="A1132" s="402"/>
      <c r="B1132" s="402"/>
      <c r="C1132" s="402"/>
      <c r="D1132" s="1478"/>
      <c r="E1132" s="1478"/>
      <c r="F1132" s="1478"/>
      <c r="I1132" s="490"/>
    </row>
    <row r="1133" spans="1:9">
      <c r="A1133" s="402"/>
      <c r="B1133" s="402"/>
      <c r="C1133" s="402"/>
      <c r="D1133" s="975"/>
      <c r="E1133" s="975"/>
      <c r="F1133" s="975"/>
      <c r="I1133" s="490"/>
    </row>
    <row r="1134" spans="1:9">
      <c r="A1134" s="402"/>
      <c r="B1134" s="485" t="s">
        <v>2776</v>
      </c>
      <c r="C1134" s="402"/>
      <c r="D1134" s="1498" t="s">
        <v>2605</v>
      </c>
      <c r="E1134" s="1498"/>
      <c r="F1134" s="1498"/>
      <c r="I1134" s="490"/>
    </row>
    <row r="1135" spans="1:9">
      <c r="A1135" s="402"/>
      <c r="B1135" s="402"/>
      <c r="C1135" s="402"/>
      <c r="D1135" s="1498"/>
      <c r="E1135" s="1498"/>
      <c r="F1135" s="1498"/>
      <c r="I1135" s="490"/>
    </row>
    <row r="1136" spans="1:9">
      <c r="A1136" s="402"/>
      <c r="B1136" s="402"/>
      <c r="C1136" s="402"/>
      <c r="D1136" s="1498"/>
      <c r="E1136" s="1498"/>
      <c r="F1136" s="1498"/>
      <c r="I1136" s="490"/>
    </row>
    <row r="1137" spans="1:9">
      <c r="A1137" s="402"/>
      <c r="B1137" s="402"/>
      <c r="C1137" s="402"/>
      <c r="D1137" s="1498"/>
      <c r="E1137" s="1498"/>
      <c r="F1137" s="1498"/>
      <c r="I1137" s="490"/>
    </row>
    <row r="1138" spans="1:9">
      <c r="A1138" s="402"/>
      <c r="B1138" s="402"/>
      <c r="C1138" s="402"/>
      <c r="D1138" s="1498"/>
      <c r="E1138" s="1498"/>
      <c r="F1138" s="1498"/>
      <c r="I1138" s="490"/>
    </row>
    <row r="1139" spans="1:9">
      <c r="A1139" s="402"/>
      <c r="B1139" s="402"/>
      <c r="C1139" s="402"/>
      <c r="D1139" s="1498"/>
      <c r="E1139" s="1498"/>
      <c r="F1139" s="1498"/>
      <c r="I1139" s="490"/>
    </row>
    <row r="1140" spans="1:9">
      <c r="A1140" s="402"/>
      <c r="B1140" s="402"/>
      <c r="C1140" s="402"/>
      <c r="D1140" s="975"/>
      <c r="E1140" s="975"/>
      <c r="F1140" s="975"/>
      <c r="I1140" s="490"/>
    </row>
    <row r="1141" spans="1:9">
      <c r="A1141" s="402"/>
      <c r="B1141" s="485" t="s">
        <v>2776</v>
      </c>
      <c r="C1141" s="402"/>
      <c r="D1141" s="1819" t="s">
        <v>2577</v>
      </c>
      <c r="E1141" s="1819"/>
      <c r="F1141" s="1819"/>
      <c r="I1141" s="1153"/>
    </row>
    <row r="1142" spans="1:9">
      <c r="A1142" s="402"/>
      <c r="B1142" s="402"/>
      <c r="C1142" s="402"/>
      <c r="D1142" s="1819"/>
      <c r="E1142" s="1819"/>
      <c r="F1142" s="1819"/>
      <c r="I1142" s="490"/>
    </row>
    <row r="1143" spans="1:9">
      <c r="A1143" s="402"/>
      <c r="B1143" s="402"/>
      <c r="C1143" s="402"/>
      <c r="D1143" s="1819"/>
      <c r="E1143" s="1819"/>
      <c r="F1143" s="1819"/>
    </row>
    <row r="1144" spans="1:9">
      <c r="A1144" s="402"/>
      <c r="B1144" s="402"/>
      <c r="C1144" s="402"/>
      <c r="D1144" s="1819"/>
      <c r="E1144" s="1819"/>
      <c r="F1144" s="1819"/>
    </row>
    <row r="1145" spans="1:9">
      <c r="A1145" s="402"/>
      <c r="B1145" s="402"/>
      <c r="C1145" s="402"/>
      <c r="D1145" s="1819"/>
      <c r="E1145" s="1819"/>
      <c r="F1145" s="1819"/>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31"/>
      <c r="H1553" s="1831"/>
      <c r="I1553" s="1831"/>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abSelected="1" view="pageBreakPreview" topLeftCell="A574" zoomScale="115" zoomScaleNormal="100" zoomScaleSheetLayoutView="115" workbookViewId="0">
      <selection activeCell="S427" sqref="S42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2422</v>
      </c>
      <c r="BE1" s="3"/>
      <c r="BF1" s="3"/>
    </row>
    <row r="2" spans="1:58" ht="12.95" customHeight="1">
      <c r="BD2" s="3" t="s">
        <v>2423</v>
      </c>
      <c r="BE2" s="3" t="s">
        <v>2424</v>
      </c>
      <c r="BF2" s="3" t="s">
        <v>2425</v>
      </c>
    </row>
    <row r="3" spans="1:58" ht="12.95" customHeight="1">
      <c r="BD3" s="3" t="s">
        <v>2517</v>
      </c>
      <c r="BE3" t="str">
        <f>AC220</f>
        <v>Balance of Los Angeles County</v>
      </c>
    </row>
    <row r="4" spans="1:58" ht="12.95" customHeight="1">
      <c r="BD4" s="3" t="s">
        <v>2432</v>
      </c>
      <c r="BE4" s="1180"/>
    </row>
    <row r="5" spans="1:58" ht="12.95" customHeight="1">
      <c r="BD5" s="3" t="s">
        <v>2433</v>
      </c>
      <c r="BE5">
        <f>SUMIF($AC$726:$AC$760,"&lt;=20%",$G$726:G$760)</f>
        <v>0</v>
      </c>
      <c r="BF5" s="3" t="s">
        <v>2438</v>
      </c>
    </row>
    <row r="6" spans="1:58" ht="12.95" customHeight="1">
      <c r="BD6" s="3" t="s">
        <v>2434</v>
      </c>
      <c r="BE6" s="1183">
        <f>SUMIF($AC$726:$AC$760,"&lt;=25%",$G$726:G$760)-SUM($BE$5:BE5)</f>
        <v>0</v>
      </c>
    </row>
    <row r="7" spans="1:58" ht="12.95" customHeight="1">
      <c r="BD7" s="1181" t="s">
        <v>2426</v>
      </c>
      <c r="BE7" s="1183">
        <f>SUMIF($AC$726:$AC$760,"&lt;=30%",$G$726:G$760)-SUM($BE$5:BE6)</f>
        <v>29</v>
      </c>
    </row>
    <row r="8" spans="1:58" ht="26.25" customHeight="1">
      <c r="A8" s="1759" t="s">
        <v>100</v>
      </c>
      <c r="B8" s="1759"/>
      <c r="C8" s="1759"/>
      <c r="D8" s="1759"/>
      <c r="E8" s="1759"/>
      <c r="F8" s="1759"/>
      <c r="G8" s="1759"/>
      <c r="H8" s="1759"/>
      <c r="I8" s="1759"/>
      <c r="J8" s="1759"/>
      <c r="K8" s="1759"/>
      <c r="L8" s="1759"/>
      <c r="M8" s="1759"/>
      <c r="N8" s="1759"/>
      <c r="O8" s="1759"/>
      <c r="P8" s="1759"/>
      <c r="Q8" s="1759"/>
      <c r="R8" s="1759"/>
      <c r="S8" s="1759"/>
      <c r="T8" s="1759"/>
      <c r="U8" s="1759"/>
      <c r="V8" s="1759"/>
      <c r="W8" s="1759"/>
      <c r="X8" s="1759"/>
      <c r="Y8" s="1759"/>
      <c r="Z8" s="1759"/>
      <c r="AA8" s="1759"/>
      <c r="AB8" s="1759"/>
      <c r="AC8" s="1759"/>
      <c r="AD8" s="1759"/>
      <c r="AE8" s="1759"/>
      <c r="AF8" s="1759"/>
      <c r="AG8" s="1759"/>
      <c r="AH8" s="1759"/>
      <c r="AI8" s="1759"/>
      <c r="AJ8" s="1759"/>
      <c r="AK8" s="1759"/>
      <c r="AL8" s="1759"/>
      <c r="AM8" s="1759"/>
      <c r="AN8" s="1759"/>
      <c r="AO8" s="1759"/>
      <c r="AP8" s="1759"/>
      <c r="AQ8" s="1759"/>
      <c r="AR8" s="1759"/>
      <c r="AS8" s="1759"/>
      <c r="AT8" s="1759"/>
      <c r="AU8" s="894"/>
      <c r="AV8" s="894"/>
      <c r="AW8" s="894"/>
      <c r="AX8" s="894"/>
      <c r="AY8" s="894"/>
      <c r="BD8" s="3" t="s">
        <v>2435</v>
      </c>
      <c r="BE8" s="1183">
        <f>SUMIF($AC$726:$AC$760,"&lt;=35%",$G$726:G$760)-SUM($BE$5:BE7)</f>
        <v>0</v>
      </c>
    </row>
    <row r="9" spans="1:58" ht="12.95" customHeight="1">
      <c r="A9" s="1760" t="s">
        <v>2032</v>
      </c>
      <c r="B9" s="1760"/>
      <c r="C9" s="1760"/>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0"/>
      <c r="AB9" s="1760"/>
      <c r="AC9" s="1760"/>
      <c r="AD9" s="1760"/>
      <c r="AE9" s="1760"/>
      <c r="AF9" s="1760"/>
      <c r="AG9" s="1760"/>
      <c r="AH9" s="1760"/>
      <c r="AI9" s="1760"/>
      <c r="AJ9" s="1760"/>
      <c r="AK9" s="1760"/>
      <c r="AL9" s="1760"/>
      <c r="AM9" s="1760"/>
      <c r="AN9" s="1760"/>
      <c r="AO9" s="1760"/>
      <c r="AP9" s="1760"/>
      <c r="AQ9" s="1760"/>
      <c r="AR9" s="1760"/>
      <c r="AS9" s="1760"/>
      <c r="AT9" s="1760"/>
      <c r="AU9" s="13"/>
      <c r="AV9" s="13"/>
      <c r="AW9" s="13"/>
      <c r="AX9" s="13"/>
      <c r="AY9" s="13"/>
      <c r="BD9" s="1182" t="s">
        <v>2427</v>
      </c>
      <c r="BE9" s="1183">
        <f>SUMIF($AC$726:$AC$760,"&lt;=40%",$G$726:G$760)-SUM($BE$5:BE8)</f>
        <v>0</v>
      </c>
    </row>
    <row r="10" spans="1:58" ht="12.95" customHeight="1">
      <c r="A10" s="1760" t="s">
        <v>2597</v>
      </c>
      <c r="B10" s="1760"/>
      <c r="C10" s="1760"/>
      <c r="D10" s="1760"/>
      <c r="E10" s="1760"/>
      <c r="F10" s="1760"/>
      <c r="G10" s="1760"/>
      <c r="H10" s="1760"/>
      <c r="I10" s="1760"/>
      <c r="J10" s="1760"/>
      <c r="K10" s="1760"/>
      <c r="L10" s="1760"/>
      <c r="M10" s="1760"/>
      <c r="N10" s="1760"/>
      <c r="O10" s="1760"/>
      <c r="P10" s="1760"/>
      <c r="Q10" s="1760"/>
      <c r="R10" s="1760"/>
      <c r="S10" s="1760"/>
      <c r="T10" s="1760"/>
      <c r="U10" s="1760"/>
      <c r="V10" s="1760"/>
      <c r="W10" s="1760"/>
      <c r="X10" s="1760"/>
      <c r="Y10" s="1760"/>
      <c r="Z10" s="1760"/>
      <c r="AA10" s="1760"/>
      <c r="AB10" s="1760"/>
      <c r="AC10" s="1760"/>
      <c r="AD10" s="1760"/>
      <c r="AE10" s="1760"/>
      <c r="AF10" s="1760"/>
      <c r="AG10" s="1760"/>
      <c r="AH10" s="1760"/>
      <c r="AI10" s="1760"/>
      <c r="AJ10" s="1760"/>
      <c r="AK10" s="1760"/>
      <c r="AL10" s="1760"/>
      <c r="AM10" s="1760"/>
      <c r="AN10" s="1760"/>
      <c r="AO10" s="1760"/>
      <c r="AP10" s="1760"/>
      <c r="AQ10" s="1760"/>
      <c r="AR10" s="1760"/>
      <c r="AS10" s="1760"/>
      <c r="AT10" s="1760"/>
      <c r="AU10" s="13"/>
      <c r="AV10" s="13"/>
      <c r="AW10" s="13"/>
      <c r="AX10" s="13"/>
      <c r="AY10" s="13"/>
      <c r="BD10" s="3" t="s">
        <v>2436</v>
      </c>
      <c r="BE10" s="1183">
        <f>SUMIF($AC$726:$AC$760,"&lt;=45%",$G$726:G$760)-SUM($BE$5:BE9)</f>
        <v>0</v>
      </c>
    </row>
    <row r="11" spans="1:58" ht="12.95" customHeight="1">
      <c r="A11" s="1760" t="s">
        <v>2525</v>
      </c>
      <c r="B11" s="1760"/>
      <c r="C11" s="1760"/>
      <c r="D11" s="1760"/>
      <c r="E11" s="1760"/>
      <c r="F11" s="1760"/>
      <c r="G11" s="1760"/>
      <c r="H11" s="1760"/>
      <c r="I11" s="1760"/>
      <c r="J11" s="1760"/>
      <c r="K11" s="1760"/>
      <c r="L11" s="1760"/>
      <c r="M11" s="1760"/>
      <c r="N11" s="1760"/>
      <c r="O11" s="1760"/>
      <c r="P11" s="1760"/>
      <c r="Q11" s="1760"/>
      <c r="R11" s="1760"/>
      <c r="S11" s="1760"/>
      <c r="T11" s="1760"/>
      <c r="U11" s="1760"/>
      <c r="V11" s="1760"/>
      <c r="W11" s="1760"/>
      <c r="X11" s="1760"/>
      <c r="Y11" s="1760"/>
      <c r="Z11" s="1760"/>
      <c r="AA11" s="1760"/>
      <c r="AB11" s="1760"/>
      <c r="AC11" s="1760"/>
      <c r="AD11" s="1760"/>
      <c r="AE11" s="1760"/>
      <c r="AF11" s="1760"/>
      <c r="AG11" s="1760"/>
      <c r="AH11" s="1760"/>
      <c r="AI11" s="1760"/>
      <c r="AJ11" s="1760"/>
      <c r="AK11" s="1760"/>
      <c r="AL11" s="1760"/>
      <c r="AM11" s="1760"/>
      <c r="AN11" s="1760"/>
      <c r="AO11" s="1760"/>
      <c r="AP11" s="1760"/>
      <c r="AQ11" s="1760"/>
      <c r="AR11" s="1760"/>
      <c r="AS11" s="1760"/>
      <c r="AT11" s="1760"/>
      <c r="AU11" s="13"/>
      <c r="AV11" s="13"/>
      <c r="AW11" s="13"/>
      <c r="AX11" s="13"/>
      <c r="AY11" s="13"/>
      <c r="BD11" s="1181" t="s">
        <v>2428</v>
      </c>
      <c r="BE11" s="1183">
        <f>SUMIF($AC$726:$AC$760,"&lt;=50%",$G$726:G$760)-SUM($BE$5:BE10)</f>
        <v>58</v>
      </c>
    </row>
    <row r="12" spans="1:58" ht="12.95" customHeight="1">
      <c r="A12" s="1761" t="s">
        <v>2632</v>
      </c>
      <c r="B12" s="1761"/>
      <c r="C12" s="1761"/>
      <c r="D12" s="1761"/>
      <c r="E12" s="1761"/>
      <c r="F12" s="1761"/>
      <c r="G12" s="1761"/>
      <c r="H12" s="1761"/>
      <c r="I12" s="1761"/>
      <c r="J12" s="1761"/>
      <c r="K12" s="1761"/>
      <c r="L12" s="1761"/>
      <c r="M12" s="1761"/>
      <c r="N12" s="1761"/>
      <c r="O12" s="1761"/>
      <c r="P12" s="1761"/>
      <c r="Q12" s="1761"/>
      <c r="R12" s="1761"/>
      <c r="S12" s="1761"/>
      <c r="T12" s="1761"/>
      <c r="U12" s="1761"/>
      <c r="V12" s="1761"/>
      <c r="W12" s="1761"/>
      <c r="X12" s="1761"/>
      <c r="Y12" s="1761"/>
      <c r="Z12" s="1761"/>
      <c r="AA12" s="1761"/>
      <c r="AB12" s="1761"/>
      <c r="AC12" s="1761"/>
      <c r="AD12" s="1761"/>
      <c r="AE12" s="1761"/>
      <c r="AF12" s="1761"/>
      <c r="AG12" s="1761"/>
      <c r="AH12" s="1761"/>
      <c r="AI12" s="1761"/>
      <c r="AJ12" s="1761"/>
      <c r="AK12" s="1761"/>
      <c r="AL12" s="1761"/>
      <c r="AM12" s="1761"/>
      <c r="AN12" s="1761"/>
      <c r="AO12" s="1761"/>
      <c r="AP12" s="1761"/>
      <c r="AQ12" s="1761"/>
      <c r="AR12" s="1761"/>
      <c r="AS12" s="1761"/>
      <c r="AT12" s="1761"/>
      <c r="AU12" s="6"/>
      <c r="AV12" s="6"/>
      <c r="AW12" s="6"/>
      <c r="AX12" s="6"/>
      <c r="AY12" s="6"/>
      <c r="BD12" s="3" t="s">
        <v>2437</v>
      </c>
      <c r="BE12" s="1183">
        <f>SUMIF($AC$726:$AC$760,"&lt;=55%",$G$726:G$760)-SUM($BE$5:BE11)</f>
        <v>0</v>
      </c>
    </row>
    <row r="13" spans="1:58" ht="12.95" customHeight="1">
      <c r="A13" s="1604" t="s">
        <v>2033</v>
      </c>
      <c r="B13" s="1604"/>
      <c r="C13" s="1604"/>
      <c r="D13" s="1604"/>
      <c r="E13" s="1604"/>
      <c r="F13" s="1604"/>
      <c r="G13" s="1604"/>
      <c r="H13" s="1604"/>
      <c r="I13" s="1604"/>
      <c r="J13" s="1604"/>
      <c r="K13" s="1604"/>
      <c r="L13" s="1604"/>
      <c r="M13" s="1604"/>
      <c r="N13" s="1604"/>
      <c r="O13" s="1604"/>
      <c r="P13" s="1604"/>
      <c r="Q13" s="1604"/>
      <c r="R13" s="1604"/>
      <c r="S13" s="1604"/>
      <c r="T13" s="1604"/>
      <c r="U13" s="1604"/>
      <c r="V13" s="1604"/>
      <c r="W13" s="1604"/>
      <c r="X13" s="1604"/>
      <c r="Y13" s="1604"/>
      <c r="Z13" s="1604"/>
      <c r="AA13" s="1604"/>
      <c r="AB13" s="1604"/>
      <c r="AC13" s="1604"/>
      <c r="AD13" s="1604"/>
      <c r="AE13" s="1604"/>
      <c r="AF13" s="1604"/>
      <c r="AG13" s="1604"/>
      <c r="AH13" s="1604"/>
      <c r="AI13" s="1604"/>
      <c r="AJ13" s="1604"/>
      <c r="AK13" s="1604"/>
      <c r="AL13" s="1604"/>
      <c r="AM13" s="1604"/>
      <c r="AN13" s="1604"/>
      <c r="AO13" s="1604"/>
      <c r="AP13" s="1604"/>
      <c r="AQ13" s="1604"/>
      <c r="AR13" s="1604"/>
      <c r="AS13" s="1604"/>
      <c r="AT13" s="1604"/>
      <c r="AU13" s="895"/>
      <c r="AV13" s="895"/>
      <c r="AW13" s="895"/>
      <c r="AX13" s="895"/>
      <c r="AY13" s="895"/>
      <c r="BD13" s="1182" t="s">
        <v>2429</v>
      </c>
      <c r="BE13" s="1183">
        <f>SUMIF($AC$726:$AC$760,"&lt;=60%",$G$726:G$760)-SUM($BE$5:BE12)</f>
        <v>195</v>
      </c>
    </row>
    <row r="14" spans="1:58" ht="12.95" customHeight="1">
      <c r="A14" s="1604"/>
      <c r="B14" s="1604"/>
      <c r="C14" s="1604"/>
      <c r="D14" s="1604"/>
      <c r="E14" s="1604"/>
      <c r="F14" s="1604"/>
      <c r="G14" s="1604"/>
      <c r="H14" s="1604"/>
      <c r="I14" s="1604"/>
      <c r="J14" s="1604"/>
      <c r="K14" s="1604"/>
      <c r="L14" s="1604"/>
      <c r="M14" s="1604"/>
      <c r="N14" s="1604"/>
      <c r="O14" s="1604"/>
      <c r="P14" s="1604"/>
      <c r="Q14" s="1604"/>
      <c r="R14" s="1604"/>
      <c r="S14" s="1604"/>
      <c r="T14" s="1604"/>
      <c r="U14" s="1604"/>
      <c r="V14" s="1604"/>
      <c r="W14" s="1604"/>
      <c r="X14" s="1604"/>
      <c r="Y14" s="1604"/>
      <c r="Z14" s="1604"/>
      <c r="AA14" s="1604"/>
      <c r="AB14" s="1604"/>
      <c r="AC14" s="1604"/>
      <c r="AD14" s="1604"/>
      <c r="AE14" s="1604"/>
      <c r="AF14" s="1604"/>
      <c r="AG14" s="1604"/>
      <c r="AH14" s="1604"/>
      <c r="AI14" s="1604"/>
      <c r="AJ14" s="1604"/>
      <c r="AK14" s="1604"/>
      <c r="AL14" s="1604"/>
      <c r="AM14" s="1604"/>
      <c r="AN14" s="1604"/>
      <c r="AO14" s="1604"/>
      <c r="AP14" s="1604"/>
      <c r="AQ14" s="1604"/>
      <c r="AR14" s="1604"/>
      <c r="AS14" s="1604"/>
      <c r="AT14" s="1604"/>
      <c r="AU14" s="895"/>
      <c r="AV14" s="895"/>
      <c r="AW14" s="895"/>
      <c r="AX14" s="895"/>
      <c r="AY14" s="895"/>
      <c r="BD14" s="1181" t="s">
        <v>2430</v>
      </c>
      <c r="BE14" s="1183">
        <f>SUMIF($AC$726:$AC$760,"&lt;=70%",$G$726:G$760)-SUM($BE$5:BE13)</f>
        <v>3</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2431</v>
      </c>
      <c r="BE15" s="1183">
        <f>SUMIF($AC$726:$AC$760,"&lt;=80%",$G$726:G$760)-SUM($BE$5:BE14)</f>
        <v>0</v>
      </c>
    </row>
    <row r="16" spans="1:58" ht="12.95" customHeight="1">
      <c r="A16" s="57" t="s">
        <v>2034</v>
      </c>
      <c r="C16" s="4"/>
      <c r="D16" s="4"/>
      <c r="E16" s="4"/>
      <c r="F16" s="4"/>
      <c r="G16" s="4"/>
      <c r="H16" s="1453" t="s">
        <v>2654</v>
      </c>
      <c r="I16" s="1466"/>
      <c r="J16" s="1466"/>
      <c r="K16" s="1466"/>
      <c r="L16" s="1466"/>
      <c r="M16" s="1466"/>
      <c r="N16" s="1466"/>
      <c r="O16" s="1466"/>
      <c r="P16" s="1466"/>
      <c r="Q16" s="1466"/>
      <c r="R16" s="1466"/>
      <c r="S16" s="1466"/>
      <c r="T16" s="1466"/>
      <c r="U16" s="1466"/>
      <c r="V16" s="1466"/>
      <c r="W16" s="1466"/>
      <c r="X16" s="1466"/>
      <c r="Y16" s="1466"/>
      <c r="Z16" s="1466"/>
      <c r="AA16" s="1466"/>
      <c r="AB16" s="1466"/>
      <c r="AC16" s="1466"/>
      <c r="AD16" s="1466"/>
      <c r="AE16" s="1466"/>
      <c r="AF16" s="1466"/>
      <c r="AG16" s="1466"/>
      <c r="AH16" s="1466"/>
      <c r="AI16" s="1466"/>
      <c r="AJ16" s="1466"/>
      <c r="BD16" s="1182" t="s">
        <v>656</v>
      </c>
      <c r="BE16" s="1183" t="str">
        <f>Application!H18</f>
        <v>Garvey Apartments</v>
      </c>
    </row>
    <row r="17" spans="1:58" ht="12.95" customHeight="1">
      <c r="BD17" s="1181" t="s">
        <v>2443</v>
      </c>
      <c r="BE17" s="1183">
        <f>Application!AA943</f>
        <v>6000000</v>
      </c>
    </row>
    <row r="18" spans="1:58" ht="12.95" customHeight="1">
      <c r="A18" s="57" t="s">
        <v>101</v>
      </c>
      <c r="C18" s="4"/>
      <c r="D18" s="4"/>
      <c r="E18" s="4"/>
      <c r="F18" s="4"/>
      <c r="G18" s="4"/>
      <c r="H18" s="1434" t="s">
        <v>2653</v>
      </c>
      <c r="I18" s="1444"/>
      <c r="J18" s="1444"/>
      <c r="K18" s="1444"/>
      <c r="L18" s="1444"/>
      <c r="M18" s="1444"/>
      <c r="N18" s="1444"/>
      <c r="O18" s="1444"/>
      <c r="P18" s="1444"/>
      <c r="Q18" s="1444"/>
      <c r="R18" s="1444"/>
      <c r="S18" s="1444"/>
      <c r="T18" s="1444"/>
      <c r="U18" s="1444"/>
      <c r="V18" s="1444"/>
      <c r="W18" s="1444"/>
      <c r="X18" s="1444"/>
      <c r="Y18" s="1444"/>
      <c r="Z18" s="1444"/>
      <c r="AA18" s="1444"/>
      <c r="AB18" s="1444"/>
      <c r="AC18" s="1444"/>
      <c r="AD18" s="1444"/>
      <c r="AE18" s="1444"/>
      <c r="AF18" s="1444"/>
      <c r="AG18" s="1444"/>
      <c r="AH18" s="1444"/>
      <c r="AI18" s="1444"/>
      <c r="AJ18" s="1444"/>
      <c r="BD18" s="1182" t="s">
        <v>2444</v>
      </c>
      <c r="BE18" s="1183">
        <f>AA943</f>
        <v>6000000</v>
      </c>
    </row>
    <row r="19" spans="1:58" ht="12.95" customHeight="1">
      <c r="BD19" s="1181" t="s">
        <v>2445</v>
      </c>
      <c r="BE19" s="1183">
        <f>Application!M26</f>
        <v>3972389</v>
      </c>
    </row>
    <row r="20" spans="1:58" ht="12.95" customHeight="1">
      <c r="A20" s="1762" t="s">
        <v>873</v>
      </c>
      <c r="B20" s="1762"/>
      <c r="C20" s="1762"/>
      <c r="D20" s="1762"/>
      <c r="E20" s="1762"/>
      <c r="F20" s="1762"/>
      <c r="G20" s="1762"/>
      <c r="H20" s="1762"/>
      <c r="I20" s="1762"/>
      <c r="J20" s="1762"/>
      <c r="K20" s="1762"/>
      <c r="L20" s="1762"/>
      <c r="M20" s="1762"/>
      <c r="N20" s="1762"/>
      <c r="O20" s="1762"/>
      <c r="P20" s="1762"/>
      <c r="Q20" s="1762"/>
      <c r="R20" s="1762"/>
      <c r="S20" s="1762"/>
      <c r="T20" s="1762"/>
      <c r="U20" s="1762"/>
      <c r="V20" s="1762"/>
      <c r="W20" s="1762"/>
      <c r="X20" s="1762"/>
      <c r="Y20" s="1762"/>
      <c r="Z20" s="1762"/>
      <c r="AA20" s="1762"/>
      <c r="AB20" s="1762"/>
      <c r="AC20" s="1762"/>
      <c r="AD20" s="1762"/>
      <c r="AE20" s="1762"/>
      <c r="AF20" s="1762"/>
      <c r="AG20" s="1762"/>
      <c r="AH20" s="1762"/>
      <c r="AI20" s="1762"/>
      <c r="AJ20" s="1762"/>
      <c r="AK20" s="1762"/>
      <c r="AL20" s="1762"/>
      <c r="AM20" s="1762"/>
      <c r="AN20" s="1762"/>
      <c r="AO20" s="1762"/>
      <c r="AP20" s="1762"/>
      <c r="AQ20" s="1762"/>
      <c r="AR20" s="1762"/>
      <c r="AS20" s="1762"/>
      <c r="AT20" s="1762"/>
      <c r="AU20" s="896"/>
      <c r="AV20" s="896"/>
      <c r="AW20" s="896"/>
      <c r="AX20" s="896"/>
      <c r="AY20" s="896"/>
      <c r="BD20" s="1182" t="s">
        <v>2446</v>
      </c>
      <c r="BE20" s="1183">
        <f>Application!M27</f>
        <v>20000000</v>
      </c>
    </row>
    <row r="21" spans="1:58" ht="12.95" customHeight="1">
      <c r="A21" s="1784" t="s">
        <v>1009</v>
      </c>
      <c r="B21" s="1784"/>
      <c r="C21" s="1784"/>
      <c r="D21" s="1784"/>
      <c r="E21" s="1784"/>
      <c r="F21" s="1784"/>
      <c r="G21" s="1784"/>
      <c r="H21" s="1784"/>
      <c r="I21" s="1784"/>
      <c r="J21" s="1784"/>
      <c r="K21" s="1784"/>
      <c r="L21" s="1784"/>
      <c r="M21" s="1784"/>
      <c r="N21" s="1784"/>
      <c r="O21" s="1784"/>
      <c r="P21" s="1784"/>
      <c r="Q21" s="1784"/>
      <c r="R21" s="1784"/>
      <c r="S21" s="1784"/>
      <c r="T21" s="1784"/>
      <c r="U21" s="1784"/>
      <c r="V21" s="1784"/>
      <c r="W21" s="1784"/>
      <c r="X21" s="1784"/>
      <c r="Y21" s="1784"/>
      <c r="Z21" s="1784"/>
      <c r="AA21" s="1784"/>
      <c r="AB21" s="1784"/>
      <c r="AC21" s="1784"/>
      <c r="AD21" s="1784"/>
      <c r="AE21" s="1784"/>
      <c r="AF21" s="1784"/>
      <c r="AG21" s="1784"/>
      <c r="AH21" s="1784"/>
      <c r="AI21" s="1784"/>
      <c r="AJ21" s="1784"/>
      <c r="AK21" s="1784"/>
      <c r="AL21" s="1784"/>
      <c r="AM21" s="897"/>
      <c r="AN21" s="897"/>
      <c r="AO21" s="897"/>
      <c r="AP21" s="897"/>
      <c r="AQ21" s="897"/>
      <c r="AR21" s="897"/>
      <c r="AS21" s="897"/>
      <c r="AT21" s="897"/>
      <c r="AU21" s="897"/>
      <c r="AV21" s="897"/>
      <c r="AW21" s="897"/>
      <c r="AX21" s="897"/>
      <c r="AY21" s="897"/>
      <c r="BD21" s="1181" t="s">
        <v>2447</v>
      </c>
      <c r="BE21" s="1183">
        <f>Application!AM562</f>
        <v>23000000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91065126</v>
      </c>
      <c r="BF22" s="3" t="s">
        <v>2518</v>
      </c>
    </row>
    <row r="23" spans="1:58" ht="12.95" customHeight="1">
      <c r="A23" s="1763" t="s">
        <v>2100</v>
      </c>
      <c r="B23" s="1763"/>
      <c r="C23" s="1763"/>
      <c r="D23" s="1763"/>
      <c r="E23" s="1763"/>
      <c r="F23" s="1763"/>
      <c r="G23" s="1763"/>
      <c r="H23" s="1763"/>
      <c r="I23" s="1763"/>
      <c r="J23" s="1763"/>
      <c r="K23" s="1763"/>
      <c r="L23" s="1763"/>
      <c r="M23" s="1763"/>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c r="AL23" s="1763"/>
      <c r="AM23" s="1763"/>
      <c r="AN23" s="1763"/>
      <c r="AO23" s="1763"/>
      <c r="AP23" s="1763"/>
      <c r="AQ23" s="1763"/>
      <c r="AR23" s="1763"/>
      <c r="AS23" s="1763"/>
      <c r="AT23" s="1763"/>
      <c r="AU23" s="18"/>
      <c r="AV23" s="18"/>
      <c r="AW23" s="18"/>
      <c r="AX23" s="18"/>
      <c r="AY23" s="18"/>
      <c r="AZ23" s="18"/>
      <c r="BD23" s="1181" t="s">
        <v>2448</v>
      </c>
      <c r="BE23" s="1183">
        <f>'Sources and Uses Budget'!B4</f>
        <v>6850000</v>
      </c>
    </row>
    <row r="24" spans="1:58" ht="12.95" customHeight="1">
      <c r="A24" s="1763"/>
      <c r="B24" s="1763"/>
      <c r="C24" s="1763"/>
      <c r="D24" s="1763"/>
      <c r="E24" s="1763"/>
      <c r="F24" s="1763"/>
      <c r="G24" s="1763"/>
      <c r="H24" s="1763"/>
      <c r="I24" s="1763"/>
      <c r="J24" s="1763"/>
      <c r="K24" s="1763"/>
      <c r="L24" s="1763"/>
      <c r="M24" s="1763"/>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c r="AL24" s="1763"/>
      <c r="AM24" s="1763"/>
      <c r="AN24" s="1763"/>
      <c r="AO24" s="1763"/>
      <c r="AP24" s="1763"/>
      <c r="AQ24" s="1763"/>
      <c r="AR24" s="1763"/>
      <c r="AS24" s="1763"/>
      <c r="AT24" s="1763"/>
      <c r="AU24" s="18"/>
      <c r="AV24" s="18"/>
      <c r="AW24" s="18"/>
      <c r="AX24" s="18"/>
      <c r="AY24" s="18"/>
      <c r="AZ24" s="18"/>
      <c r="BD24" s="1182" t="s">
        <v>2449</v>
      </c>
      <c r="BE24" s="1183">
        <f>Application!AG459</f>
        <v>249800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2450</v>
      </c>
      <c r="BE25" s="1183" t="str">
        <f>Application!D208</f>
        <v>40%/60% Average Income</v>
      </c>
    </row>
    <row r="26" spans="1:58" ht="12.95" customHeight="1">
      <c r="A26" s="4"/>
      <c r="C26" s="4"/>
      <c r="D26" s="4"/>
      <c r="E26" s="4"/>
      <c r="F26" s="4"/>
      <c r="G26" s="4"/>
      <c r="H26" s="4"/>
      <c r="I26" s="4"/>
      <c r="J26" s="4"/>
      <c r="K26" s="4"/>
      <c r="L26" s="4"/>
      <c r="M26" s="1765">
        <f>'Basis &amp; Credits'!AB56</f>
        <v>3972389</v>
      </c>
      <c r="N26" s="1765"/>
      <c r="O26" s="1765"/>
      <c r="P26" s="1765"/>
      <c r="Q26" s="1765"/>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332">
        <f>'Basis &amp; Credits'!AB78</f>
        <v>20000000</v>
      </c>
      <c r="N27" s="1332"/>
      <c r="O27" s="1332"/>
      <c r="P27" s="1332"/>
      <c r="Q27" s="1332"/>
      <c r="R27" s="3" t="s">
        <v>1267</v>
      </c>
      <c r="S27" s="4"/>
      <c r="T27" s="4"/>
      <c r="U27" s="4"/>
      <c r="V27" s="4"/>
      <c r="W27" s="4"/>
      <c r="X27" s="4"/>
      <c r="Y27" s="4"/>
      <c r="Z27" s="4"/>
      <c r="AF27" s="4"/>
      <c r="AG27" s="4"/>
      <c r="AH27" s="4"/>
      <c r="AI27" s="4"/>
      <c r="AJ27" s="4"/>
      <c r="AK27" s="4"/>
      <c r="BD27" s="1181" t="s">
        <v>2053</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2451</v>
      </c>
      <c r="BE28" s="1183" t="b">
        <f>Application!M366="Yes"</f>
        <v>0</v>
      </c>
    </row>
    <row r="29" spans="1:58" ht="12.95" customHeight="1">
      <c r="A29" s="1457" t="s">
        <v>2101</v>
      </c>
      <c r="B29" s="1457"/>
      <c r="C29" s="1457"/>
      <c r="D29" s="1457"/>
      <c r="E29" s="1457"/>
      <c r="F29" s="1457"/>
      <c r="G29" s="1457"/>
      <c r="H29" s="1457"/>
      <c r="I29" s="1457"/>
      <c r="J29" s="1457"/>
      <c r="K29" s="1457"/>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c r="AL29" s="1457"/>
      <c r="AM29" s="1457"/>
      <c r="AN29" s="1457"/>
      <c r="AO29" s="1457"/>
      <c r="AP29" s="1457"/>
      <c r="AQ29" s="1457"/>
      <c r="AR29" s="1457"/>
      <c r="AS29" s="1457"/>
      <c r="AT29" s="1457"/>
      <c r="BD29" s="1181" t="s">
        <v>2452</v>
      </c>
      <c r="BE29" s="1183" t="b">
        <f>Application!M367="Yes"</f>
        <v>0</v>
      </c>
    </row>
    <row r="30" spans="1:58" ht="12.95" customHeight="1">
      <c r="A30" s="1457"/>
      <c r="B30" s="1457"/>
      <c r="C30" s="1457"/>
      <c r="D30" s="1457"/>
      <c r="E30" s="1457"/>
      <c r="F30" s="1457"/>
      <c r="G30" s="1457"/>
      <c r="H30" s="1457"/>
      <c r="I30" s="1457"/>
      <c r="J30" s="1457"/>
      <c r="K30" s="1457"/>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1457"/>
      <c r="AH30" s="1457"/>
      <c r="AI30" s="1457"/>
      <c r="AJ30" s="1457"/>
      <c r="AK30" s="1457"/>
      <c r="AL30" s="1457"/>
      <c r="AM30" s="1457"/>
      <c r="AN30" s="1457"/>
      <c r="AO30" s="1457"/>
      <c r="AP30" s="1457"/>
      <c r="AQ30" s="1457"/>
      <c r="AR30" s="1457"/>
      <c r="AS30" s="1457"/>
      <c r="AT30" s="1457"/>
      <c r="AZ30" s="20"/>
      <c r="BD30" s="1182" t="s">
        <v>28</v>
      </c>
      <c r="BE30" s="1183" t="b">
        <f>Application!AJ364="Yes"</f>
        <v>1</v>
      </c>
    </row>
    <row r="31" spans="1:58" ht="12.95" customHeight="1">
      <c r="A31" s="1457"/>
      <c r="B31" s="1457"/>
      <c r="C31" s="1457"/>
      <c r="D31" s="1457"/>
      <c r="E31" s="1457"/>
      <c r="F31" s="1457"/>
      <c r="G31" s="1457"/>
      <c r="H31" s="1457"/>
      <c r="I31" s="1457"/>
      <c r="J31" s="1457"/>
      <c r="K31" s="1457"/>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1457"/>
      <c r="AH31" s="1457"/>
      <c r="AI31" s="1457"/>
      <c r="AJ31" s="1457"/>
      <c r="AK31" s="1457"/>
      <c r="AL31" s="1457"/>
      <c r="AM31" s="1457"/>
      <c r="AN31" s="1457"/>
      <c r="AO31" s="1457"/>
      <c r="AP31" s="1457"/>
      <c r="AQ31" s="1457"/>
      <c r="AR31" s="1457"/>
      <c r="AS31" s="1457"/>
      <c r="AT31" s="1457"/>
      <c r="AU31" s="20"/>
      <c r="AV31" s="20"/>
      <c r="AW31" s="20"/>
      <c r="AX31" s="20"/>
      <c r="AY31" s="20"/>
      <c r="AZ31" s="20"/>
      <c r="BD31" s="1181" t="s">
        <v>2453</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2454</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307" t="s">
        <v>669</v>
      </c>
      <c r="P33" s="1307"/>
      <c r="Q33" s="1764" t="s">
        <v>2102</v>
      </c>
      <c r="R33" s="1764"/>
      <c r="S33" s="1764"/>
      <c r="T33" s="1764"/>
      <c r="U33" s="1764"/>
      <c r="V33" s="1764"/>
      <c r="W33" s="1764"/>
      <c r="X33" s="1764"/>
      <c r="Y33" s="1764"/>
      <c r="Z33" s="1764"/>
      <c r="AA33" s="1764"/>
      <c r="AB33" s="1764"/>
      <c r="AC33" s="1764"/>
      <c r="AD33" s="1764"/>
      <c r="AE33" s="1764"/>
      <c r="AF33" s="1764"/>
      <c r="AG33" s="1764"/>
      <c r="AH33" s="1764"/>
      <c r="AI33" s="1764"/>
      <c r="AJ33" s="1764"/>
      <c r="AK33" s="1764"/>
      <c r="AL33" s="1764"/>
      <c r="AM33" s="1764"/>
      <c r="AN33" s="1764"/>
      <c r="AO33" s="1764"/>
      <c r="AP33" s="1764"/>
      <c r="AQ33" s="1764"/>
      <c r="AR33" s="1764"/>
      <c r="AS33" s="1764"/>
      <c r="AT33" s="1764"/>
      <c r="AU33" s="20"/>
      <c r="AV33" s="20"/>
      <c r="AW33" s="20"/>
      <c r="AX33" s="20"/>
      <c r="AY33" s="20"/>
      <c r="BD33" s="1181" t="s">
        <v>2519</v>
      </c>
      <c r="BE33" s="1183" t="str">
        <f>Application!D220</f>
        <v>Balance of Los Angeles County</v>
      </c>
    </row>
    <row r="34" spans="1:57" ht="12.95" hidden="1" customHeight="1">
      <c r="A34" s="1457" t="s">
        <v>2103</v>
      </c>
      <c r="B34" s="1457"/>
      <c r="C34" s="1457"/>
      <c r="D34" s="1457"/>
      <c r="E34" s="1457"/>
      <c r="F34" s="1457"/>
      <c r="G34" s="1457"/>
      <c r="H34" s="1457"/>
      <c r="I34" s="1457"/>
      <c r="J34" s="1457"/>
      <c r="K34" s="1457"/>
      <c r="L34" s="1457"/>
      <c r="M34" s="1457"/>
      <c r="N34" s="1457"/>
      <c r="O34" s="1457"/>
      <c r="P34" s="1457"/>
      <c r="Q34" s="1457"/>
      <c r="R34" s="1457"/>
      <c r="S34" s="1457"/>
      <c r="T34" s="1457"/>
      <c r="U34" s="1457"/>
      <c r="V34" s="1457"/>
      <c r="W34" s="1457"/>
      <c r="X34" s="1457"/>
      <c r="Y34" s="1457"/>
      <c r="Z34" s="1457"/>
      <c r="AA34" s="1457"/>
      <c r="AB34" s="1457"/>
      <c r="AC34" s="1457"/>
      <c r="AD34" s="1457"/>
      <c r="AE34" s="1457"/>
      <c r="AF34" s="1457"/>
      <c r="AG34" s="1457"/>
      <c r="AH34" s="1457"/>
      <c r="AI34" s="1457"/>
      <c r="AJ34" s="1457"/>
      <c r="AK34" s="1457"/>
      <c r="AL34" s="1457"/>
      <c r="AM34" s="1457"/>
      <c r="AN34" s="1457"/>
      <c r="AO34" s="1457"/>
      <c r="AP34" s="1457"/>
      <c r="AQ34" s="1457"/>
      <c r="AR34" s="1457"/>
      <c r="AS34" s="1457"/>
      <c r="AT34" s="1457"/>
      <c r="AU34" s="20"/>
      <c r="AV34" s="20"/>
      <c r="AW34" s="20"/>
      <c r="AX34" s="20"/>
      <c r="AY34" s="20"/>
      <c r="AZ34" s="20"/>
      <c r="BD34" s="1182" t="s">
        <v>2455</v>
      </c>
      <c r="BE34" s="1183" t="str">
        <f>Application!I185</f>
        <v>9622 Garvey Ave</v>
      </c>
    </row>
    <row r="35" spans="1:57" ht="12.95" hidden="1" customHeight="1">
      <c r="A35" s="1457"/>
      <c r="B35" s="1457"/>
      <c r="C35" s="1457"/>
      <c r="D35" s="1457"/>
      <c r="E35" s="1457"/>
      <c r="F35" s="1457"/>
      <c r="G35" s="1457"/>
      <c r="H35" s="1457"/>
      <c r="I35" s="1457"/>
      <c r="J35" s="1457"/>
      <c r="K35" s="1457"/>
      <c r="L35" s="1457"/>
      <c r="M35" s="1457"/>
      <c r="N35" s="1457"/>
      <c r="O35" s="1457"/>
      <c r="P35" s="1457"/>
      <c r="Q35" s="1457"/>
      <c r="R35" s="1457"/>
      <c r="S35" s="1457"/>
      <c r="T35" s="1457"/>
      <c r="U35" s="1457"/>
      <c r="V35" s="1457"/>
      <c r="W35" s="1457"/>
      <c r="X35" s="1457"/>
      <c r="Y35" s="1457"/>
      <c r="Z35" s="1457"/>
      <c r="AA35" s="1457"/>
      <c r="AB35" s="1457"/>
      <c r="AC35" s="1457"/>
      <c r="AD35" s="1457"/>
      <c r="AE35" s="1457"/>
      <c r="AF35" s="1457"/>
      <c r="AG35" s="1457"/>
      <c r="AH35" s="1457"/>
      <c r="AI35" s="1457"/>
      <c r="AJ35" s="1457"/>
      <c r="AK35" s="1457"/>
      <c r="AL35" s="1457"/>
      <c r="AM35" s="1457"/>
      <c r="AN35" s="1457"/>
      <c r="AO35" s="1457"/>
      <c r="AP35" s="1457"/>
      <c r="AQ35" s="1457"/>
      <c r="AR35" s="1457"/>
      <c r="AS35" s="1457"/>
      <c r="AT35" s="1457"/>
      <c r="AU35" s="20"/>
      <c r="AV35" s="20"/>
      <c r="AW35" s="20"/>
      <c r="AX35" s="20"/>
      <c r="AY35" s="20"/>
      <c r="AZ35" s="20"/>
      <c r="BD35" s="1181" t="s">
        <v>2456</v>
      </c>
      <c r="BE35" s="1183" t="str">
        <f>IF(Application!E187="","",Application!E187)</f>
        <v/>
      </c>
    </row>
    <row r="36" spans="1:57" ht="12.95" hidden="1" customHeight="1">
      <c r="A36" s="1457"/>
      <c r="B36" s="1457"/>
      <c r="C36" s="1457"/>
      <c r="D36" s="1457"/>
      <c r="E36" s="1457"/>
      <c r="F36" s="1457"/>
      <c r="G36" s="1457"/>
      <c r="H36" s="1457"/>
      <c r="I36" s="1457"/>
      <c r="J36" s="1457"/>
      <c r="K36" s="1457"/>
      <c r="L36" s="1457"/>
      <c r="M36" s="1457"/>
      <c r="N36" s="1457"/>
      <c r="O36" s="1457"/>
      <c r="P36" s="1457"/>
      <c r="Q36" s="1457"/>
      <c r="R36" s="1457"/>
      <c r="S36" s="1457"/>
      <c r="T36" s="1457"/>
      <c r="U36" s="1457"/>
      <c r="V36" s="1457"/>
      <c r="W36" s="1457"/>
      <c r="X36" s="1457"/>
      <c r="Y36" s="1457"/>
      <c r="Z36" s="1457"/>
      <c r="AA36" s="1457"/>
      <c r="AB36" s="1457"/>
      <c r="AC36" s="1457"/>
      <c r="AD36" s="1457"/>
      <c r="AE36" s="1457"/>
      <c r="AF36" s="1457"/>
      <c r="AG36" s="1457"/>
      <c r="AH36" s="1457"/>
      <c r="AI36" s="1457"/>
      <c r="AJ36" s="1457"/>
      <c r="AK36" s="1457"/>
      <c r="AL36" s="1457"/>
      <c r="AM36" s="1457"/>
      <c r="AN36" s="1457"/>
      <c r="AO36" s="1457"/>
      <c r="AP36" s="1457"/>
      <c r="AQ36" s="1457"/>
      <c r="AR36" s="1457"/>
      <c r="AS36" s="1457"/>
      <c r="AT36" s="1457"/>
      <c r="AU36" s="20"/>
      <c r="AV36" s="20"/>
      <c r="AW36" s="20"/>
      <c r="AX36" s="20"/>
      <c r="AY36" s="20"/>
      <c r="AZ36" s="20"/>
      <c r="BD36" s="1182" t="s">
        <v>2457</v>
      </c>
      <c r="BE36" s="1183" t="str">
        <f>Application!I189</f>
        <v>South El Monte</v>
      </c>
    </row>
    <row r="37" spans="1:57" ht="12.95" hidden="1" customHeight="1">
      <c r="A37" s="1457"/>
      <c r="B37" s="1457"/>
      <c r="C37" s="1457"/>
      <c r="D37" s="1457"/>
      <c r="E37" s="1457"/>
      <c r="F37" s="1457"/>
      <c r="G37" s="1457"/>
      <c r="H37" s="1457"/>
      <c r="I37" s="1457"/>
      <c r="J37" s="1457"/>
      <c r="K37" s="1457"/>
      <c r="L37" s="1457"/>
      <c r="M37" s="1457"/>
      <c r="N37" s="1457"/>
      <c r="O37" s="1457"/>
      <c r="P37" s="1457"/>
      <c r="Q37" s="1457"/>
      <c r="R37" s="1457"/>
      <c r="S37" s="1457"/>
      <c r="T37" s="1457"/>
      <c r="U37" s="1457"/>
      <c r="V37" s="1457"/>
      <c r="W37" s="1457"/>
      <c r="X37" s="1457"/>
      <c r="Y37" s="1457"/>
      <c r="Z37" s="1457"/>
      <c r="AA37" s="1457"/>
      <c r="AB37" s="1457"/>
      <c r="AC37" s="1457"/>
      <c r="AD37" s="1457"/>
      <c r="AE37" s="1457"/>
      <c r="AF37" s="1457"/>
      <c r="AG37" s="1457"/>
      <c r="AH37" s="1457"/>
      <c r="AI37" s="1457"/>
      <c r="AJ37" s="1457"/>
      <c r="AK37" s="1457"/>
      <c r="AL37" s="1457"/>
      <c r="AM37" s="1457"/>
      <c r="AN37" s="1457"/>
      <c r="AO37" s="1457"/>
      <c r="AP37" s="1457"/>
      <c r="AQ37" s="1457"/>
      <c r="AR37" s="1457"/>
      <c r="AS37" s="1457"/>
      <c r="AT37" s="1457"/>
      <c r="AZ37" s="20"/>
      <c r="BD37" s="1181" t="s">
        <v>2458</v>
      </c>
      <c r="BE37" s="1183" t="str">
        <f>Application!T189</f>
        <v>Los Angeles</v>
      </c>
    </row>
    <row r="38" spans="1:57" ht="12.95" hidden="1" customHeight="1">
      <c r="A38" s="3"/>
      <c r="AZ38" s="20"/>
      <c r="BD38" s="1182" t="s">
        <v>2459</v>
      </c>
      <c r="BE38" s="1183">
        <f>Application!I190</f>
        <v>91733</v>
      </c>
    </row>
    <row r="39" spans="1:57" ht="12.95" customHeight="1">
      <c r="A39" s="1478" t="s">
        <v>2104</v>
      </c>
      <c r="B39" s="1478"/>
      <c r="C39" s="1478"/>
      <c r="D39" s="1478"/>
      <c r="E39" s="1478"/>
      <c r="F39" s="1478"/>
      <c r="G39" s="1478"/>
      <c r="H39" s="1478"/>
      <c r="I39" s="1478"/>
      <c r="J39" s="1478"/>
      <c r="K39" s="1478"/>
      <c r="L39" s="1478"/>
      <c r="M39" s="1478"/>
      <c r="N39" s="1478"/>
      <c r="O39" s="1478"/>
      <c r="P39" s="1478"/>
      <c r="Q39" s="1478"/>
      <c r="R39" s="1478"/>
      <c r="S39" s="1478"/>
      <c r="T39" s="1478"/>
      <c r="U39" s="1478"/>
      <c r="V39" s="1478"/>
      <c r="W39" s="1478"/>
      <c r="X39" s="1478"/>
      <c r="Y39" s="1478"/>
      <c r="Z39" s="1478"/>
      <c r="AA39" s="1478"/>
      <c r="AB39" s="1478"/>
      <c r="AC39" s="1478"/>
      <c r="AD39" s="1478"/>
      <c r="AE39" s="1478"/>
      <c r="AF39" s="1478"/>
      <c r="AG39" s="1478"/>
      <c r="AH39" s="1478"/>
      <c r="AI39" s="1478"/>
      <c r="AJ39" s="1478"/>
      <c r="AK39" s="1478"/>
      <c r="AL39" s="1478"/>
      <c r="AM39" s="1478"/>
      <c r="AN39" s="1478"/>
      <c r="AO39" s="1478"/>
      <c r="AP39" s="1478"/>
      <c r="AQ39" s="1478"/>
      <c r="AR39" s="1478"/>
      <c r="AS39" s="1478"/>
      <c r="AT39" s="1478"/>
      <c r="AZ39" s="20"/>
      <c r="BD39" s="1181" t="s">
        <v>2460</v>
      </c>
      <c r="BE39" s="1183">
        <f>Application!AG446</f>
        <v>288</v>
      </c>
    </row>
    <row r="40" spans="1:57" ht="12.95" customHeight="1">
      <c r="A40" s="1478"/>
      <c r="B40" s="1478"/>
      <c r="C40" s="1478"/>
      <c r="D40" s="1478"/>
      <c r="E40" s="1478"/>
      <c r="F40" s="1478"/>
      <c r="G40" s="1478"/>
      <c r="H40" s="1478"/>
      <c r="I40" s="1478"/>
      <c r="J40" s="1478"/>
      <c r="K40" s="1478"/>
      <c r="L40" s="1478"/>
      <c r="M40" s="1478"/>
      <c r="N40" s="1478"/>
      <c r="O40" s="1478"/>
      <c r="P40" s="1478"/>
      <c r="Q40" s="1478"/>
      <c r="R40" s="1478"/>
      <c r="S40" s="1478"/>
      <c r="T40" s="1478"/>
      <c r="U40" s="1478"/>
      <c r="V40" s="1478"/>
      <c r="W40" s="1478"/>
      <c r="X40" s="1478"/>
      <c r="Y40" s="1478"/>
      <c r="Z40" s="1478"/>
      <c r="AA40" s="1478"/>
      <c r="AB40" s="1478"/>
      <c r="AC40" s="1478"/>
      <c r="AD40" s="1478"/>
      <c r="AE40" s="1478"/>
      <c r="AF40" s="1478"/>
      <c r="AG40" s="1478"/>
      <c r="AH40" s="1478"/>
      <c r="AI40" s="1478"/>
      <c r="AJ40" s="1478"/>
      <c r="AK40" s="1478"/>
      <c r="AL40" s="1478"/>
      <c r="AM40" s="1478"/>
      <c r="AN40" s="1478"/>
      <c r="AO40" s="1478"/>
      <c r="AP40" s="1478"/>
      <c r="AQ40" s="1478"/>
      <c r="AR40" s="1478"/>
      <c r="AS40" s="1478"/>
      <c r="AT40" s="1478"/>
      <c r="AU40" s="20"/>
      <c r="AV40" s="20"/>
      <c r="AW40" s="20"/>
      <c r="AX40" s="20"/>
      <c r="AY40" s="20"/>
      <c r="AZ40" s="20"/>
      <c r="BD40" s="1182" t="s">
        <v>384</v>
      </c>
      <c r="BE40" s="1183">
        <f>Application!AG449</f>
        <v>285</v>
      </c>
    </row>
    <row r="41" spans="1:57" ht="12.95" customHeight="1">
      <c r="A41" s="1478"/>
      <c r="B41" s="1478"/>
      <c r="C41" s="1478"/>
      <c r="D41" s="1478"/>
      <c r="E41" s="1478"/>
      <c r="F41" s="1478"/>
      <c r="G41" s="1478"/>
      <c r="H41" s="1478"/>
      <c r="I41" s="1478"/>
      <c r="J41" s="1478"/>
      <c r="K41" s="1478"/>
      <c r="L41" s="1478"/>
      <c r="M41" s="1478"/>
      <c r="N41" s="1478"/>
      <c r="O41" s="1478"/>
      <c r="P41" s="1478"/>
      <c r="Q41" s="1478"/>
      <c r="R41" s="1478"/>
      <c r="S41" s="1478"/>
      <c r="T41" s="1478"/>
      <c r="U41" s="1478"/>
      <c r="V41" s="1478"/>
      <c r="W41" s="1478"/>
      <c r="X41" s="1478"/>
      <c r="Y41" s="1478"/>
      <c r="Z41" s="1478"/>
      <c r="AA41" s="1478"/>
      <c r="AB41" s="1478"/>
      <c r="AC41" s="1478"/>
      <c r="AD41" s="1478"/>
      <c r="AE41" s="1478"/>
      <c r="AF41" s="1478"/>
      <c r="AG41" s="1478"/>
      <c r="AH41" s="1478"/>
      <c r="AI41" s="1478"/>
      <c r="AJ41" s="1478"/>
      <c r="AK41" s="1478"/>
      <c r="AL41" s="1478"/>
      <c r="AM41" s="1478"/>
      <c r="AN41" s="1478"/>
      <c r="AO41" s="1478"/>
      <c r="AP41" s="1478"/>
      <c r="AQ41" s="1478"/>
      <c r="AR41" s="1478"/>
      <c r="AS41" s="1478"/>
      <c r="AT41" s="1478"/>
      <c r="AU41" s="20"/>
      <c r="AV41" s="20"/>
      <c r="AW41" s="20"/>
      <c r="AX41" s="20"/>
      <c r="AY41" s="20"/>
      <c r="AZ41" s="20"/>
      <c r="BD41" s="1181" t="s">
        <v>287</v>
      </c>
      <c r="BE41" s="1183">
        <f>Application!AG447</f>
        <v>0</v>
      </c>
    </row>
    <row r="42" spans="1:57" ht="12.95" customHeight="1">
      <c r="A42" s="1478"/>
      <c r="B42" s="1478"/>
      <c r="C42" s="1478"/>
      <c r="D42" s="1478"/>
      <c r="E42" s="1478"/>
      <c r="F42" s="1478"/>
      <c r="G42" s="1478"/>
      <c r="H42" s="1478"/>
      <c r="I42" s="1478"/>
      <c r="J42" s="1478"/>
      <c r="K42" s="1478"/>
      <c r="L42" s="1478"/>
      <c r="M42" s="1478"/>
      <c r="N42" s="1478"/>
      <c r="O42" s="1478"/>
      <c r="P42" s="1478"/>
      <c r="Q42" s="1478"/>
      <c r="R42" s="1478"/>
      <c r="S42" s="1478"/>
      <c r="T42" s="1478"/>
      <c r="U42" s="1478"/>
      <c r="V42" s="1478"/>
      <c r="W42" s="1478"/>
      <c r="X42" s="1478"/>
      <c r="Y42" s="1478"/>
      <c r="Z42" s="1478"/>
      <c r="AA42" s="1478"/>
      <c r="AB42" s="1478"/>
      <c r="AC42" s="1478"/>
      <c r="AD42" s="1478"/>
      <c r="AE42" s="1478"/>
      <c r="AF42" s="1478"/>
      <c r="AG42" s="1478"/>
      <c r="AH42" s="1478"/>
      <c r="AI42" s="1478"/>
      <c r="AJ42" s="1478"/>
      <c r="AK42" s="1478"/>
      <c r="AL42" s="1478"/>
      <c r="AM42" s="1478"/>
      <c r="AN42" s="1478"/>
      <c r="AO42" s="1478"/>
      <c r="AP42" s="1478"/>
      <c r="AQ42" s="1478"/>
      <c r="AR42" s="1478"/>
      <c r="AS42" s="1478"/>
      <c r="AT42" s="1478"/>
      <c r="AZ42" s="20"/>
      <c r="BD42" s="1182" t="s">
        <v>2461</v>
      </c>
      <c r="BE42" s="1185">
        <f>Application!AC761</f>
        <v>0.55017543859649132</v>
      </c>
    </row>
    <row r="43" spans="1:57" ht="12.95" customHeight="1">
      <c r="A43" s="1478"/>
      <c r="B43" s="1478"/>
      <c r="C43" s="1478"/>
      <c r="D43" s="1478"/>
      <c r="E43" s="1478"/>
      <c r="F43" s="1478"/>
      <c r="G43" s="1478"/>
      <c r="H43" s="1478"/>
      <c r="I43" s="1478"/>
      <c r="J43" s="1478"/>
      <c r="K43" s="1478"/>
      <c r="L43" s="1478"/>
      <c r="M43" s="1478"/>
      <c r="N43" s="1478"/>
      <c r="O43" s="1478"/>
      <c r="P43" s="1478"/>
      <c r="Q43" s="1478"/>
      <c r="R43" s="1478"/>
      <c r="S43" s="1478"/>
      <c r="T43" s="1478"/>
      <c r="U43" s="1478"/>
      <c r="V43" s="1478"/>
      <c r="W43" s="1478"/>
      <c r="X43" s="1478"/>
      <c r="Y43" s="1478"/>
      <c r="Z43" s="1478"/>
      <c r="AA43" s="1478"/>
      <c r="AB43" s="1478"/>
      <c r="AC43" s="1478"/>
      <c r="AD43" s="1478"/>
      <c r="AE43" s="1478"/>
      <c r="AF43" s="1478"/>
      <c r="AG43" s="1478"/>
      <c r="AH43" s="1478"/>
      <c r="AI43" s="1478"/>
      <c r="AJ43" s="1478"/>
      <c r="AK43" s="1478"/>
      <c r="AL43" s="1478"/>
      <c r="AM43" s="1478"/>
      <c r="AN43" s="1478"/>
      <c r="AO43" s="1478"/>
      <c r="AP43" s="1478"/>
      <c r="AQ43" s="1478"/>
      <c r="AR43" s="1478"/>
      <c r="AS43" s="1478"/>
      <c r="AT43" s="1478"/>
      <c r="AU43" s="20"/>
      <c r="AV43" s="20"/>
      <c r="AW43" s="20"/>
      <c r="AX43" s="20"/>
      <c r="AY43" s="20"/>
      <c r="AZ43" s="20"/>
      <c r="BD43" s="1181" t="s">
        <v>2462</v>
      </c>
      <c r="BE43" s="1185">
        <f>Application!AH761</f>
        <v>0.55017543859649132</v>
      </c>
    </row>
    <row r="44" spans="1:57" ht="12.95" customHeight="1">
      <c r="A44" s="1478"/>
      <c r="B44" s="1478"/>
      <c r="C44" s="1478"/>
      <c r="D44" s="1478"/>
      <c r="E44" s="1478"/>
      <c r="F44" s="1478"/>
      <c r="G44" s="1478"/>
      <c r="H44" s="1478"/>
      <c r="I44" s="1478"/>
      <c r="J44" s="1478"/>
      <c r="K44" s="1478"/>
      <c r="L44" s="1478"/>
      <c r="M44" s="1478"/>
      <c r="N44" s="1478"/>
      <c r="O44" s="1478"/>
      <c r="P44" s="1478"/>
      <c r="Q44" s="1478"/>
      <c r="R44" s="1478"/>
      <c r="S44" s="1478"/>
      <c r="T44" s="1478"/>
      <c r="U44" s="1478"/>
      <c r="V44" s="1478"/>
      <c r="W44" s="1478"/>
      <c r="X44" s="1478"/>
      <c r="Y44" s="1478"/>
      <c r="Z44" s="1478"/>
      <c r="AA44" s="1478"/>
      <c r="AB44" s="1478"/>
      <c r="AC44" s="1478"/>
      <c r="AD44" s="1478"/>
      <c r="AE44" s="1478"/>
      <c r="AF44" s="1478"/>
      <c r="AG44" s="1478"/>
      <c r="AH44" s="1478"/>
      <c r="AI44" s="1478"/>
      <c r="AJ44" s="1478"/>
      <c r="AK44" s="1478"/>
      <c r="AL44" s="1478"/>
      <c r="AM44" s="1478"/>
      <c r="AN44" s="1478"/>
      <c r="AO44" s="1478"/>
      <c r="AP44" s="1478"/>
      <c r="AQ44" s="1478"/>
      <c r="AR44" s="1478"/>
      <c r="AS44" s="1478"/>
      <c r="AT44" s="1478"/>
      <c r="AU44" s="20"/>
      <c r="AV44" s="20"/>
      <c r="AW44" s="20"/>
      <c r="AX44" s="20"/>
      <c r="AY44" s="20"/>
      <c r="AZ44" s="20"/>
      <c r="BD44" s="1182" t="s">
        <v>2463</v>
      </c>
      <c r="BE44" s="1183">
        <f>Application!AC463</f>
        <v>316198.35416666669</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2464</v>
      </c>
      <c r="BE45" s="1183">
        <f>Application!AE433</f>
        <v>1</v>
      </c>
    </row>
    <row r="46" spans="1:57" ht="12.95" customHeight="1">
      <c r="A46" s="1763" t="s">
        <v>2105</v>
      </c>
      <c r="B46" s="1763"/>
      <c r="C46" s="1763"/>
      <c r="D46" s="1763"/>
      <c r="E46" s="1763"/>
      <c r="F46" s="1763"/>
      <c r="G46" s="1763"/>
      <c r="H46" s="1763"/>
      <c r="I46" s="1763"/>
      <c r="J46" s="1763"/>
      <c r="K46" s="1763"/>
      <c r="L46" s="1763"/>
      <c r="M46" s="1763"/>
      <c r="N46" s="1763"/>
      <c r="O46" s="1763"/>
      <c r="P46" s="1763"/>
      <c r="Q46" s="1763"/>
      <c r="R46" s="1763"/>
      <c r="S46" s="1763"/>
      <c r="T46" s="1763"/>
      <c r="U46" s="1763"/>
      <c r="V46" s="1763"/>
      <c r="W46" s="1763"/>
      <c r="X46" s="1763"/>
      <c r="Y46" s="1763"/>
      <c r="Z46" s="1763"/>
      <c r="AA46" s="1763"/>
      <c r="AB46" s="1763"/>
      <c r="AC46" s="1763"/>
      <c r="AD46" s="1763"/>
      <c r="AE46" s="1763"/>
      <c r="AF46" s="1763"/>
      <c r="AG46" s="1763"/>
      <c r="AH46" s="1763"/>
      <c r="AI46" s="1763"/>
      <c r="AJ46" s="1763"/>
      <c r="AK46" s="1763"/>
      <c r="AL46" s="1763"/>
      <c r="AM46" s="1763"/>
      <c r="AN46" s="1763"/>
      <c r="AO46" s="1763"/>
      <c r="AP46" s="1763"/>
      <c r="AQ46" s="1763"/>
      <c r="AR46" s="1763"/>
      <c r="AS46" s="1763"/>
      <c r="AT46" s="1763"/>
      <c r="AU46" s="20"/>
      <c r="AV46" s="20"/>
      <c r="AW46" s="20"/>
      <c r="AX46" s="20"/>
      <c r="AY46" s="20"/>
      <c r="AZ46" s="20"/>
      <c r="BD46" s="1182" t="s">
        <v>2465</v>
      </c>
      <c r="BE46" s="1183" t="b">
        <f>Application!T195="Yes"</f>
        <v>0</v>
      </c>
    </row>
    <row r="47" spans="1:57" ht="12.95" customHeight="1">
      <c r="A47" s="1763"/>
      <c r="B47" s="1763"/>
      <c r="C47" s="1763"/>
      <c r="D47" s="1763"/>
      <c r="E47" s="1763"/>
      <c r="F47" s="1763"/>
      <c r="G47" s="1763"/>
      <c r="H47" s="1763"/>
      <c r="I47" s="1763"/>
      <c r="J47" s="1763"/>
      <c r="K47" s="1763"/>
      <c r="L47" s="1763"/>
      <c r="M47" s="1763"/>
      <c r="N47" s="1763"/>
      <c r="O47" s="1763"/>
      <c r="P47" s="1763"/>
      <c r="Q47" s="1763"/>
      <c r="R47" s="1763"/>
      <c r="S47" s="1763"/>
      <c r="T47" s="1763"/>
      <c r="U47" s="1763"/>
      <c r="V47" s="1763"/>
      <c r="W47" s="1763"/>
      <c r="X47" s="1763"/>
      <c r="Y47" s="1763"/>
      <c r="Z47" s="1763"/>
      <c r="AA47" s="1763"/>
      <c r="AB47" s="1763"/>
      <c r="AC47" s="1763"/>
      <c r="AD47" s="1763"/>
      <c r="AE47" s="1763"/>
      <c r="AF47" s="1763"/>
      <c r="AG47" s="1763"/>
      <c r="AH47" s="1763"/>
      <c r="AI47" s="1763"/>
      <c r="AJ47" s="1763"/>
      <c r="AK47" s="1763"/>
      <c r="AL47" s="1763"/>
      <c r="AM47" s="1763"/>
      <c r="AN47" s="1763"/>
      <c r="AO47" s="1763"/>
      <c r="AP47" s="1763"/>
      <c r="AQ47" s="1763"/>
      <c r="AR47" s="1763"/>
      <c r="AS47" s="1763"/>
      <c r="AT47" s="1763"/>
      <c r="AU47" s="20"/>
      <c r="AV47" s="20"/>
      <c r="AW47" s="20"/>
      <c r="AX47" s="20"/>
      <c r="AY47" s="20"/>
      <c r="AZ47" s="20"/>
      <c r="BD47" s="1181" t="s">
        <v>2466</v>
      </c>
      <c r="BE47" s="1183" t="b">
        <f>Application!T196="Yes"</f>
        <v>1</v>
      </c>
    </row>
    <row r="48" spans="1:57" ht="12.95" customHeight="1">
      <c r="A48" s="1763"/>
      <c r="B48" s="1763"/>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20"/>
      <c r="AV48" s="20"/>
      <c r="AW48" s="20"/>
      <c r="AX48" s="20"/>
      <c r="AY48" s="20"/>
      <c r="AZ48" s="20"/>
      <c r="BD48" s="1182" t="s">
        <v>2467</v>
      </c>
      <c r="BE48" s="1183" t="str">
        <f>Application!M252</f>
        <v>Garvey South, LLC</v>
      </c>
    </row>
    <row r="49" spans="1:57" ht="12.95" customHeight="1">
      <c r="A49" s="1763"/>
      <c r="B49" s="1763"/>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3"/>
      <c r="AQ49" s="1763"/>
      <c r="AR49" s="1763"/>
      <c r="AS49" s="1763"/>
      <c r="AT49" s="1763"/>
      <c r="AU49" s="20"/>
      <c r="AV49" s="20"/>
      <c r="AW49" s="20"/>
      <c r="AX49" s="20"/>
      <c r="AY49" s="20"/>
      <c r="AZ49" s="20"/>
      <c r="BD49" s="1181" t="s">
        <v>2468</v>
      </c>
      <c r="BE49" s="1183" t="str">
        <f>Application!M255</f>
        <v>Chris Maffris</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2469</v>
      </c>
      <c r="BE50" s="1183" t="str">
        <f>Application!AA258</f>
        <v>Meta Development, LLC</v>
      </c>
    </row>
    <row r="51" spans="1:57" ht="12.95" customHeight="1">
      <c r="A51" s="1478" t="s">
        <v>2106</v>
      </c>
      <c r="B51" s="1478"/>
      <c r="C51" s="1478"/>
      <c r="D51" s="1478"/>
      <c r="E51" s="1478"/>
      <c r="F51" s="1478"/>
      <c r="G51" s="1478"/>
      <c r="H51" s="1478"/>
      <c r="I51" s="1478"/>
      <c r="J51" s="1478"/>
      <c r="K51" s="1478"/>
      <c r="L51" s="1478"/>
      <c r="M51" s="1478"/>
      <c r="N51" s="1478"/>
      <c r="O51" s="1478"/>
      <c r="P51" s="1478"/>
      <c r="Q51" s="1478"/>
      <c r="R51" s="1478"/>
      <c r="S51" s="1478"/>
      <c r="T51" s="1478"/>
      <c r="U51" s="1478"/>
      <c r="V51" s="1478"/>
      <c r="W51" s="1478"/>
      <c r="X51" s="1478"/>
      <c r="Y51" s="1478"/>
      <c r="Z51" s="1478"/>
      <c r="AA51" s="1478"/>
      <c r="AB51" s="1478"/>
      <c r="AC51" s="1478"/>
      <c r="AD51" s="1478"/>
      <c r="AE51" s="1478"/>
      <c r="AF51" s="1478"/>
      <c r="AG51" s="1478"/>
      <c r="AH51" s="1478"/>
      <c r="AI51" s="1478"/>
      <c r="AJ51" s="1478"/>
      <c r="AK51" s="1478"/>
      <c r="AL51" s="1478"/>
      <c r="AM51" s="1478"/>
      <c r="AN51" s="1478"/>
      <c r="AO51" s="1478"/>
      <c r="AP51" s="1478"/>
      <c r="AQ51" s="1478"/>
      <c r="AR51" s="1478"/>
      <c r="AS51" s="1478"/>
      <c r="AT51" s="1478"/>
      <c r="AU51" s="20"/>
      <c r="AV51" s="20"/>
      <c r="AW51" s="20"/>
      <c r="AX51" s="20"/>
      <c r="AY51" s="20"/>
      <c r="AZ51" s="20"/>
      <c r="BD51" s="1181" t="s">
        <v>2470</v>
      </c>
      <c r="BE51" s="1183" t="str">
        <f>Application!M260</f>
        <v xml:space="preserve">FFAH V Garvey South Apts CA, LLC </v>
      </c>
    </row>
    <row r="52" spans="1:57" ht="12.95" customHeight="1">
      <c r="A52" s="1478"/>
      <c r="B52" s="1478"/>
      <c r="C52" s="1478"/>
      <c r="D52" s="1478"/>
      <c r="E52" s="1478"/>
      <c r="F52" s="1478"/>
      <c r="G52" s="1478"/>
      <c r="H52" s="1478"/>
      <c r="I52" s="1478"/>
      <c r="J52" s="1478"/>
      <c r="K52" s="1478"/>
      <c r="L52" s="1478"/>
      <c r="M52" s="1478"/>
      <c r="N52" s="1478"/>
      <c r="O52" s="1478"/>
      <c r="P52" s="1478"/>
      <c r="Q52" s="1478"/>
      <c r="R52" s="1478"/>
      <c r="S52" s="1478"/>
      <c r="T52" s="1478"/>
      <c r="U52" s="1478"/>
      <c r="V52" s="1478"/>
      <c r="W52" s="1478"/>
      <c r="X52" s="1478"/>
      <c r="Y52" s="1478"/>
      <c r="Z52" s="1478"/>
      <c r="AA52" s="1478"/>
      <c r="AB52" s="1478"/>
      <c r="AC52" s="1478"/>
      <c r="AD52" s="1478"/>
      <c r="AE52" s="1478"/>
      <c r="AF52" s="1478"/>
      <c r="AG52" s="1478"/>
      <c r="AH52" s="1478"/>
      <c r="AI52" s="1478"/>
      <c r="AJ52" s="1478"/>
      <c r="AK52" s="1478"/>
      <c r="AL52" s="1478"/>
      <c r="AM52" s="1478"/>
      <c r="AN52" s="1478"/>
      <c r="AO52" s="1478"/>
      <c r="AP52" s="1478"/>
      <c r="AQ52" s="1478"/>
      <c r="AR52" s="1478"/>
      <c r="AS52" s="1478"/>
      <c r="AT52" s="1478"/>
      <c r="AU52" s="20"/>
      <c r="AV52" s="20"/>
      <c r="AW52" s="20"/>
      <c r="AX52" s="20"/>
      <c r="AY52" s="20"/>
      <c r="AZ52" s="20"/>
      <c r="BD52" s="1182" t="s">
        <v>2471</v>
      </c>
      <c r="BE52" s="1183" t="str">
        <f>Application!M263</f>
        <v>Tarun Chandran</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2472</v>
      </c>
      <c r="BE53" s="1183" t="str">
        <f>Application!AA266</f>
        <v>Foundation For Affordable Housing</v>
      </c>
    </row>
    <row r="54" spans="1:57" ht="12.95" customHeight="1">
      <c r="A54" s="1478" t="s">
        <v>2107</v>
      </c>
      <c r="B54" s="1478"/>
      <c r="C54" s="1478"/>
      <c r="D54" s="1478"/>
      <c r="E54" s="1478"/>
      <c r="F54" s="1478"/>
      <c r="G54" s="1478"/>
      <c r="H54" s="1478"/>
      <c r="I54" s="1478"/>
      <c r="J54" s="1478"/>
      <c r="K54" s="1478"/>
      <c r="L54" s="1478"/>
      <c r="M54" s="1478"/>
      <c r="N54" s="1478"/>
      <c r="O54" s="1478"/>
      <c r="P54" s="1478"/>
      <c r="Q54" s="1478"/>
      <c r="R54" s="1478"/>
      <c r="S54" s="1478"/>
      <c r="T54" s="1478"/>
      <c r="U54" s="1478"/>
      <c r="V54" s="1478"/>
      <c r="W54" s="1478"/>
      <c r="X54" s="1478"/>
      <c r="Y54" s="1478"/>
      <c r="Z54" s="1478"/>
      <c r="AA54" s="1478"/>
      <c r="AB54" s="1478"/>
      <c r="AC54" s="1478"/>
      <c r="AD54" s="1478"/>
      <c r="AE54" s="1478"/>
      <c r="AF54" s="1478"/>
      <c r="AG54" s="1478"/>
      <c r="AH54" s="1478"/>
      <c r="AI54" s="1478"/>
      <c r="AJ54" s="1478"/>
      <c r="AK54" s="1478"/>
      <c r="AL54" s="1478"/>
      <c r="AM54" s="1478"/>
      <c r="AN54" s="1478"/>
      <c r="AO54" s="1478"/>
      <c r="AP54" s="1478"/>
      <c r="AQ54" s="1478"/>
      <c r="AR54" s="1478"/>
      <c r="AS54" s="1478"/>
      <c r="AT54" s="1478"/>
      <c r="AU54" s="20"/>
      <c r="AV54" s="20"/>
      <c r="AW54" s="20"/>
      <c r="AX54" s="20"/>
      <c r="AY54" s="20"/>
      <c r="AZ54" s="21"/>
      <c r="BD54" s="1182" t="s">
        <v>2473</v>
      </c>
      <c r="BE54" s="1183">
        <f>Application!M268</f>
        <v>0</v>
      </c>
    </row>
    <row r="55" spans="1:57" ht="12.95" customHeight="1">
      <c r="A55" s="1478"/>
      <c r="B55" s="1478"/>
      <c r="C55" s="1478"/>
      <c r="D55" s="1478"/>
      <c r="E55" s="1478"/>
      <c r="F55" s="1478"/>
      <c r="G55" s="1478"/>
      <c r="H55" s="1478"/>
      <c r="I55" s="1478"/>
      <c r="J55" s="1478"/>
      <c r="K55" s="1478"/>
      <c r="L55" s="1478"/>
      <c r="M55" s="1478"/>
      <c r="N55" s="1478"/>
      <c r="O55" s="1478"/>
      <c r="P55" s="1478"/>
      <c r="Q55" s="1478"/>
      <c r="R55" s="1478"/>
      <c r="S55" s="1478"/>
      <c r="T55" s="1478"/>
      <c r="U55" s="1478"/>
      <c r="V55" s="1478"/>
      <c r="W55" s="1478"/>
      <c r="X55" s="1478"/>
      <c r="Y55" s="1478"/>
      <c r="Z55" s="1478"/>
      <c r="AA55" s="1478"/>
      <c r="AB55" s="1478"/>
      <c r="AC55" s="1478"/>
      <c r="AD55" s="1478"/>
      <c r="AE55" s="1478"/>
      <c r="AF55" s="1478"/>
      <c r="AG55" s="1478"/>
      <c r="AH55" s="1478"/>
      <c r="AI55" s="1478"/>
      <c r="AJ55" s="1478"/>
      <c r="AK55" s="1478"/>
      <c r="AL55" s="1478"/>
      <c r="AM55" s="1478"/>
      <c r="AN55" s="1478"/>
      <c r="AO55" s="1478"/>
      <c r="AP55" s="1478"/>
      <c r="AQ55" s="1478"/>
      <c r="AR55" s="1478"/>
      <c r="AS55" s="1478"/>
      <c r="AT55" s="1478"/>
      <c r="AZ55" s="21"/>
      <c r="BD55" s="1181" t="s">
        <v>2474</v>
      </c>
      <c r="BE55" s="1183">
        <f>Application!M271</f>
        <v>0</v>
      </c>
    </row>
    <row r="56" spans="1:57" ht="12.95" customHeight="1">
      <c r="A56" s="1478"/>
      <c r="B56" s="1478"/>
      <c r="C56" s="1478"/>
      <c r="D56" s="1478"/>
      <c r="E56" s="1478"/>
      <c r="F56" s="1478"/>
      <c r="G56" s="1478"/>
      <c r="H56" s="1478"/>
      <c r="I56" s="1478"/>
      <c r="J56" s="1478"/>
      <c r="K56" s="1478"/>
      <c r="L56" s="1478"/>
      <c r="M56" s="1478"/>
      <c r="N56" s="1478"/>
      <c r="O56" s="1478"/>
      <c r="P56" s="1478"/>
      <c r="Q56" s="1478"/>
      <c r="R56" s="1478"/>
      <c r="S56" s="1478"/>
      <c r="T56" s="1478"/>
      <c r="U56" s="1478"/>
      <c r="V56" s="1478"/>
      <c r="W56" s="1478"/>
      <c r="X56" s="1478"/>
      <c r="Y56" s="1478"/>
      <c r="Z56" s="1478"/>
      <c r="AA56" s="1478"/>
      <c r="AB56" s="1478"/>
      <c r="AC56" s="1478"/>
      <c r="AD56" s="1478"/>
      <c r="AE56" s="1478"/>
      <c r="AF56" s="1478"/>
      <c r="AG56" s="1478"/>
      <c r="AH56" s="1478"/>
      <c r="AI56" s="1478"/>
      <c r="AJ56" s="1478"/>
      <c r="AK56" s="1478"/>
      <c r="AL56" s="1478"/>
      <c r="AM56" s="1478"/>
      <c r="AN56" s="1478"/>
      <c r="AO56" s="1478"/>
      <c r="AP56" s="1478"/>
      <c r="AQ56" s="1478"/>
      <c r="AR56" s="1478"/>
      <c r="AS56" s="1478"/>
      <c r="AT56" s="1478"/>
      <c r="BD56" s="1182" t="s">
        <v>2475</v>
      </c>
      <c r="BE56" s="1183">
        <f>Application!AA274</f>
        <v>0</v>
      </c>
    </row>
    <row r="57" spans="1:57" ht="12.95" customHeight="1">
      <c r="A57" s="1478"/>
      <c r="B57" s="1478"/>
      <c r="C57" s="1478"/>
      <c r="D57" s="1478"/>
      <c r="E57" s="1478"/>
      <c r="F57" s="1478"/>
      <c r="G57" s="1478"/>
      <c r="H57" s="1478"/>
      <c r="I57" s="1478"/>
      <c r="J57" s="1478"/>
      <c r="K57" s="1478"/>
      <c r="L57" s="1478"/>
      <c r="M57" s="1478"/>
      <c r="N57" s="1478"/>
      <c r="O57" s="1478"/>
      <c r="P57" s="1478"/>
      <c r="Q57" s="1478"/>
      <c r="R57" s="1478"/>
      <c r="S57" s="1478"/>
      <c r="T57" s="1478"/>
      <c r="U57" s="1478"/>
      <c r="V57" s="1478"/>
      <c r="W57" s="1478"/>
      <c r="X57" s="1478"/>
      <c r="Y57" s="1478"/>
      <c r="Z57" s="1478"/>
      <c r="AA57" s="1478"/>
      <c r="AB57" s="1478"/>
      <c r="AC57" s="1478"/>
      <c r="AD57" s="1478"/>
      <c r="AE57" s="1478"/>
      <c r="AF57" s="1478"/>
      <c r="AG57" s="1478"/>
      <c r="AH57" s="1478"/>
      <c r="AI57" s="1478"/>
      <c r="AJ57" s="1478"/>
      <c r="AK57" s="1478"/>
      <c r="AL57" s="1478"/>
      <c r="AM57" s="1478"/>
      <c r="AN57" s="1478"/>
      <c r="AO57" s="1478"/>
      <c r="AP57" s="1478"/>
      <c r="AQ57" s="1478"/>
      <c r="AR57" s="1478"/>
      <c r="AS57" s="1478"/>
      <c r="AT57" s="1478"/>
      <c r="BD57" s="1181" t="s">
        <v>2476</v>
      </c>
      <c r="BE57" s="1183" t="str">
        <f>Application!H296</f>
        <v>Meta Development Partners, LLC</v>
      </c>
    </row>
    <row r="58" spans="1:57" ht="12.95" customHeight="1">
      <c r="A58" s="1478"/>
      <c r="B58" s="1478"/>
      <c r="C58" s="1478"/>
      <c r="D58" s="1478"/>
      <c r="E58" s="1478"/>
      <c r="F58" s="1478"/>
      <c r="G58" s="1478"/>
      <c r="H58" s="1478"/>
      <c r="I58" s="1478"/>
      <c r="J58" s="1478"/>
      <c r="K58" s="1478"/>
      <c r="L58" s="1478"/>
      <c r="M58" s="1478"/>
      <c r="N58" s="1478"/>
      <c r="O58" s="1478"/>
      <c r="P58" s="1478"/>
      <c r="Q58" s="1478"/>
      <c r="R58" s="1478"/>
      <c r="S58" s="1478"/>
      <c r="T58" s="1478"/>
      <c r="U58" s="1478"/>
      <c r="V58" s="1478"/>
      <c r="W58" s="1478"/>
      <c r="X58" s="1478"/>
      <c r="Y58" s="1478"/>
      <c r="Z58" s="1478"/>
      <c r="AA58" s="1478"/>
      <c r="AB58" s="1478"/>
      <c r="AC58" s="1478"/>
      <c r="AD58" s="1478"/>
      <c r="AE58" s="1478"/>
      <c r="AF58" s="1478"/>
      <c r="AG58" s="1478"/>
      <c r="AH58" s="1478"/>
      <c r="AI58" s="1478"/>
      <c r="AJ58" s="1478"/>
      <c r="AK58" s="1478"/>
      <c r="AL58" s="1478"/>
      <c r="AM58" s="1478"/>
      <c r="AN58" s="1478"/>
      <c r="AO58" s="1478"/>
      <c r="AP58" s="1478"/>
      <c r="AQ58" s="1478"/>
      <c r="AR58" s="1478"/>
      <c r="AS58" s="1478"/>
      <c r="AT58" s="1478"/>
      <c r="BD58" s="1182" t="s">
        <v>2477</v>
      </c>
      <c r="BE58" s="1183" t="str">
        <f>Application!H297</f>
        <v>11150 W. Olympic Blvd., Suite 620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2478</v>
      </c>
      <c r="BE59" s="1183" t="str">
        <f>Application!H298</f>
        <v>Los Angeles</v>
      </c>
    </row>
    <row r="60" spans="1:57" ht="12.95" customHeight="1">
      <c r="A60" s="1478" t="s">
        <v>2108</v>
      </c>
      <c r="B60" s="1478"/>
      <c r="C60" s="1478"/>
      <c r="D60" s="1478"/>
      <c r="E60" s="1478"/>
      <c r="F60" s="1478"/>
      <c r="G60" s="1478"/>
      <c r="H60" s="1478"/>
      <c r="I60" s="1478"/>
      <c r="J60" s="1478"/>
      <c r="K60" s="1478"/>
      <c r="L60" s="1478"/>
      <c r="M60" s="1478"/>
      <c r="N60" s="1478"/>
      <c r="O60" s="1478"/>
      <c r="P60" s="1478"/>
      <c r="Q60" s="1478"/>
      <c r="R60" s="1478"/>
      <c r="S60" s="1478"/>
      <c r="T60" s="1478"/>
      <c r="U60" s="1478"/>
      <c r="V60" s="1478"/>
      <c r="W60" s="1478"/>
      <c r="X60" s="1478"/>
      <c r="Y60" s="1478"/>
      <c r="Z60" s="1478"/>
      <c r="AA60" s="1478"/>
      <c r="AB60" s="1478"/>
      <c r="AC60" s="1478"/>
      <c r="AD60" s="1478"/>
      <c r="AE60" s="1478"/>
      <c r="AF60" s="1478"/>
      <c r="AG60" s="1478"/>
      <c r="AH60" s="1478"/>
      <c r="AI60" s="1478"/>
      <c r="AJ60" s="1478"/>
      <c r="AK60" s="1478"/>
      <c r="AL60" s="1478"/>
      <c r="AM60" s="1478"/>
      <c r="AN60" s="1478"/>
      <c r="AO60" s="1478"/>
      <c r="AP60" s="1478"/>
      <c r="AQ60" s="1478"/>
      <c r="AR60" s="1478"/>
      <c r="AS60" s="1478"/>
      <c r="AT60" s="1478"/>
      <c r="AU60" s="20"/>
      <c r="AV60" s="20"/>
      <c r="AW60" s="20"/>
      <c r="AX60" s="20"/>
      <c r="AY60" s="20"/>
      <c r="AZ60" s="20"/>
      <c r="BD60" s="1182" t="s">
        <v>2479</v>
      </c>
      <c r="BE60" s="1183" t="str">
        <f>Application!H299</f>
        <v>Chris Maffris</v>
      </c>
    </row>
    <row r="61" spans="1:57" ht="12.95" customHeight="1">
      <c r="A61" s="1478"/>
      <c r="B61" s="1478"/>
      <c r="C61" s="1478"/>
      <c r="D61" s="1478"/>
      <c r="E61" s="1478"/>
      <c r="F61" s="1478"/>
      <c r="G61" s="1478"/>
      <c r="H61" s="1478"/>
      <c r="I61" s="1478"/>
      <c r="J61" s="1478"/>
      <c r="K61" s="1478"/>
      <c r="L61" s="1478"/>
      <c r="M61" s="1478"/>
      <c r="N61" s="1478"/>
      <c r="O61" s="1478"/>
      <c r="P61" s="1478"/>
      <c r="Q61" s="1478"/>
      <c r="R61" s="1478"/>
      <c r="S61" s="1478"/>
      <c r="T61" s="1478"/>
      <c r="U61" s="1478"/>
      <c r="V61" s="1478"/>
      <c r="W61" s="1478"/>
      <c r="X61" s="1478"/>
      <c r="Y61" s="1478"/>
      <c r="Z61" s="1478"/>
      <c r="AA61" s="1478"/>
      <c r="AB61" s="1478"/>
      <c r="AC61" s="1478"/>
      <c r="AD61" s="1478"/>
      <c r="AE61" s="1478"/>
      <c r="AF61" s="1478"/>
      <c r="AG61" s="1478"/>
      <c r="AH61" s="1478"/>
      <c r="AI61" s="1478"/>
      <c r="AJ61" s="1478"/>
      <c r="AK61" s="1478"/>
      <c r="AL61" s="1478"/>
      <c r="AM61" s="1478"/>
      <c r="AN61" s="1478"/>
      <c r="AO61" s="1478"/>
      <c r="AP61" s="1478"/>
      <c r="AQ61" s="1478"/>
      <c r="AR61" s="1478"/>
      <c r="AS61" s="1478"/>
      <c r="AT61" s="1478"/>
      <c r="AU61" s="20"/>
      <c r="AV61" s="20"/>
      <c r="AW61" s="20"/>
      <c r="AX61" s="20"/>
      <c r="AY61" s="20"/>
      <c r="AZ61" s="20"/>
      <c r="BD61" s="1181" t="s">
        <v>2480</v>
      </c>
      <c r="BE61" s="1183" t="str">
        <f>Application!H302</f>
        <v>cmaffris@metahousing.com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2481</v>
      </c>
      <c r="BE62" s="1186">
        <f>'Basis &amp; Credits'!AB50</f>
        <v>0.8</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0.8</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2482</v>
      </c>
      <c r="BE64" s="1183" t="b">
        <f>Application!X180="Yes"</f>
        <v>0</v>
      </c>
    </row>
    <row r="65" spans="1:57" ht="12.95" customHeight="1">
      <c r="A65" s="1470" t="s">
        <v>2110</v>
      </c>
      <c r="B65" s="1470"/>
      <c r="C65" s="1470"/>
      <c r="D65" s="1470"/>
      <c r="E65" s="1470"/>
      <c r="F65" s="1470"/>
      <c r="G65" s="1470"/>
      <c r="H65" s="1470"/>
      <c r="I65" s="1470"/>
      <c r="J65" s="1470"/>
      <c r="K65" s="1470"/>
      <c r="L65" s="1470"/>
      <c r="M65" s="1470"/>
      <c r="N65" s="1470"/>
      <c r="O65" s="1470"/>
      <c r="P65" s="1470"/>
      <c r="Q65" s="1470"/>
      <c r="R65" s="1470"/>
      <c r="S65" s="1470"/>
      <c r="T65" s="1470"/>
      <c r="U65" s="1470"/>
      <c r="V65" s="1470"/>
      <c r="W65" s="1470"/>
      <c r="X65" s="1470"/>
      <c r="Y65" s="1470"/>
      <c r="Z65" s="1470"/>
      <c r="AA65" s="1470"/>
      <c r="AB65" s="1470"/>
      <c r="AC65" s="1470"/>
      <c r="AD65" s="1470"/>
      <c r="AE65" s="1470"/>
      <c r="AF65" s="1470"/>
      <c r="AG65" s="1470"/>
      <c r="AH65" s="1470"/>
      <c r="AI65" s="1470"/>
      <c r="AJ65" s="1470"/>
      <c r="AK65" s="1470"/>
      <c r="AL65" s="1470"/>
      <c r="AM65" s="1470"/>
      <c r="AN65" s="1470"/>
      <c r="AO65" s="1470"/>
      <c r="AP65" s="1470"/>
      <c r="AQ65" s="1470"/>
      <c r="AR65" s="1470"/>
      <c r="AS65" s="1470"/>
      <c r="AT65" s="1470"/>
      <c r="AU65" s="21"/>
      <c r="AV65" s="21"/>
      <c r="AW65" s="21"/>
      <c r="AX65" s="21"/>
      <c r="AY65" s="21"/>
      <c r="AZ65" s="20"/>
      <c r="BD65" s="1181" t="s">
        <v>2516</v>
      </c>
      <c r="BE65" s="1183" t="str">
        <f>Z205</f>
        <v>$500M</v>
      </c>
    </row>
    <row r="66" spans="1:57" ht="12.95" customHeight="1">
      <c r="A66" s="1470"/>
      <c r="B66" s="1470"/>
      <c r="C66" s="1470"/>
      <c r="D66" s="1470"/>
      <c r="E66" s="1470"/>
      <c r="F66" s="1470"/>
      <c r="G66" s="1470"/>
      <c r="H66" s="1470"/>
      <c r="I66" s="1470"/>
      <c r="J66" s="1470"/>
      <c r="K66" s="1470"/>
      <c r="L66" s="1470"/>
      <c r="M66" s="1470"/>
      <c r="N66" s="1470"/>
      <c r="O66" s="1470"/>
      <c r="P66" s="1470"/>
      <c r="Q66" s="1470"/>
      <c r="R66" s="1470"/>
      <c r="S66" s="1470"/>
      <c r="T66" s="1470"/>
      <c r="U66" s="1470"/>
      <c r="V66" s="1470"/>
      <c r="W66" s="1470"/>
      <c r="X66" s="1470"/>
      <c r="Y66" s="1470"/>
      <c r="Z66" s="1470"/>
      <c r="AA66" s="1470"/>
      <c r="AB66" s="1470"/>
      <c r="AC66" s="1470"/>
      <c r="AD66" s="1470"/>
      <c r="AE66" s="1470"/>
      <c r="AF66" s="1470"/>
      <c r="AG66" s="1470"/>
      <c r="AH66" s="1470"/>
      <c r="AI66" s="1470"/>
      <c r="AJ66" s="1470"/>
      <c r="AK66" s="1470"/>
      <c r="AL66" s="1470"/>
      <c r="AM66" s="1470"/>
      <c r="AN66" s="1470"/>
      <c r="AO66" s="1470"/>
      <c r="AP66" s="1470"/>
      <c r="AQ66" s="1470"/>
      <c r="AR66" s="1470"/>
      <c r="AS66" s="1470"/>
      <c r="AT66" s="1470"/>
      <c r="AU66" s="21"/>
      <c r="AV66" s="21"/>
      <c r="AW66" s="21"/>
      <c r="AX66" s="21"/>
      <c r="AY66" s="21"/>
      <c r="AZ66" s="20"/>
      <c r="BD66" s="1182" t="s">
        <v>2483</v>
      </c>
      <c r="BE66" s="1183" t="b">
        <f>Application!Z205="State Farmworker Credit"</f>
        <v>0</v>
      </c>
    </row>
    <row r="67" spans="1:57" ht="12.95" customHeight="1">
      <c r="A67" s="1470"/>
      <c r="B67" s="1470"/>
      <c r="C67" s="1470"/>
      <c r="D67" s="1470"/>
      <c r="E67" s="1470"/>
      <c r="F67" s="1470"/>
      <c r="G67" s="1470"/>
      <c r="H67" s="1470"/>
      <c r="I67" s="1470"/>
      <c r="J67" s="1470"/>
      <c r="K67" s="1470"/>
      <c r="L67" s="1470"/>
      <c r="M67" s="1470"/>
      <c r="N67" s="1470"/>
      <c r="O67" s="1470"/>
      <c r="P67" s="1470"/>
      <c r="Q67" s="1470"/>
      <c r="R67" s="1470"/>
      <c r="S67" s="1470"/>
      <c r="T67" s="1470"/>
      <c r="U67" s="1470"/>
      <c r="V67" s="1470"/>
      <c r="W67" s="1470"/>
      <c r="X67" s="1470"/>
      <c r="Y67" s="1470"/>
      <c r="Z67" s="1470"/>
      <c r="AA67" s="1470"/>
      <c r="AB67" s="1470"/>
      <c r="AC67" s="1470"/>
      <c r="AD67" s="1470"/>
      <c r="AE67" s="1470"/>
      <c r="AF67" s="1470"/>
      <c r="AG67" s="1470"/>
      <c r="AH67" s="1470"/>
      <c r="AI67" s="1470"/>
      <c r="AJ67" s="1470"/>
      <c r="AK67" s="1470"/>
      <c r="AL67" s="1470"/>
      <c r="AM67" s="1470"/>
      <c r="AN67" s="1470"/>
      <c r="AO67" s="1470"/>
      <c r="AP67" s="1470"/>
      <c r="AQ67" s="1470"/>
      <c r="AR67" s="1470"/>
      <c r="AS67" s="1470"/>
      <c r="AT67" s="1470"/>
      <c r="AZ67" s="20"/>
      <c r="BD67" s="1181" t="s">
        <v>2484</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2485</v>
      </c>
      <c r="BE68" s="1183">
        <f>'Sources and Uses Budget'!D105</f>
        <v>0</v>
      </c>
    </row>
    <row r="69" spans="1:57" ht="12.95" customHeight="1">
      <c r="A69" s="1470" t="s">
        <v>2111</v>
      </c>
      <c r="B69" s="1470"/>
      <c r="C69" s="1470"/>
      <c r="D69" s="1470"/>
      <c r="E69" s="1470"/>
      <c r="F69" s="1470"/>
      <c r="G69" s="1470"/>
      <c r="H69" s="1470"/>
      <c r="I69" s="1470"/>
      <c r="J69" s="1470"/>
      <c r="K69" s="1470"/>
      <c r="L69" s="1470"/>
      <c r="M69" s="1470"/>
      <c r="N69" s="1470"/>
      <c r="O69" s="1470"/>
      <c r="P69" s="1470"/>
      <c r="Q69" s="1470"/>
      <c r="R69" s="1470"/>
      <c r="S69" s="1470"/>
      <c r="T69" s="1470"/>
      <c r="U69" s="1470"/>
      <c r="V69" s="1470"/>
      <c r="W69" s="1470"/>
      <c r="X69" s="1470"/>
      <c r="Y69" s="1470"/>
      <c r="Z69" s="1470"/>
      <c r="AA69" s="1470"/>
      <c r="AB69" s="1470"/>
      <c r="AC69" s="1470"/>
      <c r="AD69" s="1470"/>
      <c r="AE69" s="1470"/>
      <c r="AF69" s="1470"/>
      <c r="AG69" s="1470"/>
      <c r="AH69" s="1470"/>
      <c r="AI69" s="1470"/>
      <c r="AJ69" s="1470"/>
      <c r="AK69" s="1470"/>
      <c r="AL69" s="1470"/>
      <c r="AM69" s="1470"/>
      <c r="AN69" s="1470"/>
      <c r="AO69" s="1470"/>
      <c r="AP69" s="1470"/>
      <c r="AQ69" s="1470"/>
      <c r="AR69" s="1470"/>
      <c r="AS69" s="1470"/>
      <c r="AT69" s="1470"/>
      <c r="AZ69" s="20"/>
      <c r="BD69" s="1181" t="s">
        <v>2486</v>
      </c>
      <c r="BE69" s="1183" t="str">
        <f>Application!W708</f>
        <v>California Housing Finance Agency</v>
      </c>
    </row>
    <row r="70" spans="1:57" ht="12.95" customHeight="1">
      <c r="A70" s="1470"/>
      <c r="B70" s="1470"/>
      <c r="C70" s="1470"/>
      <c r="D70" s="1470"/>
      <c r="E70" s="1470"/>
      <c r="F70" s="1470"/>
      <c r="G70" s="1470"/>
      <c r="H70" s="1470"/>
      <c r="I70" s="1470"/>
      <c r="J70" s="1470"/>
      <c r="K70" s="1470"/>
      <c r="L70" s="1470"/>
      <c r="M70" s="1470"/>
      <c r="N70" s="1470"/>
      <c r="O70" s="1470"/>
      <c r="P70" s="1470"/>
      <c r="Q70" s="1470"/>
      <c r="R70" s="1470"/>
      <c r="S70" s="1470"/>
      <c r="T70" s="1470"/>
      <c r="U70" s="1470"/>
      <c r="V70" s="1470"/>
      <c r="W70" s="1470"/>
      <c r="X70" s="1470"/>
      <c r="Y70" s="1470"/>
      <c r="Z70" s="1470"/>
      <c r="AA70" s="1470"/>
      <c r="AB70" s="1470"/>
      <c r="AC70" s="1470"/>
      <c r="AD70" s="1470"/>
      <c r="AE70" s="1470"/>
      <c r="AF70" s="1470"/>
      <c r="AG70" s="1470"/>
      <c r="AH70" s="1470"/>
      <c r="AI70" s="1470"/>
      <c r="AJ70" s="1470"/>
      <c r="AK70" s="1470"/>
      <c r="AL70" s="1470"/>
      <c r="AM70" s="1470"/>
      <c r="AN70" s="1470"/>
      <c r="AO70" s="1470"/>
      <c r="AP70" s="1470"/>
      <c r="AQ70" s="1470"/>
      <c r="AR70" s="1470"/>
      <c r="AS70" s="1470"/>
      <c r="AT70" s="1470"/>
      <c r="AU70" s="20"/>
      <c r="AV70" s="20"/>
      <c r="AW70" s="20"/>
      <c r="AX70" s="20"/>
      <c r="AY70" s="20"/>
      <c r="AZ70" s="20"/>
      <c r="BD70" s="1182" t="s">
        <v>2487</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2608</v>
      </c>
      <c r="BE71" s="1183">
        <f>'Points System'!AF826</f>
        <v>0</v>
      </c>
    </row>
    <row r="72" spans="1:57" ht="12.95" customHeight="1">
      <c r="A72" s="1457" t="s">
        <v>2112</v>
      </c>
      <c r="B72" s="1457"/>
      <c r="C72" s="1457"/>
      <c r="D72" s="1457"/>
      <c r="E72" s="1457"/>
      <c r="F72" s="1457"/>
      <c r="G72" s="1457"/>
      <c r="H72" s="1457"/>
      <c r="I72" s="1457"/>
      <c r="J72" s="1457"/>
      <c r="K72" s="1457"/>
      <c r="L72" s="1457"/>
      <c r="M72" s="1457"/>
      <c r="N72" s="1457"/>
      <c r="O72" s="1457"/>
      <c r="P72" s="1457"/>
      <c r="Q72" s="1457"/>
      <c r="R72" s="1457"/>
      <c r="S72" s="1457"/>
      <c r="T72" s="1457"/>
      <c r="U72" s="1457"/>
      <c r="V72" s="1457"/>
      <c r="W72" s="1457"/>
      <c r="X72" s="1457"/>
      <c r="Y72" s="1457"/>
      <c r="Z72" s="1457"/>
      <c r="AA72" s="1457"/>
      <c r="AB72" s="1457"/>
      <c r="AC72" s="1457"/>
      <c r="AD72" s="1457"/>
      <c r="AE72" s="1457"/>
      <c r="AF72" s="1457"/>
      <c r="AG72" s="1457"/>
      <c r="AH72" s="1457"/>
      <c r="AI72" s="1457"/>
      <c r="AJ72" s="1457"/>
      <c r="AK72" s="1457"/>
      <c r="AL72" s="1457"/>
      <c r="AM72" s="1457"/>
      <c r="AN72" s="1457"/>
      <c r="AO72" s="1457"/>
      <c r="AP72" s="1457"/>
      <c r="AQ72" s="1457"/>
      <c r="AR72" s="1457"/>
      <c r="AS72" s="1457"/>
      <c r="AT72" s="1457"/>
      <c r="AU72" s="20"/>
      <c r="AV72" s="20"/>
      <c r="AW72" s="20"/>
      <c r="AX72" s="20"/>
      <c r="AY72" s="20"/>
      <c r="AZ72" s="20"/>
      <c r="BD72" s="1182" t="s">
        <v>2488</v>
      </c>
      <c r="BE72" s="1183">
        <f>'Points System'!AF827</f>
        <v>10</v>
      </c>
    </row>
    <row r="73" spans="1:57" ht="12.95" customHeight="1">
      <c r="A73" s="1457"/>
      <c r="B73" s="1457"/>
      <c r="C73" s="1457"/>
      <c r="D73" s="1457"/>
      <c r="E73" s="1457"/>
      <c r="F73" s="1457"/>
      <c r="G73" s="1457"/>
      <c r="H73" s="1457"/>
      <c r="I73" s="1457"/>
      <c r="J73" s="1457"/>
      <c r="K73" s="1457"/>
      <c r="L73" s="1457"/>
      <c r="M73" s="1457"/>
      <c r="N73" s="1457"/>
      <c r="O73" s="1457"/>
      <c r="P73" s="1457"/>
      <c r="Q73" s="1457"/>
      <c r="R73" s="1457"/>
      <c r="S73" s="1457"/>
      <c r="T73" s="1457"/>
      <c r="U73" s="1457"/>
      <c r="V73" s="1457"/>
      <c r="W73" s="1457"/>
      <c r="X73" s="1457"/>
      <c r="Y73" s="1457"/>
      <c r="Z73" s="1457"/>
      <c r="AA73" s="1457"/>
      <c r="AB73" s="1457"/>
      <c r="AC73" s="1457"/>
      <c r="AD73" s="1457"/>
      <c r="AE73" s="1457"/>
      <c r="AF73" s="1457"/>
      <c r="AG73" s="1457"/>
      <c r="AH73" s="1457"/>
      <c r="AI73" s="1457"/>
      <c r="AJ73" s="1457"/>
      <c r="AK73" s="1457"/>
      <c r="AL73" s="1457"/>
      <c r="AM73" s="1457"/>
      <c r="AN73" s="1457"/>
      <c r="AO73" s="1457"/>
      <c r="AP73" s="1457"/>
      <c r="AQ73" s="1457"/>
      <c r="AR73" s="1457"/>
      <c r="AS73" s="1457"/>
      <c r="AT73" s="1457"/>
      <c r="AU73" s="20"/>
      <c r="AV73" s="20"/>
      <c r="AW73" s="20"/>
      <c r="AX73" s="20"/>
      <c r="AY73" s="20"/>
      <c r="AZ73" s="20"/>
      <c r="BD73" s="1181" t="s">
        <v>2489</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2490</v>
      </c>
      <c r="BE74" s="1183">
        <f>'Points System'!AF829</f>
        <v>10</v>
      </c>
    </row>
    <row r="75" spans="1:57" ht="12.95" customHeight="1">
      <c r="A75" s="1469" t="s">
        <v>2113</v>
      </c>
      <c r="B75" s="1469"/>
      <c r="C75" s="1469"/>
      <c r="D75" s="1469"/>
      <c r="E75" s="1469"/>
      <c r="F75" s="1469"/>
      <c r="G75" s="1469"/>
      <c r="H75" s="1469"/>
      <c r="I75" s="1469"/>
      <c r="J75" s="1469"/>
      <c r="K75" s="1469"/>
      <c r="L75" s="1469"/>
      <c r="M75" s="1469"/>
      <c r="N75" s="1469"/>
      <c r="O75" s="1469"/>
      <c r="P75" s="1469"/>
      <c r="Q75" s="1469"/>
      <c r="R75" s="1469"/>
      <c r="S75" s="1469"/>
      <c r="T75" s="1469"/>
      <c r="U75" s="1469"/>
      <c r="V75" s="1469"/>
      <c r="W75" s="1469"/>
      <c r="X75" s="1469"/>
      <c r="Y75" s="1469"/>
      <c r="Z75" s="1469"/>
      <c r="AA75" s="1469"/>
      <c r="AB75" s="1469"/>
      <c r="AC75" s="1469"/>
      <c r="AD75" s="1469"/>
      <c r="AE75" s="1469"/>
      <c r="AF75" s="1469"/>
      <c r="AG75" s="1469"/>
      <c r="AH75" s="1469"/>
      <c r="AI75" s="1469"/>
      <c r="AJ75" s="1469"/>
      <c r="AK75" s="1469"/>
      <c r="AL75" s="1469"/>
      <c r="AM75" s="1469"/>
      <c r="AN75" s="1469"/>
      <c r="AO75" s="1469"/>
      <c r="AP75" s="1469"/>
      <c r="AQ75" s="1469"/>
      <c r="AR75" s="1469"/>
      <c r="AS75" s="1469"/>
      <c r="AT75" s="1469"/>
      <c r="AU75" s="20"/>
      <c r="AV75" s="20"/>
      <c r="AW75" s="20"/>
      <c r="AX75" s="20"/>
      <c r="AY75" s="20"/>
      <c r="AZ75" s="20"/>
      <c r="BD75" s="1181" t="s">
        <v>2491</v>
      </c>
      <c r="BE75" s="1183">
        <f>'Points System'!AF830</f>
        <v>10</v>
      </c>
    </row>
    <row r="76" spans="1:57" ht="12.95" customHeight="1">
      <c r="A76" s="1469"/>
      <c r="B76" s="1469"/>
      <c r="C76" s="1469"/>
      <c r="D76" s="1469"/>
      <c r="E76" s="1469"/>
      <c r="F76" s="1469"/>
      <c r="G76" s="1469"/>
      <c r="H76" s="1469"/>
      <c r="I76" s="1469"/>
      <c r="J76" s="1469"/>
      <c r="K76" s="1469"/>
      <c r="L76" s="1469"/>
      <c r="M76" s="1469"/>
      <c r="N76" s="1469"/>
      <c r="O76" s="1469"/>
      <c r="P76" s="1469"/>
      <c r="Q76" s="1469"/>
      <c r="R76" s="1469"/>
      <c r="S76" s="1469"/>
      <c r="T76" s="1469"/>
      <c r="U76" s="1469"/>
      <c r="V76" s="1469"/>
      <c r="W76" s="1469"/>
      <c r="X76" s="1469"/>
      <c r="Y76" s="1469"/>
      <c r="Z76" s="1469"/>
      <c r="AA76" s="1469"/>
      <c r="AB76" s="1469"/>
      <c r="AC76" s="1469"/>
      <c r="AD76" s="1469"/>
      <c r="AE76" s="1469"/>
      <c r="AF76" s="1469"/>
      <c r="AG76" s="1469"/>
      <c r="AH76" s="1469"/>
      <c r="AI76" s="1469"/>
      <c r="AJ76" s="1469"/>
      <c r="AK76" s="1469"/>
      <c r="AL76" s="1469"/>
      <c r="AM76" s="1469"/>
      <c r="AN76" s="1469"/>
      <c r="AO76" s="1469"/>
      <c r="AP76" s="1469"/>
      <c r="AQ76" s="1469"/>
      <c r="AR76" s="1469"/>
      <c r="AS76" s="1469"/>
      <c r="AT76" s="1469"/>
      <c r="AU76" s="20"/>
      <c r="AV76" s="20"/>
      <c r="AW76" s="20"/>
      <c r="AX76" s="20"/>
      <c r="AY76" s="20"/>
      <c r="AZ76" s="17"/>
      <c r="BD76" s="1182" t="s">
        <v>2492</v>
      </c>
      <c r="BE76" s="1183">
        <f>'Points System'!AF833</f>
        <v>10</v>
      </c>
    </row>
    <row r="77" spans="1:57" ht="12.95" customHeight="1">
      <c r="A77" s="1469"/>
      <c r="B77" s="1469"/>
      <c r="C77" s="1469"/>
      <c r="D77" s="1469"/>
      <c r="E77" s="1469"/>
      <c r="F77" s="1469"/>
      <c r="G77" s="1469"/>
      <c r="H77" s="1469"/>
      <c r="I77" s="1469"/>
      <c r="J77" s="1469"/>
      <c r="K77" s="1469"/>
      <c r="L77" s="1469"/>
      <c r="M77" s="1469"/>
      <c r="N77" s="1469"/>
      <c r="O77" s="1469"/>
      <c r="P77" s="1469"/>
      <c r="Q77" s="1469"/>
      <c r="R77" s="1469"/>
      <c r="S77" s="1469"/>
      <c r="T77" s="1469"/>
      <c r="U77" s="1469"/>
      <c r="V77" s="1469"/>
      <c r="W77" s="1469"/>
      <c r="X77" s="1469"/>
      <c r="Y77" s="1469"/>
      <c r="Z77" s="1469"/>
      <c r="AA77" s="1469"/>
      <c r="AB77" s="1469"/>
      <c r="AC77" s="1469"/>
      <c r="AD77" s="1469"/>
      <c r="AE77" s="1469"/>
      <c r="AF77" s="1469"/>
      <c r="AG77" s="1469"/>
      <c r="AH77" s="1469"/>
      <c r="AI77" s="1469"/>
      <c r="AJ77" s="1469"/>
      <c r="AK77" s="1469"/>
      <c r="AL77" s="1469"/>
      <c r="AM77" s="1469"/>
      <c r="AN77" s="1469"/>
      <c r="AO77" s="1469"/>
      <c r="AP77" s="1469"/>
      <c r="AQ77" s="1469"/>
      <c r="AR77" s="1469"/>
      <c r="AS77" s="1469"/>
      <c r="AT77" s="1469"/>
      <c r="AU77" s="20"/>
      <c r="AV77" s="20"/>
      <c r="AW77" s="20"/>
      <c r="AX77" s="20"/>
      <c r="AY77" s="20"/>
      <c r="AZ77" s="17"/>
      <c r="BD77" s="1181" t="s">
        <v>2493</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2494</v>
      </c>
      <c r="BE78" s="1183">
        <f>'Points System'!AF836</f>
        <v>10</v>
      </c>
    </row>
    <row r="79" spans="1:57" ht="12.95" customHeight="1">
      <c r="A79" s="1470" t="s">
        <v>2114</v>
      </c>
      <c r="B79" s="1470"/>
      <c r="C79" s="1470"/>
      <c r="D79" s="1470"/>
      <c r="E79" s="1470"/>
      <c r="F79" s="1470"/>
      <c r="G79" s="1470"/>
      <c r="H79" s="1470"/>
      <c r="I79" s="1470"/>
      <c r="J79" s="1470"/>
      <c r="K79" s="1470"/>
      <c r="L79" s="1470"/>
      <c r="M79" s="1470"/>
      <c r="N79" s="1470"/>
      <c r="O79" s="1470"/>
      <c r="P79" s="1470"/>
      <c r="Q79" s="1470"/>
      <c r="R79" s="1470"/>
      <c r="S79" s="1470"/>
      <c r="T79" s="1470"/>
      <c r="U79" s="1470"/>
      <c r="V79" s="1470"/>
      <c r="W79" s="1470"/>
      <c r="X79" s="1470"/>
      <c r="Y79" s="1470"/>
      <c r="Z79" s="1470"/>
      <c r="AA79" s="1470"/>
      <c r="AB79" s="1470"/>
      <c r="AC79" s="1470"/>
      <c r="AD79" s="1470"/>
      <c r="AE79" s="1470"/>
      <c r="AF79" s="1470"/>
      <c r="AG79" s="1470"/>
      <c r="AH79" s="1470"/>
      <c r="AI79" s="1470"/>
      <c r="AJ79" s="1470"/>
      <c r="AK79" s="1470"/>
      <c r="AL79" s="1470"/>
      <c r="AM79" s="1470"/>
      <c r="AN79" s="1470"/>
      <c r="AO79" s="1470"/>
      <c r="AP79" s="1470"/>
      <c r="AQ79" s="1470"/>
      <c r="AR79" s="1470"/>
      <c r="AS79" s="1470"/>
      <c r="AT79" s="1470"/>
      <c r="AU79" s="20"/>
      <c r="AV79" s="20"/>
      <c r="AW79" s="20"/>
      <c r="AX79" s="20"/>
      <c r="AY79" s="20"/>
      <c r="AZ79" s="20"/>
      <c r="BD79" s="1181" t="s">
        <v>2609</v>
      </c>
      <c r="BE79" s="1183">
        <f>'Points System'!AF837</f>
        <v>9</v>
      </c>
    </row>
    <row r="80" spans="1:57" ht="12.95" customHeight="1">
      <c r="A80" s="1470"/>
      <c r="B80" s="1470"/>
      <c r="C80" s="1470"/>
      <c r="D80" s="1470"/>
      <c r="E80" s="1470"/>
      <c r="F80" s="1470"/>
      <c r="G80" s="1470"/>
      <c r="H80" s="1470"/>
      <c r="I80" s="1470"/>
      <c r="J80" s="1470"/>
      <c r="K80" s="1470"/>
      <c r="L80" s="1470"/>
      <c r="M80" s="1470"/>
      <c r="N80" s="1470"/>
      <c r="O80" s="1470"/>
      <c r="P80" s="1470"/>
      <c r="Q80" s="1470"/>
      <c r="R80" s="1470"/>
      <c r="S80" s="1470"/>
      <c r="T80" s="1470"/>
      <c r="U80" s="1470"/>
      <c r="V80" s="1470"/>
      <c r="W80" s="1470"/>
      <c r="X80" s="1470"/>
      <c r="Y80" s="1470"/>
      <c r="Z80" s="1470"/>
      <c r="AA80" s="1470"/>
      <c r="AB80" s="1470"/>
      <c r="AC80" s="1470"/>
      <c r="AD80" s="1470"/>
      <c r="AE80" s="1470"/>
      <c r="AF80" s="1470"/>
      <c r="AG80" s="1470"/>
      <c r="AH80" s="1470"/>
      <c r="AI80" s="1470"/>
      <c r="AJ80" s="1470"/>
      <c r="AK80" s="1470"/>
      <c r="AL80" s="1470"/>
      <c r="AM80" s="1470"/>
      <c r="AN80" s="1470"/>
      <c r="AO80" s="1470"/>
      <c r="AP80" s="1470"/>
      <c r="AQ80" s="1470"/>
      <c r="AR80" s="1470"/>
      <c r="AS80" s="1470"/>
      <c r="AT80" s="1470"/>
      <c r="AU80" s="20"/>
      <c r="AV80" s="20"/>
      <c r="AW80" s="20"/>
      <c r="AX80" s="20"/>
      <c r="AY80" s="20"/>
      <c r="AZ80" s="20"/>
      <c r="BD80" s="1182" t="s">
        <v>2495</v>
      </c>
      <c r="BE80" s="1183">
        <f>'Points System'!AF839</f>
        <v>10</v>
      </c>
    </row>
    <row r="81" spans="1:57" ht="12.95" customHeight="1">
      <c r="A81" s="1470"/>
      <c r="B81" s="1470"/>
      <c r="C81" s="1470"/>
      <c r="D81" s="1470"/>
      <c r="E81" s="1470"/>
      <c r="F81" s="1470"/>
      <c r="G81" s="1470"/>
      <c r="H81" s="1470"/>
      <c r="I81" s="1470"/>
      <c r="J81" s="1470"/>
      <c r="K81" s="1470"/>
      <c r="L81" s="1470"/>
      <c r="M81" s="1470"/>
      <c r="N81" s="1470"/>
      <c r="O81" s="1470"/>
      <c r="P81" s="1470"/>
      <c r="Q81" s="1470"/>
      <c r="R81" s="1470"/>
      <c r="S81" s="1470"/>
      <c r="T81" s="1470"/>
      <c r="U81" s="1470"/>
      <c r="V81" s="1470"/>
      <c r="W81" s="1470"/>
      <c r="X81" s="1470"/>
      <c r="Y81" s="1470"/>
      <c r="Z81" s="1470"/>
      <c r="AA81" s="1470"/>
      <c r="AB81" s="1470"/>
      <c r="AC81" s="1470"/>
      <c r="AD81" s="1470"/>
      <c r="AE81" s="1470"/>
      <c r="AF81" s="1470"/>
      <c r="AG81" s="1470"/>
      <c r="AH81" s="1470"/>
      <c r="AI81" s="1470"/>
      <c r="AJ81" s="1470"/>
      <c r="AK81" s="1470"/>
      <c r="AL81" s="1470"/>
      <c r="AM81" s="1470"/>
      <c r="AN81" s="1470"/>
      <c r="AO81" s="1470"/>
      <c r="AP81" s="1470"/>
      <c r="AQ81" s="1470"/>
      <c r="AR81" s="1470"/>
      <c r="AS81" s="1470"/>
      <c r="AT81" s="1470"/>
      <c r="AU81" s="20"/>
      <c r="AV81" s="20"/>
      <c r="AW81" s="20"/>
      <c r="AX81" s="20"/>
      <c r="AY81" s="20"/>
      <c r="AZ81" s="20"/>
      <c r="BD81" s="1181" t="s">
        <v>2496</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2497</v>
      </c>
      <c r="BE82" s="1183">
        <f>'Points System'!AF841</f>
        <v>10</v>
      </c>
    </row>
    <row r="83" spans="1:57" ht="12.95" customHeight="1">
      <c r="A83" s="1478" t="s">
        <v>2115</v>
      </c>
      <c r="B83" s="1478"/>
      <c r="C83" s="1478"/>
      <c r="D83" s="1478"/>
      <c r="E83" s="1478"/>
      <c r="F83" s="1478"/>
      <c r="G83" s="1478"/>
      <c r="H83" s="1478"/>
      <c r="I83" s="1478"/>
      <c r="J83" s="1478"/>
      <c r="K83" s="1478"/>
      <c r="L83" s="1478"/>
      <c r="M83" s="1478"/>
      <c r="N83" s="1478"/>
      <c r="O83" s="1478"/>
      <c r="P83" s="1478"/>
      <c r="Q83" s="1478"/>
      <c r="R83" s="1478"/>
      <c r="S83" s="1478"/>
      <c r="T83" s="1478"/>
      <c r="U83" s="1478"/>
      <c r="V83" s="1478"/>
      <c r="W83" s="1478"/>
      <c r="X83" s="1478"/>
      <c r="Y83" s="1478"/>
      <c r="Z83" s="1478"/>
      <c r="AA83" s="1478"/>
      <c r="AB83" s="1478"/>
      <c r="AC83" s="1478"/>
      <c r="AD83" s="1478"/>
      <c r="AE83" s="1478"/>
      <c r="AF83" s="1478"/>
      <c r="AG83" s="1478"/>
      <c r="AH83" s="1478"/>
      <c r="AI83" s="1478"/>
      <c r="AJ83" s="1478"/>
      <c r="AK83" s="1478"/>
      <c r="AL83" s="1478"/>
      <c r="AM83" s="1478"/>
      <c r="AN83" s="1478"/>
      <c r="AO83" s="1478"/>
      <c r="AP83" s="1478"/>
      <c r="AQ83" s="1478"/>
      <c r="AR83" s="1478"/>
      <c r="AS83" s="1478"/>
      <c r="AT83" s="1478"/>
      <c r="AU83" s="20"/>
      <c r="AV83" s="20"/>
      <c r="AW83" s="20"/>
      <c r="AX83" s="20"/>
      <c r="AY83" s="20"/>
      <c r="AZ83" s="20"/>
      <c r="BD83" s="1181" t="s">
        <v>2498</v>
      </c>
      <c r="BE83" s="1187">
        <f>'Tie Breaker'!H5</f>
        <v>1.7422557226840378</v>
      </c>
    </row>
    <row r="84" spans="1:57" ht="12.95" customHeight="1">
      <c r="A84" s="1478"/>
      <c r="B84" s="1478"/>
      <c r="C84" s="1478"/>
      <c r="D84" s="1478"/>
      <c r="E84" s="1478"/>
      <c r="F84" s="1478"/>
      <c r="G84" s="1478"/>
      <c r="H84" s="1478"/>
      <c r="I84" s="1478"/>
      <c r="J84" s="1478"/>
      <c r="K84" s="1478"/>
      <c r="L84" s="1478"/>
      <c r="M84" s="1478"/>
      <c r="N84" s="1478"/>
      <c r="O84" s="1478"/>
      <c r="P84" s="1478"/>
      <c r="Q84" s="1478"/>
      <c r="R84" s="1478"/>
      <c r="S84" s="1478"/>
      <c r="T84" s="1478"/>
      <c r="U84" s="1478"/>
      <c r="V84" s="1478"/>
      <c r="W84" s="1478"/>
      <c r="X84" s="1478"/>
      <c r="Y84" s="1478"/>
      <c r="Z84" s="1478"/>
      <c r="AA84" s="1478"/>
      <c r="AB84" s="1478"/>
      <c r="AC84" s="1478"/>
      <c r="AD84" s="1478"/>
      <c r="AE84" s="1478"/>
      <c r="AF84" s="1478"/>
      <c r="AG84" s="1478"/>
      <c r="AH84" s="1478"/>
      <c r="AI84" s="1478"/>
      <c r="AJ84" s="1478"/>
      <c r="AK84" s="1478"/>
      <c r="AL84" s="1478"/>
      <c r="AM84" s="1478"/>
      <c r="AN84" s="1478"/>
      <c r="AO84" s="1478"/>
      <c r="AP84" s="1478"/>
      <c r="AQ84" s="1478"/>
      <c r="AR84" s="1478"/>
      <c r="AS84" s="1478"/>
      <c r="AT84" s="1478"/>
      <c r="AU84" s="20"/>
      <c r="AV84" s="20"/>
      <c r="AW84" s="20"/>
      <c r="AX84" s="20"/>
      <c r="AY84" s="20"/>
      <c r="AZ84" s="20"/>
      <c r="BD84" s="1182" t="s">
        <v>2499</v>
      </c>
      <c r="BE84" s="1183" t="str">
        <f>Application!O153</f>
        <v>City of South El Monte</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2500</v>
      </c>
      <c r="BE85" s="1183" t="str">
        <f>Application!O154</f>
        <v>Rene Salas</v>
      </c>
    </row>
    <row r="86" spans="1:57" ht="12.95" customHeight="1">
      <c r="A86" s="1478" t="s">
        <v>2116</v>
      </c>
      <c r="B86" s="1478"/>
      <c r="C86" s="1478"/>
      <c r="D86" s="1478"/>
      <c r="E86" s="1478"/>
      <c r="F86" s="1478"/>
      <c r="G86" s="1478"/>
      <c r="H86" s="1478"/>
      <c r="I86" s="1478"/>
      <c r="J86" s="1478"/>
      <c r="K86" s="1478"/>
      <c r="L86" s="1478"/>
      <c r="M86" s="1478"/>
      <c r="N86" s="1478"/>
      <c r="O86" s="1478"/>
      <c r="P86" s="1478"/>
      <c r="Q86" s="1478"/>
      <c r="R86" s="1478"/>
      <c r="S86" s="1478"/>
      <c r="T86" s="1478"/>
      <c r="U86" s="1478"/>
      <c r="V86" s="1478"/>
      <c r="W86" s="1478"/>
      <c r="X86" s="1478"/>
      <c r="Y86" s="1478"/>
      <c r="Z86" s="1478"/>
      <c r="AA86" s="1478"/>
      <c r="AB86" s="1478"/>
      <c r="AC86" s="1478"/>
      <c r="AD86" s="1478"/>
      <c r="AE86" s="1478"/>
      <c r="AF86" s="1478"/>
      <c r="AG86" s="1478"/>
      <c r="AH86" s="1478"/>
      <c r="AI86" s="1478"/>
      <c r="AJ86" s="1478"/>
      <c r="AK86" s="1478"/>
      <c r="AL86" s="1478"/>
      <c r="AM86" s="1478"/>
      <c r="AN86" s="1478"/>
      <c r="AO86" s="1478"/>
      <c r="AP86" s="1478"/>
      <c r="AQ86" s="1478"/>
      <c r="AR86" s="1478"/>
      <c r="AS86" s="1478"/>
      <c r="AT86" s="1478"/>
      <c r="AU86" s="20"/>
      <c r="AV86" s="20"/>
      <c r="AW86" s="20"/>
      <c r="AX86" s="20"/>
      <c r="AY86" s="20"/>
      <c r="AZ86" s="20"/>
      <c r="BD86" s="1182" t="s">
        <v>2501</v>
      </c>
      <c r="BE86" s="1183" t="str">
        <f>Application!O155</f>
        <v>City Manager</v>
      </c>
    </row>
    <row r="87" spans="1:57" ht="12.95" customHeight="1">
      <c r="A87" s="1478"/>
      <c r="B87" s="1478"/>
      <c r="C87" s="1478"/>
      <c r="D87" s="1478"/>
      <c r="E87" s="1478"/>
      <c r="F87" s="1478"/>
      <c r="G87" s="1478"/>
      <c r="H87" s="1478"/>
      <c r="I87" s="1478"/>
      <c r="J87" s="1478"/>
      <c r="K87" s="1478"/>
      <c r="L87" s="1478"/>
      <c r="M87" s="1478"/>
      <c r="N87" s="1478"/>
      <c r="O87" s="1478"/>
      <c r="P87" s="1478"/>
      <c r="Q87" s="1478"/>
      <c r="R87" s="1478"/>
      <c r="S87" s="1478"/>
      <c r="T87" s="1478"/>
      <c r="U87" s="1478"/>
      <c r="V87" s="1478"/>
      <c r="W87" s="1478"/>
      <c r="X87" s="1478"/>
      <c r="Y87" s="1478"/>
      <c r="Z87" s="1478"/>
      <c r="AA87" s="1478"/>
      <c r="AB87" s="1478"/>
      <c r="AC87" s="1478"/>
      <c r="AD87" s="1478"/>
      <c r="AE87" s="1478"/>
      <c r="AF87" s="1478"/>
      <c r="AG87" s="1478"/>
      <c r="AH87" s="1478"/>
      <c r="AI87" s="1478"/>
      <c r="AJ87" s="1478"/>
      <c r="AK87" s="1478"/>
      <c r="AL87" s="1478"/>
      <c r="AM87" s="1478"/>
      <c r="AN87" s="1478"/>
      <c r="AO87" s="1478"/>
      <c r="AP87" s="1478"/>
      <c r="AQ87" s="1478"/>
      <c r="AR87" s="1478"/>
      <c r="AS87" s="1478"/>
      <c r="AT87" s="1478"/>
      <c r="AU87" s="20"/>
      <c r="AV87" s="20"/>
      <c r="AW87" s="20"/>
      <c r="AX87" s="20"/>
      <c r="AY87" s="20"/>
      <c r="AZ87" s="20"/>
      <c r="BD87" s="1181" t="s">
        <v>2502</v>
      </c>
      <c r="BE87" s="1183" t="str">
        <f>Application!O156</f>
        <v>1415 Santa Anita Avenue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2503</v>
      </c>
      <c r="BE88" s="1183" t="str">
        <f>Application!O157</f>
        <v>South El Monte</v>
      </c>
    </row>
    <row r="89" spans="1:57" ht="12.95" customHeight="1">
      <c r="A89" s="1479" t="s">
        <v>2117</v>
      </c>
      <c r="B89" s="1479"/>
      <c r="C89" s="1479"/>
      <c r="D89" s="1479"/>
      <c r="E89" s="1479"/>
      <c r="F89" s="1479"/>
      <c r="G89" s="1479"/>
      <c r="H89" s="1479"/>
      <c r="I89" s="1479"/>
      <c r="J89" s="1479"/>
      <c r="K89" s="1479"/>
      <c r="L89" s="1479"/>
      <c r="M89" s="1479"/>
      <c r="N89" s="1479"/>
      <c r="O89" s="1479"/>
      <c r="P89" s="1479"/>
      <c r="Q89" s="1479"/>
      <c r="R89" s="1479"/>
      <c r="S89" s="1479"/>
      <c r="T89" s="1479"/>
      <c r="U89" s="1479"/>
      <c r="V89" s="1479"/>
      <c r="W89" s="1479"/>
      <c r="X89" s="1479"/>
      <c r="Y89" s="1479"/>
      <c r="Z89" s="1479"/>
      <c r="AA89" s="1479"/>
      <c r="AB89" s="1479"/>
      <c r="AC89" s="1479"/>
      <c r="AD89" s="1479"/>
      <c r="AE89" s="1479"/>
      <c r="AF89" s="1479"/>
      <c r="AG89" s="1479"/>
      <c r="AH89" s="1479"/>
      <c r="AI89" s="1479"/>
      <c r="AJ89" s="1479"/>
      <c r="AK89" s="1479"/>
      <c r="AL89" s="1479"/>
      <c r="AM89" s="1479"/>
      <c r="AN89" s="1479"/>
      <c r="AO89" s="1479"/>
      <c r="AP89" s="1479"/>
      <c r="AQ89" s="1479"/>
      <c r="AR89" s="1479"/>
      <c r="AS89" s="1479"/>
      <c r="AT89" s="1479"/>
      <c r="AU89" s="17"/>
      <c r="AV89" s="17"/>
      <c r="AW89" s="17"/>
      <c r="AX89" s="17"/>
      <c r="AY89" s="17"/>
      <c r="AZ89" s="20"/>
      <c r="BD89" s="1181" t="s">
        <v>2504</v>
      </c>
      <c r="BE89" s="1183">
        <f>Application!O158</f>
        <v>91733</v>
      </c>
    </row>
    <row r="90" spans="1:57" ht="12.95" customHeight="1">
      <c r="A90" s="1479"/>
      <c r="B90" s="1479"/>
      <c r="C90" s="1479"/>
      <c r="D90" s="1479"/>
      <c r="E90" s="1479"/>
      <c r="F90" s="1479"/>
      <c r="G90" s="1479"/>
      <c r="H90" s="1479"/>
      <c r="I90" s="1479"/>
      <c r="J90" s="1479"/>
      <c r="K90" s="1479"/>
      <c r="L90" s="1479"/>
      <c r="M90" s="1479"/>
      <c r="N90" s="1479"/>
      <c r="O90" s="1479"/>
      <c r="P90" s="1479"/>
      <c r="Q90" s="1479"/>
      <c r="R90" s="1479"/>
      <c r="S90" s="1479"/>
      <c r="T90" s="1479"/>
      <c r="U90" s="1479"/>
      <c r="V90" s="1479"/>
      <c r="W90" s="1479"/>
      <c r="X90" s="1479"/>
      <c r="Y90" s="1479"/>
      <c r="Z90" s="1479"/>
      <c r="AA90" s="1479"/>
      <c r="AB90" s="1479"/>
      <c r="AC90" s="1479"/>
      <c r="AD90" s="1479"/>
      <c r="AE90" s="1479"/>
      <c r="AF90" s="1479"/>
      <c r="AG90" s="1479"/>
      <c r="AH90" s="1479"/>
      <c r="AI90" s="1479"/>
      <c r="AJ90" s="1479"/>
      <c r="AK90" s="1479"/>
      <c r="AL90" s="1479"/>
      <c r="AM90" s="1479"/>
      <c r="AN90" s="1479"/>
      <c r="AO90" s="1479"/>
      <c r="AP90" s="1479"/>
      <c r="AQ90" s="1479"/>
      <c r="AR90" s="1479"/>
      <c r="AS90" s="1479"/>
      <c r="AT90" s="1479"/>
      <c r="AU90" s="17"/>
      <c r="AV90" s="17"/>
      <c r="AW90" s="17"/>
      <c r="AX90" s="17"/>
      <c r="AY90" s="17"/>
      <c r="AZ90" s="20"/>
      <c r="BD90" s="1182" t="s">
        <v>2505</v>
      </c>
      <c r="BE90" s="1183" t="str">
        <f>Application!H16</f>
        <v>Garvey South,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2506</v>
      </c>
      <c r="BE91" s="1183" t="str">
        <f>Application!M242</f>
        <v>11150 W. Olympic Blvd., Suite 620</v>
      </c>
    </row>
    <row r="92" spans="1:57" ht="12.95" customHeight="1">
      <c r="A92" s="1469" t="s">
        <v>2118</v>
      </c>
      <c r="B92" s="1469"/>
      <c r="C92" s="1469"/>
      <c r="D92" s="1469"/>
      <c r="E92" s="1469"/>
      <c r="F92" s="1469"/>
      <c r="G92" s="1469"/>
      <c r="H92" s="1469"/>
      <c r="I92" s="1469"/>
      <c r="J92" s="1469"/>
      <c r="K92" s="1469"/>
      <c r="L92" s="1469"/>
      <c r="M92" s="1469"/>
      <c r="N92" s="1469"/>
      <c r="O92" s="1469"/>
      <c r="P92" s="1469"/>
      <c r="Q92" s="1469"/>
      <c r="R92" s="1469"/>
      <c r="S92" s="1469"/>
      <c r="T92" s="1469"/>
      <c r="U92" s="1469"/>
      <c r="V92" s="1469"/>
      <c r="W92" s="1469"/>
      <c r="X92" s="1469"/>
      <c r="Y92" s="1469"/>
      <c r="Z92" s="1469"/>
      <c r="AA92" s="1469"/>
      <c r="AB92" s="1469"/>
      <c r="AC92" s="1469"/>
      <c r="AD92" s="1469"/>
      <c r="AE92" s="1469"/>
      <c r="AF92" s="1469"/>
      <c r="AG92" s="1469"/>
      <c r="AH92" s="1469"/>
      <c r="AI92" s="1469"/>
      <c r="AJ92" s="1469"/>
      <c r="AK92" s="1469"/>
      <c r="AL92" s="1469"/>
      <c r="AM92" s="1469"/>
      <c r="AN92" s="1469"/>
      <c r="AO92" s="1469"/>
      <c r="AP92" s="1469"/>
      <c r="AQ92" s="1469"/>
      <c r="AR92" s="1469"/>
      <c r="AS92" s="1469"/>
      <c r="AT92" s="1469"/>
      <c r="AU92" s="20"/>
      <c r="AV92" s="20"/>
      <c r="AW92" s="20"/>
      <c r="AX92" s="20"/>
      <c r="AY92" s="20"/>
      <c r="AZ92" s="20"/>
      <c r="BD92" s="1182" t="s">
        <v>2507</v>
      </c>
      <c r="BE92" s="1183" t="str">
        <f>Application!M243</f>
        <v>Los Angeles</v>
      </c>
    </row>
    <row r="93" spans="1:57" ht="12.95" customHeight="1">
      <c r="A93" s="1469"/>
      <c r="B93" s="1469"/>
      <c r="C93" s="1469"/>
      <c r="D93" s="1469"/>
      <c r="E93" s="1469"/>
      <c r="F93" s="1469"/>
      <c r="G93" s="1469"/>
      <c r="H93" s="1469"/>
      <c r="I93" s="1469"/>
      <c r="J93" s="1469"/>
      <c r="K93" s="1469"/>
      <c r="L93" s="1469"/>
      <c r="M93" s="1469"/>
      <c r="N93" s="1469"/>
      <c r="O93" s="1469"/>
      <c r="P93" s="1469"/>
      <c r="Q93" s="1469"/>
      <c r="R93" s="1469"/>
      <c r="S93" s="1469"/>
      <c r="T93" s="1469"/>
      <c r="U93" s="1469"/>
      <c r="V93" s="1469"/>
      <c r="W93" s="1469"/>
      <c r="X93" s="1469"/>
      <c r="Y93" s="1469"/>
      <c r="Z93" s="1469"/>
      <c r="AA93" s="1469"/>
      <c r="AB93" s="1469"/>
      <c r="AC93" s="1469"/>
      <c r="AD93" s="1469"/>
      <c r="AE93" s="1469"/>
      <c r="AF93" s="1469"/>
      <c r="AG93" s="1469"/>
      <c r="AH93" s="1469"/>
      <c r="AI93" s="1469"/>
      <c r="AJ93" s="1469"/>
      <c r="AK93" s="1469"/>
      <c r="AL93" s="1469"/>
      <c r="AM93" s="1469"/>
      <c r="AN93" s="1469"/>
      <c r="AO93" s="1469"/>
      <c r="AP93" s="1469"/>
      <c r="AQ93" s="1469"/>
      <c r="AR93" s="1469"/>
      <c r="AS93" s="1469"/>
      <c r="AT93" s="1469"/>
      <c r="AU93" s="20"/>
      <c r="AV93" s="20"/>
      <c r="AW93" s="20"/>
      <c r="AX93" s="20"/>
      <c r="AY93" s="20"/>
      <c r="AZ93" s="20"/>
      <c r="BD93" s="1181" t="s">
        <v>2508</v>
      </c>
      <c r="BE93" s="1183" t="str">
        <f>Application!W243</f>
        <v>CA</v>
      </c>
    </row>
    <row r="94" spans="1:57" ht="12.95" customHeight="1">
      <c r="A94" s="1469"/>
      <c r="B94" s="1469"/>
      <c r="C94" s="1469"/>
      <c r="D94" s="1469"/>
      <c r="E94" s="1469"/>
      <c r="F94" s="1469"/>
      <c r="G94" s="1469"/>
      <c r="H94" s="1469"/>
      <c r="I94" s="1469"/>
      <c r="J94" s="1469"/>
      <c r="K94" s="1469"/>
      <c r="L94" s="1469"/>
      <c r="M94" s="1469"/>
      <c r="N94" s="1469"/>
      <c r="O94" s="1469"/>
      <c r="P94" s="1469"/>
      <c r="Q94" s="1469"/>
      <c r="R94" s="1469"/>
      <c r="S94" s="1469"/>
      <c r="T94" s="1469"/>
      <c r="U94" s="1469"/>
      <c r="V94" s="1469"/>
      <c r="W94" s="1469"/>
      <c r="X94" s="1469"/>
      <c r="Y94" s="1469"/>
      <c r="Z94" s="1469"/>
      <c r="AA94" s="1469"/>
      <c r="AB94" s="1469"/>
      <c r="AC94" s="1469"/>
      <c r="AD94" s="1469"/>
      <c r="AE94" s="1469"/>
      <c r="AF94" s="1469"/>
      <c r="AG94" s="1469"/>
      <c r="AH94" s="1469"/>
      <c r="AI94" s="1469"/>
      <c r="AJ94" s="1469"/>
      <c r="AK94" s="1469"/>
      <c r="AL94" s="1469"/>
      <c r="AM94" s="1469"/>
      <c r="AN94" s="1469"/>
      <c r="AO94" s="1469"/>
      <c r="AP94" s="1469"/>
      <c r="AQ94" s="1469"/>
      <c r="AR94" s="1469"/>
      <c r="AS94" s="1469"/>
      <c r="AT94" s="1469"/>
      <c r="AU94" s="20"/>
      <c r="AV94" s="20"/>
      <c r="AW94" s="20"/>
      <c r="AX94" s="20"/>
      <c r="AY94" s="20"/>
      <c r="AZ94" s="20"/>
      <c r="BD94" s="1182" t="s">
        <v>2509</v>
      </c>
      <c r="BE94" s="1183">
        <f>Application!AC243</f>
        <v>90064</v>
      </c>
    </row>
    <row r="95" spans="1:57" ht="12.95" customHeight="1">
      <c r="A95" s="1469"/>
      <c r="B95" s="1469"/>
      <c r="C95" s="1469"/>
      <c r="D95" s="1469"/>
      <c r="E95" s="1469"/>
      <c r="F95" s="1469"/>
      <c r="G95" s="1469"/>
      <c r="H95" s="1469"/>
      <c r="I95" s="1469"/>
      <c r="J95" s="1469"/>
      <c r="K95" s="1469"/>
      <c r="L95" s="1469"/>
      <c r="M95" s="1469"/>
      <c r="N95" s="1469"/>
      <c r="O95" s="1469"/>
      <c r="P95" s="1469"/>
      <c r="Q95" s="1469"/>
      <c r="R95" s="1469"/>
      <c r="S95" s="1469"/>
      <c r="T95" s="1469"/>
      <c r="U95" s="1469"/>
      <c r="V95" s="1469"/>
      <c r="W95" s="1469"/>
      <c r="X95" s="1469"/>
      <c r="Y95" s="1469"/>
      <c r="Z95" s="1469"/>
      <c r="AA95" s="1469"/>
      <c r="AB95" s="1469"/>
      <c r="AC95" s="1469"/>
      <c r="AD95" s="1469"/>
      <c r="AE95" s="1469"/>
      <c r="AF95" s="1469"/>
      <c r="AG95" s="1469"/>
      <c r="AH95" s="1469"/>
      <c r="AI95" s="1469"/>
      <c r="AJ95" s="1469"/>
      <c r="AK95" s="1469"/>
      <c r="AL95" s="1469"/>
      <c r="AM95" s="1469"/>
      <c r="AN95" s="1469"/>
      <c r="AO95" s="1469"/>
      <c r="AP95" s="1469"/>
      <c r="AQ95" s="1469"/>
      <c r="AR95" s="1469"/>
      <c r="AS95" s="1469"/>
      <c r="AT95" s="1469"/>
      <c r="AU95" s="20"/>
      <c r="AV95" s="20"/>
      <c r="AW95" s="20"/>
      <c r="AX95" s="20"/>
      <c r="AY95" s="20"/>
      <c r="AZ95" s="20"/>
      <c r="BD95" s="1181" t="s">
        <v>2510</v>
      </c>
      <c r="BE95" s="1183" t="str">
        <f>Application!M244</f>
        <v>Chris Maffris</v>
      </c>
    </row>
    <row r="96" spans="1:57" ht="12.95" customHeight="1">
      <c r="A96" s="1469"/>
      <c r="B96" s="1469"/>
      <c r="C96" s="1469"/>
      <c r="D96" s="1469"/>
      <c r="E96" s="1469"/>
      <c r="F96" s="1469"/>
      <c r="G96" s="1469"/>
      <c r="H96" s="1469"/>
      <c r="I96" s="1469"/>
      <c r="J96" s="1469"/>
      <c r="K96" s="1469"/>
      <c r="L96" s="1469"/>
      <c r="M96" s="1469"/>
      <c r="N96" s="1469"/>
      <c r="O96" s="1469"/>
      <c r="P96" s="1469"/>
      <c r="Q96" s="1469"/>
      <c r="R96" s="1469"/>
      <c r="S96" s="1469"/>
      <c r="T96" s="1469"/>
      <c r="U96" s="1469"/>
      <c r="V96" s="1469"/>
      <c r="W96" s="1469"/>
      <c r="X96" s="1469"/>
      <c r="Y96" s="1469"/>
      <c r="Z96" s="1469"/>
      <c r="AA96" s="1469"/>
      <c r="AB96" s="1469"/>
      <c r="AC96" s="1469"/>
      <c r="AD96" s="1469"/>
      <c r="AE96" s="1469"/>
      <c r="AF96" s="1469"/>
      <c r="AG96" s="1469"/>
      <c r="AH96" s="1469"/>
      <c r="AI96" s="1469"/>
      <c r="AJ96" s="1469"/>
      <c r="AK96" s="1469"/>
      <c r="AL96" s="1469"/>
      <c r="AM96" s="1469"/>
      <c r="AN96" s="1469"/>
      <c r="AO96" s="1469"/>
      <c r="AP96" s="1469"/>
      <c r="AQ96" s="1469"/>
      <c r="AR96" s="1469"/>
      <c r="AS96" s="1469"/>
      <c r="AT96" s="1469"/>
      <c r="AU96" s="20"/>
      <c r="AV96" s="20"/>
      <c r="AW96" s="20"/>
      <c r="AX96" s="20"/>
      <c r="AY96" s="20"/>
      <c r="AZ96" s="20"/>
      <c r="BD96" s="1182" t="s">
        <v>2511</v>
      </c>
      <c r="BE96" s="1183" t="str">
        <f>Application!M246</f>
        <v>cmaffris@metahousing.com</v>
      </c>
    </row>
    <row r="97" spans="1:57" ht="12.95" customHeight="1">
      <c r="A97" s="1469"/>
      <c r="B97" s="1469"/>
      <c r="C97" s="1469"/>
      <c r="D97" s="1469"/>
      <c r="E97" s="1469"/>
      <c r="F97" s="1469"/>
      <c r="G97" s="1469"/>
      <c r="H97" s="1469"/>
      <c r="I97" s="1469"/>
      <c r="J97" s="1469"/>
      <c r="K97" s="1469"/>
      <c r="L97" s="1469"/>
      <c r="M97" s="1469"/>
      <c r="N97" s="1469"/>
      <c r="O97" s="1469"/>
      <c r="P97" s="1469"/>
      <c r="Q97" s="1469"/>
      <c r="R97" s="1469"/>
      <c r="S97" s="1469"/>
      <c r="T97" s="1469"/>
      <c r="U97" s="1469"/>
      <c r="V97" s="1469"/>
      <c r="W97" s="1469"/>
      <c r="X97" s="1469"/>
      <c r="Y97" s="1469"/>
      <c r="Z97" s="1469"/>
      <c r="AA97" s="1469"/>
      <c r="AB97" s="1469"/>
      <c r="AC97" s="1469"/>
      <c r="AD97" s="1469"/>
      <c r="AE97" s="1469"/>
      <c r="AF97" s="1469"/>
      <c r="AG97" s="1469"/>
      <c r="AH97" s="1469"/>
      <c r="AI97" s="1469"/>
      <c r="AJ97" s="1469"/>
      <c r="AK97" s="1469"/>
      <c r="AL97" s="1469"/>
      <c r="AM97" s="1469"/>
      <c r="AN97" s="1469"/>
      <c r="AO97" s="1469"/>
      <c r="AP97" s="1469"/>
      <c r="AQ97" s="1469"/>
      <c r="AR97" s="1469"/>
      <c r="AS97" s="1469"/>
      <c r="AT97" s="1469"/>
      <c r="AU97" s="20"/>
      <c r="AV97" s="20"/>
      <c r="AW97" s="20"/>
      <c r="AX97" s="20"/>
      <c r="AY97" s="20"/>
      <c r="AZ97" s="20"/>
      <c r="BD97" s="1181" t="s">
        <v>2512</v>
      </c>
      <c r="BE97" s="1183" t="str">
        <f>Application!M257</f>
        <v>cmaffris@metahousing.com</v>
      </c>
    </row>
    <row r="98" spans="1:57" ht="12.95" customHeight="1">
      <c r="A98" s="1469"/>
      <c r="B98" s="1469"/>
      <c r="C98" s="1469"/>
      <c r="D98" s="1469"/>
      <c r="E98" s="1469"/>
      <c r="F98" s="1469"/>
      <c r="G98" s="1469"/>
      <c r="H98" s="1469"/>
      <c r="I98" s="1469"/>
      <c r="J98" s="1469"/>
      <c r="K98" s="1469"/>
      <c r="L98" s="1469"/>
      <c r="M98" s="1469"/>
      <c r="N98" s="1469"/>
      <c r="O98" s="1469"/>
      <c r="P98" s="1469"/>
      <c r="Q98" s="1469"/>
      <c r="R98" s="1469"/>
      <c r="S98" s="1469"/>
      <c r="T98" s="1469"/>
      <c r="U98" s="1469"/>
      <c r="V98" s="1469"/>
      <c r="W98" s="1469"/>
      <c r="X98" s="1469"/>
      <c r="Y98" s="1469"/>
      <c r="Z98" s="1469"/>
      <c r="AA98" s="1469"/>
      <c r="AB98" s="1469"/>
      <c r="AC98" s="1469"/>
      <c r="AD98" s="1469"/>
      <c r="AE98" s="1469"/>
      <c r="AF98" s="1469"/>
      <c r="AG98" s="1469"/>
      <c r="AH98" s="1469"/>
      <c r="AI98" s="1469"/>
      <c r="AJ98" s="1469"/>
      <c r="AK98" s="1469"/>
      <c r="AL98" s="1469"/>
      <c r="AM98" s="1469"/>
      <c r="AN98" s="1469"/>
      <c r="AO98" s="1469"/>
      <c r="AP98" s="1469"/>
      <c r="AQ98" s="1469"/>
      <c r="AR98" s="1469"/>
      <c r="AS98" s="1469"/>
      <c r="AT98" s="1469"/>
      <c r="AU98" s="20"/>
      <c r="AV98" s="20"/>
      <c r="AW98" s="20"/>
      <c r="AX98" s="20"/>
      <c r="AY98" s="20"/>
      <c r="AZ98" s="20"/>
      <c r="BD98" s="1182" t="s">
        <v>2513</v>
      </c>
      <c r="BE98" s="1183" t="str">
        <f>Application!M265</f>
        <v>tarun@ffah.org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2514</v>
      </c>
      <c r="BE99" s="1183">
        <f>Application!M273</f>
        <v>0</v>
      </c>
    </row>
    <row r="100" spans="1:57" ht="12.95" customHeight="1">
      <c r="A100" s="1480" t="s">
        <v>2119</v>
      </c>
      <c r="B100" s="1480"/>
      <c r="C100" s="1480"/>
      <c r="D100" s="1480"/>
      <c r="E100" s="1480"/>
      <c r="F100" s="1480"/>
      <c r="G100" s="1480"/>
      <c r="H100" s="1480"/>
      <c r="I100" s="1480"/>
      <c r="J100" s="1480"/>
      <c r="K100" s="1480"/>
      <c r="L100" s="1480"/>
      <c r="M100" s="1480"/>
      <c r="N100" s="1480"/>
      <c r="O100" s="1480"/>
      <c r="P100" s="1480"/>
      <c r="Q100" s="1480"/>
      <c r="R100" s="1480"/>
      <c r="S100" s="1480"/>
      <c r="T100" s="1480"/>
      <c r="U100" s="1480"/>
      <c r="V100" s="1480"/>
      <c r="W100" s="1480"/>
      <c r="X100" s="1480"/>
      <c r="Y100" s="1480"/>
      <c r="Z100" s="1480"/>
      <c r="AA100" s="1480"/>
      <c r="AB100" s="1480"/>
      <c r="AC100" s="1480"/>
      <c r="AD100" s="1480"/>
      <c r="AE100" s="1480"/>
      <c r="AF100" s="1480"/>
      <c r="AG100" s="1480"/>
      <c r="AH100" s="1480"/>
      <c r="AI100" s="1480"/>
      <c r="AJ100" s="1480"/>
      <c r="AK100" s="1480"/>
      <c r="AL100" s="1480"/>
      <c r="AM100" s="1480"/>
      <c r="AN100" s="1480"/>
      <c r="AO100" s="1480"/>
      <c r="AP100" s="1480"/>
      <c r="AQ100" s="1480"/>
      <c r="AR100" s="1480"/>
      <c r="AS100" s="1480"/>
      <c r="AT100" s="1480"/>
      <c r="AU100" s="20"/>
      <c r="AV100" s="20"/>
      <c r="AW100" s="20"/>
      <c r="AX100" s="20"/>
      <c r="AY100" s="20"/>
      <c r="AZ100" s="20"/>
      <c r="BD100" s="1182" t="s">
        <v>2515</v>
      </c>
      <c r="BE100" s="1183" t="str">
        <f>Application!L288</f>
        <v>cmaffris@metahousing.com</v>
      </c>
    </row>
    <row r="101" spans="1:57" ht="12.95" customHeight="1">
      <c r="A101" s="1480"/>
      <c r="B101" s="1480"/>
      <c r="C101" s="1480"/>
      <c r="D101" s="1480"/>
      <c r="E101" s="1480"/>
      <c r="F101" s="1480"/>
      <c r="G101" s="1480"/>
      <c r="H101" s="1480"/>
      <c r="I101" s="1480"/>
      <c r="J101" s="1480"/>
      <c r="K101" s="1480"/>
      <c r="L101" s="1480"/>
      <c r="M101" s="1480"/>
      <c r="N101" s="1480"/>
      <c r="O101" s="1480"/>
      <c r="P101" s="1480"/>
      <c r="Q101" s="1480"/>
      <c r="R101" s="1480"/>
      <c r="S101" s="1480"/>
      <c r="T101" s="1480"/>
      <c r="U101" s="1480"/>
      <c r="V101" s="1480"/>
      <c r="W101" s="1480"/>
      <c r="X101" s="1480"/>
      <c r="Y101" s="1480"/>
      <c r="Z101" s="1480"/>
      <c r="AA101" s="1480"/>
      <c r="AB101" s="1480"/>
      <c r="AC101" s="1480"/>
      <c r="AD101" s="1480"/>
      <c r="AE101" s="1480"/>
      <c r="AF101" s="1480"/>
      <c r="AG101" s="1480"/>
      <c r="AH101" s="1480"/>
      <c r="AI101" s="1480"/>
      <c r="AJ101" s="1480"/>
      <c r="AK101" s="1480"/>
      <c r="AL101" s="1480"/>
      <c r="AM101" s="1480"/>
      <c r="AN101" s="1480"/>
      <c r="AO101" s="1480"/>
      <c r="AP101" s="1480"/>
      <c r="AQ101" s="1480"/>
      <c r="AR101" s="1480"/>
      <c r="AS101" s="1480"/>
      <c r="AT101" s="1480"/>
      <c r="AU101" s="20"/>
      <c r="AV101" s="20"/>
      <c r="AW101" s="20"/>
      <c r="AX101" s="20"/>
      <c r="AY101" s="20"/>
      <c r="AZ101" s="20"/>
      <c r="BD101" s="3" t="s">
        <v>2520</v>
      </c>
      <c r="BE101">
        <f>'Sources and Uses Budget'!C105</f>
        <v>91065126</v>
      </c>
    </row>
    <row r="102" spans="1:57" ht="12.95" customHeight="1">
      <c r="A102" s="1480"/>
      <c r="B102" s="1480"/>
      <c r="C102" s="1480"/>
      <c r="D102" s="1480"/>
      <c r="E102" s="1480"/>
      <c r="F102" s="1480"/>
      <c r="G102" s="1480"/>
      <c r="H102" s="1480"/>
      <c r="I102" s="1480"/>
      <c r="J102" s="1480"/>
      <c r="K102" s="1480"/>
      <c r="L102" s="1480"/>
      <c r="M102" s="1480"/>
      <c r="N102" s="1480"/>
      <c r="O102" s="1480"/>
      <c r="P102" s="1480"/>
      <c r="Q102" s="1480"/>
      <c r="R102" s="1480"/>
      <c r="S102" s="1480"/>
      <c r="T102" s="1480"/>
      <c r="U102" s="1480"/>
      <c r="V102" s="1480"/>
      <c r="W102" s="1480"/>
      <c r="X102" s="1480"/>
      <c r="Y102" s="1480"/>
      <c r="Z102" s="1480"/>
      <c r="AA102" s="1480"/>
      <c r="AB102" s="1480"/>
      <c r="AC102" s="1480"/>
      <c r="AD102" s="1480"/>
      <c r="AE102" s="1480"/>
      <c r="AF102" s="1480"/>
      <c r="AG102" s="1480"/>
      <c r="AH102" s="1480"/>
      <c r="AI102" s="1480"/>
      <c r="AJ102" s="1480"/>
      <c r="AK102" s="1480"/>
      <c r="AL102" s="1480"/>
      <c r="AM102" s="1480"/>
      <c r="AN102" s="1480"/>
      <c r="AO102" s="1480"/>
      <c r="AP102" s="1480"/>
      <c r="AQ102" s="1480"/>
      <c r="AR102" s="1480"/>
      <c r="AS102" s="1480"/>
      <c r="AT102" s="1480"/>
      <c r="AU102" s="20"/>
      <c r="AV102" s="20"/>
      <c r="AW102" s="20"/>
      <c r="AX102" s="20"/>
      <c r="AY102" s="20"/>
      <c r="AZ102" s="20"/>
      <c r="BD102" s="3" t="s">
        <v>2521</v>
      </c>
      <c r="BE102" t="b">
        <f>T197="Yes"</f>
        <v>0</v>
      </c>
    </row>
    <row r="103" spans="1:57" ht="12.95" customHeight="1">
      <c r="A103" s="1480"/>
      <c r="B103" s="1480"/>
      <c r="C103" s="1480"/>
      <c r="D103" s="1480"/>
      <c r="E103" s="1480"/>
      <c r="F103" s="1480"/>
      <c r="G103" s="1480"/>
      <c r="H103" s="1480"/>
      <c r="I103" s="1480"/>
      <c r="J103" s="1480"/>
      <c r="K103" s="1480"/>
      <c r="L103" s="1480"/>
      <c r="M103" s="1480"/>
      <c r="N103" s="1480"/>
      <c r="O103" s="1480"/>
      <c r="P103" s="1480"/>
      <c r="Q103" s="1480"/>
      <c r="R103" s="1480"/>
      <c r="S103" s="1480"/>
      <c r="T103" s="1480"/>
      <c r="U103" s="1480"/>
      <c r="V103" s="1480"/>
      <c r="W103" s="1480"/>
      <c r="X103" s="1480"/>
      <c r="Y103" s="1480"/>
      <c r="Z103" s="1480"/>
      <c r="AA103" s="1480"/>
      <c r="AB103" s="1480"/>
      <c r="AC103" s="1480"/>
      <c r="AD103" s="1480"/>
      <c r="AE103" s="1480"/>
      <c r="AF103" s="1480"/>
      <c r="AG103" s="1480"/>
      <c r="AH103" s="1480"/>
      <c r="AI103" s="1480"/>
      <c r="AJ103" s="1480"/>
      <c r="AK103" s="1480"/>
      <c r="AL103" s="1480"/>
      <c r="AM103" s="1480"/>
      <c r="AN103" s="1480"/>
      <c r="AO103" s="1480"/>
      <c r="AP103" s="1480"/>
      <c r="AQ103" s="1480"/>
      <c r="AR103" s="1480"/>
      <c r="AS103" s="1480"/>
      <c r="AT103" s="1480"/>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2532</v>
      </c>
      <c r="BE104" s="1183" t="b">
        <f>T200="Yes"</f>
        <v>0</v>
      </c>
    </row>
    <row r="105" spans="1:57" ht="12.95" customHeight="1">
      <c r="A105" s="1480" t="s">
        <v>2120</v>
      </c>
      <c r="B105" s="1480"/>
      <c r="C105" s="1480"/>
      <c r="D105" s="1480"/>
      <c r="E105" s="1480"/>
      <c r="F105" s="1480"/>
      <c r="G105" s="1480"/>
      <c r="H105" s="1480"/>
      <c r="I105" s="1480"/>
      <c r="J105" s="1480"/>
      <c r="K105" s="1480"/>
      <c r="L105" s="1480"/>
      <c r="M105" s="1480"/>
      <c r="N105" s="1480"/>
      <c r="O105" s="1480"/>
      <c r="P105" s="1480"/>
      <c r="Q105" s="1480"/>
      <c r="R105" s="1480"/>
      <c r="S105" s="1480"/>
      <c r="T105" s="1480"/>
      <c r="U105" s="1480"/>
      <c r="V105" s="1480"/>
      <c r="W105" s="1480"/>
      <c r="X105" s="1480"/>
      <c r="Y105" s="1480"/>
      <c r="Z105" s="1480"/>
      <c r="AA105" s="1480"/>
      <c r="AB105" s="1480"/>
      <c r="AC105" s="1480"/>
      <c r="AD105" s="1480"/>
      <c r="AE105" s="1480"/>
      <c r="AF105" s="1480"/>
      <c r="AG105" s="1480"/>
      <c r="AH105" s="1480"/>
      <c r="AI105" s="1480"/>
      <c r="AJ105" s="1480"/>
      <c r="AK105" s="1480"/>
      <c r="AL105" s="1480"/>
      <c r="AM105" s="1480"/>
      <c r="AN105" s="1480"/>
      <c r="AO105" s="1480"/>
      <c r="AP105" s="1480"/>
      <c r="AQ105" s="1480"/>
      <c r="AR105" s="1480"/>
      <c r="AS105" s="1480"/>
      <c r="AT105" s="1480"/>
      <c r="AU105" s="20"/>
      <c r="AV105" s="20"/>
      <c r="AW105" s="20"/>
      <c r="AX105" s="20"/>
      <c r="AY105" s="20"/>
      <c r="BD105" s="3" t="s">
        <v>2537</v>
      </c>
      <c r="BE105" s="1183" t="b">
        <f>V224="Yes"</f>
        <v>0</v>
      </c>
    </row>
    <row r="106" spans="1:57" ht="12.95" customHeight="1">
      <c r="A106" s="1480"/>
      <c r="B106" s="1480"/>
      <c r="C106" s="1480"/>
      <c r="D106" s="1480"/>
      <c r="E106" s="1480"/>
      <c r="F106" s="1480"/>
      <c r="G106" s="1480"/>
      <c r="H106" s="1480"/>
      <c r="I106" s="1480"/>
      <c r="J106" s="1480"/>
      <c r="K106" s="1480"/>
      <c r="L106" s="1480"/>
      <c r="M106" s="1480"/>
      <c r="N106" s="1480"/>
      <c r="O106" s="1480"/>
      <c r="P106" s="1480"/>
      <c r="Q106" s="1480"/>
      <c r="R106" s="1480"/>
      <c r="S106" s="1480"/>
      <c r="T106" s="1480"/>
      <c r="U106" s="1480"/>
      <c r="V106" s="1480"/>
      <c r="W106" s="1480"/>
      <c r="X106" s="1480"/>
      <c r="Y106" s="1480"/>
      <c r="Z106" s="1480"/>
      <c r="AA106" s="1480"/>
      <c r="AB106" s="1480"/>
      <c r="AC106" s="1480"/>
      <c r="AD106" s="1480"/>
      <c r="AE106" s="1480"/>
      <c r="AF106" s="1480"/>
      <c r="AG106" s="1480"/>
      <c r="AH106" s="1480"/>
      <c r="AI106" s="1480"/>
      <c r="AJ106" s="1480"/>
      <c r="AK106" s="1480"/>
      <c r="AL106" s="1480"/>
      <c r="AM106" s="1480"/>
      <c r="AN106" s="1480"/>
      <c r="AO106" s="1480"/>
      <c r="AP106" s="1480"/>
      <c r="AQ106" s="1480"/>
      <c r="AR106" s="1480"/>
      <c r="AS106" s="1480"/>
      <c r="AT106" s="1480"/>
      <c r="AU106" s="20"/>
      <c r="AV106" s="20"/>
      <c r="AW106" s="20"/>
      <c r="AX106" s="20"/>
      <c r="AY106" s="20"/>
      <c r="BD106" s="3" t="s">
        <v>2538</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2539</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2540</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2541</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2542</v>
      </c>
      <c r="BE110" s="1183" t="b">
        <f t="shared" si="0"/>
        <v>1</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460">
        <v>11</v>
      </c>
      <c r="H113" s="1460"/>
      <c r="I113" s="3" t="s">
        <v>182</v>
      </c>
      <c r="L113" s="1460" t="s">
        <v>2773</v>
      </c>
      <c r="M113" s="1460"/>
      <c r="N113" s="1460"/>
      <c r="O113" s="1460"/>
      <c r="P113" s="1487" t="s">
        <v>2601</v>
      </c>
      <c r="Q113" s="1487"/>
      <c r="R113" s="1487"/>
      <c r="S113" s="148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473" t="s">
        <v>494</v>
      </c>
      <c r="D115" s="1473"/>
      <c r="E115" s="1473"/>
      <c r="F115" s="1473"/>
      <c r="G115" s="1473"/>
      <c r="H115" s="1473"/>
      <c r="I115" s="1473"/>
      <c r="J115" s="1473"/>
      <c r="K115" s="1473"/>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460"/>
      <c r="Z117" s="1460"/>
      <c r="AA117" s="1460"/>
      <c r="AB117" s="1460"/>
      <c r="AC117" s="1460"/>
      <c r="AD117" s="1460"/>
      <c r="AE117" s="1460"/>
      <c r="AF117" s="1460"/>
      <c r="AG117" s="1460"/>
      <c r="AH117" s="1460"/>
      <c r="AI117" s="1460"/>
      <c r="AJ117" s="1460"/>
      <c r="AK117" s="1460"/>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460" t="s">
        <v>2657</v>
      </c>
      <c r="Z120" s="1460"/>
      <c r="AA120" s="1460"/>
      <c r="AB120" s="1460"/>
      <c r="AC120" s="1460"/>
      <c r="AD120" s="1460"/>
      <c r="AE120" s="1460"/>
      <c r="AF120" s="1460"/>
      <c r="AG120" s="1460"/>
      <c r="AH120" s="1460"/>
      <c r="AI120" s="1460"/>
      <c r="AJ120" s="1460"/>
      <c r="AK120" s="146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11" t="s">
        <v>469</v>
      </c>
      <c r="CV122" s="1612"/>
      <c r="CW122" s="14"/>
      <c r="CX122" s="14" t="s">
        <v>634</v>
      </c>
      <c r="CY122" s="14"/>
      <c r="CZ122" s="14"/>
      <c r="DA122" s="14"/>
      <c r="DB122" s="14"/>
      <c r="DC122" s="14"/>
      <c r="DD122" s="14"/>
      <c r="DE122" s="14"/>
      <c r="DF122" s="14"/>
      <c r="DG122" s="1608" t="str">
        <f>T189</f>
        <v>Los Angeles</v>
      </c>
      <c r="DH122" s="1609"/>
      <c r="DI122" s="1609"/>
      <c r="DJ122" s="1609"/>
      <c r="DK122" s="1609"/>
      <c r="DL122" s="1609"/>
      <c r="DM122" s="1610"/>
    </row>
    <row r="123" spans="1:117" ht="12.95" customHeight="1">
      <c r="A123" s="3"/>
      <c r="B123" s="3"/>
      <c r="T123" s="3"/>
      <c r="U123" s="3"/>
      <c r="V123" s="3"/>
      <c r="W123" s="3"/>
      <c r="X123" s="3"/>
      <c r="Y123" s="1460" t="s">
        <v>2766</v>
      </c>
      <c r="Z123" s="1460"/>
      <c r="AA123" s="1460"/>
      <c r="AB123" s="1460"/>
      <c r="AC123" s="1460"/>
      <c r="AD123" s="1460"/>
      <c r="AE123" s="1460"/>
      <c r="AF123" s="1460"/>
      <c r="AG123" s="1460"/>
      <c r="AH123" s="1460"/>
      <c r="AI123" s="1460"/>
      <c r="AJ123" s="1460"/>
      <c r="AK123" s="146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74"/>
      <c r="G150" s="1374"/>
      <c r="H150" s="1374"/>
      <c r="I150" s="1374"/>
      <c r="J150" s="1374"/>
      <c r="K150" s="1374"/>
      <c r="L150" s="1374"/>
      <c r="M150" s="1374"/>
      <c r="N150" s="1374"/>
      <c r="O150" s="1374"/>
      <c r="P150" s="1374"/>
      <c r="Q150" s="1374"/>
      <c r="R150" s="1374"/>
      <c r="S150" s="1374"/>
      <c r="T150" s="137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2391</v>
      </c>
    </row>
    <row r="152" spans="1:108" ht="12.95" customHeight="1">
      <c r="BM152">
        <v>4</v>
      </c>
      <c r="BN152" s="3" t="s">
        <v>2390</v>
      </c>
    </row>
    <row r="153" spans="1:108" ht="12.95" customHeight="1">
      <c r="D153" t="s">
        <v>645</v>
      </c>
      <c r="O153" s="1434" t="s">
        <v>2640</v>
      </c>
      <c r="P153" s="1444"/>
      <c r="Q153" s="1444"/>
      <c r="R153" s="1444"/>
      <c r="S153" s="1444"/>
      <c r="T153" s="1444"/>
      <c r="U153" s="1444"/>
      <c r="V153" s="1444"/>
      <c r="W153" s="1444"/>
      <c r="X153" s="1444"/>
      <c r="Y153" s="1444"/>
      <c r="Z153" s="1444"/>
      <c r="AA153" s="1444"/>
      <c r="AB153" s="1444"/>
      <c r="AC153" s="1444"/>
      <c r="AD153" s="1444"/>
      <c r="AE153" s="1444"/>
      <c r="AF153" s="1444"/>
      <c r="AG153" s="1444"/>
      <c r="AH153" s="1444"/>
      <c r="BM153">
        <v>5</v>
      </c>
      <c r="BN153" s="3" t="s">
        <v>2392</v>
      </c>
      <c r="CR153" s="31" t="s">
        <v>2630</v>
      </c>
      <c r="CS153" s="32"/>
      <c r="CT153" s="32"/>
      <c r="CU153" s="32"/>
      <c r="CV153" s="32"/>
      <c r="CW153" s="32"/>
      <c r="CX153" s="14"/>
      <c r="CY153" s="31" t="s">
        <v>2631</v>
      </c>
      <c r="CZ153" s="14"/>
      <c r="DA153" s="14"/>
      <c r="DB153" s="14"/>
      <c r="DC153" s="14"/>
      <c r="DD153" s="14"/>
    </row>
    <row r="154" spans="1:108" ht="12.95" customHeight="1">
      <c r="D154" s="303" t="s">
        <v>439</v>
      </c>
      <c r="O154" s="1449" t="s">
        <v>2641</v>
      </c>
      <c r="P154" s="1296"/>
      <c r="Q154" s="1296"/>
      <c r="R154" s="1296"/>
      <c r="S154" s="1296"/>
      <c r="T154" s="1296"/>
      <c r="U154" s="1296"/>
      <c r="V154" s="1296"/>
      <c r="W154" s="1296"/>
      <c r="X154" s="1296"/>
      <c r="Y154" s="1296"/>
      <c r="Z154" s="1296"/>
      <c r="AA154" s="1296"/>
      <c r="AB154" s="1296"/>
      <c r="AC154" s="1296"/>
      <c r="AD154" s="1296"/>
      <c r="AE154" s="1296"/>
      <c r="AF154" s="1296"/>
      <c r="AG154" s="1296"/>
      <c r="AH154" s="1296"/>
      <c r="BM154">
        <v>6</v>
      </c>
      <c r="BN154" s="3" t="s">
        <v>2393</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452" t="s">
        <v>440</v>
      </c>
      <c r="P155" s="1452"/>
      <c r="Q155" s="1452"/>
      <c r="R155" s="1452"/>
      <c r="S155" s="1452"/>
      <c r="T155" s="1452"/>
      <c r="U155" s="1452"/>
      <c r="V155" s="1452"/>
      <c r="W155" s="1452"/>
      <c r="X155" s="1452"/>
      <c r="Y155" s="1452"/>
      <c r="Z155" s="1452"/>
      <c r="AA155" s="1452"/>
      <c r="AB155" s="1452"/>
      <c r="AC155" s="1452"/>
      <c r="AD155" s="1452"/>
      <c r="AE155" s="1452"/>
      <c r="AF155" s="1452"/>
      <c r="AG155" s="1452"/>
      <c r="AH155" s="1452"/>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53" t="s">
        <v>2642</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307</v>
      </c>
      <c r="CB156" s="195" t="s">
        <v>2530</v>
      </c>
      <c r="CC156" s="196"/>
      <c r="CD156" s="196"/>
      <c r="CE156" s="196"/>
      <c r="CF156" s="196"/>
      <c r="CG156" s="196"/>
      <c r="CH156" s="196"/>
      <c r="CI156" s="3"/>
      <c r="CJ156" s="195" t="s">
        <v>2528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34" t="s">
        <v>2643</v>
      </c>
      <c r="P157" s="1444"/>
      <c r="Q157" s="1444"/>
      <c r="R157" s="1444"/>
      <c r="S157" s="1444"/>
      <c r="T157" s="1444"/>
      <c r="U157" s="1444"/>
      <c r="V157" s="1444"/>
      <c r="W157" s="1444"/>
      <c r="X157" s="1444"/>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483">
        <v>91733</v>
      </c>
      <c r="P158" s="1483"/>
      <c r="Q158" s="1483"/>
      <c r="R158" s="1483"/>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461" t="s">
        <v>2644</v>
      </c>
      <c r="P159" s="1462"/>
      <c r="Q159" s="1462"/>
      <c r="R159" s="1462"/>
      <c r="S159" s="1462"/>
      <c r="T159" s="1462"/>
      <c r="V159" s="97" t="s">
        <v>271</v>
      </c>
      <c r="W159" s="1484">
        <v>3215</v>
      </c>
      <c r="X159" s="1484"/>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461"/>
      <c r="P160" s="1462"/>
      <c r="Q160" s="1462"/>
      <c r="R160" s="1462"/>
      <c r="S160" s="1462"/>
      <c r="T160" s="1462"/>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450" t="s">
        <v>2645</v>
      </c>
      <c r="P161" s="1450"/>
      <c r="Q161" s="1450"/>
      <c r="R161" s="1450"/>
      <c r="S161" s="1450"/>
      <c r="T161" s="1450"/>
      <c r="U161" s="1450"/>
      <c r="V161" s="1450"/>
      <c r="W161" s="1450"/>
      <c r="X161" s="1450"/>
      <c r="Y161" s="1450"/>
      <c r="Z161" s="1450"/>
      <c r="AA161" s="1450"/>
      <c r="AB161" s="1450"/>
      <c r="AC161" s="1450"/>
      <c r="AD161" s="1450"/>
      <c r="AE161" s="1450"/>
      <c r="AF161" s="1450"/>
      <c r="AG161" s="1450"/>
      <c r="AH161" s="1450"/>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474" t="s">
        <v>2170</v>
      </c>
      <c r="E164" s="1474"/>
      <c r="F164" s="1474"/>
      <c r="G164" s="1474"/>
      <c r="H164" s="1474"/>
      <c r="I164" s="1474"/>
      <c r="J164" s="1474"/>
      <c r="K164" s="1474"/>
      <c r="L164" s="1474"/>
      <c r="M164" s="1474"/>
      <c r="N164" s="1474"/>
      <c r="O164" s="1474"/>
      <c r="P164" s="1474"/>
      <c r="Q164" s="1474"/>
      <c r="R164" s="1474"/>
      <c r="S164" s="1474"/>
      <c r="T164" s="1474"/>
      <c r="U164" s="1474"/>
      <c r="V164" s="1474"/>
      <c r="W164" s="1474"/>
      <c r="X164" s="1474"/>
      <c r="Y164" s="1474"/>
      <c r="Z164" s="1474"/>
      <c r="AA164" s="1474"/>
      <c r="AB164" s="1474"/>
      <c r="AC164" s="1474"/>
      <c r="AD164" s="1474"/>
      <c r="AE164" s="1474"/>
      <c r="AF164" s="1474"/>
      <c r="AG164" s="1474"/>
      <c r="AH164" s="1474"/>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456" t="s">
        <v>539</v>
      </c>
      <c r="B169" s="1456"/>
      <c r="C169" s="1456"/>
      <c r="D169" s="1456"/>
      <c r="E169" s="1456"/>
      <c r="F169" s="1456"/>
      <c r="G169" s="1456"/>
      <c r="H169" s="1456"/>
      <c r="I169" s="1456"/>
      <c r="J169" s="1456"/>
      <c r="K169" s="1456"/>
      <c r="L169" s="1456"/>
      <c r="M169" s="1456"/>
      <c r="N169" s="1456"/>
      <c r="O169" s="1456"/>
      <c r="P169" s="1456"/>
      <c r="Q169" s="1456"/>
      <c r="R169" s="1456"/>
      <c r="S169" s="1456"/>
      <c r="T169" s="1456"/>
      <c r="U169" s="1456"/>
      <c r="V169" s="1456"/>
      <c r="W169" s="1456"/>
      <c r="X169" s="1456"/>
      <c r="Y169" s="1456"/>
      <c r="Z169" s="1456"/>
      <c r="AA169" s="1456"/>
      <c r="AB169" s="1456"/>
      <c r="AC169" s="1456"/>
      <c r="AD169" s="1456"/>
      <c r="AE169" s="1456"/>
      <c r="AF169" s="1456"/>
      <c r="AG169" s="1456"/>
      <c r="AH169" s="1456"/>
      <c r="AI169" s="1456"/>
      <c r="AJ169" s="1456"/>
      <c r="AK169" s="1456"/>
      <c r="AL169" s="1456"/>
      <c r="AM169" s="1456"/>
      <c r="AN169" s="1456"/>
      <c r="AO169" s="1456"/>
      <c r="AP169" s="1456"/>
      <c r="AQ169" s="1456"/>
      <c r="AR169" s="1456"/>
      <c r="AS169" s="1456"/>
      <c r="AT169" s="1456"/>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456"/>
      <c r="B170" s="1456"/>
      <c r="C170" s="1456"/>
      <c r="D170" s="1456"/>
      <c r="E170" s="1456"/>
      <c r="F170" s="1456"/>
      <c r="G170" s="1456"/>
      <c r="H170" s="1456"/>
      <c r="I170" s="1456"/>
      <c r="J170" s="1456"/>
      <c r="K170" s="1456"/>
      <c r="L170" s="1456"/>
      <c r="M170" s="1456"/>
      <c r="N170" s="1456"/>
      <c r="O170" s="1456"/>
      <c r="P170" s="1456"/>
      <c r="Q170" s="1456"/>
      <c r="R170" s="1456"/>
      <c r="S170" s="1456"/>
      <c r="T170" s="1456"/>
      <c r="U170" s="1456"/>
      <c r="V170" s="1456"/>
      <c r="W170" s="1456"/>
      <c r="X170" s="1456"/>
      <c r="Y170" s="1456"/>
      <c r="Z170" s="1456"/>
      <c r="AA170" s="1456"/>
      <c r="AB170" s="1456"/>
      <c r="AC170" s="1456"/>
      <c r="AD170" s="1456"/>
      <c r="AE170" s="1456"/>
      <c r="AF170" s="1456"/>
      <c r="AG170" s="1456"/>
      <c r="AH170" s="1456"/>
      <c r="AI170" s="1456"/>
      <c r="AJ170" s="1456"/>
      <c r="AK170" s="1456"/>
      <c r="AL170" s="1456"/>
      <c r="AM170" s="1456"/>
      <c r="AN170" s="1456"/>
      <c r="AO170" s="1456"/>
      <c r="AP170" s="1456"/>
      <c r="AQ170" s="1456"/>
      <c r="AR170" s="1456"/>
      <c r="AS170" s="1456"/>
      <c r="AT170" s="1456"/>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451" t="s">
        <v>371</v>
      </c>
      <c r="K173" s="1451"/>
      <c r="L173" s="1451"/>
      <c r="M173" s="1451"/>
      <c r="N173" s="1451"/>
      <c r="O173" s="1451"/>
      <c r="P173" s="1451"/>
      <c r="Q173" s="1451"/>
      <c r="R173" s="1451"/>
      <c r="S173" s="1451"/>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352" t="s">
        <v>2056</v>
      </c>
      <c r="K174" s="1352"/>
      <c r="L174" s="1352"/>
      <c r="M174" s="1352"/>
      <c r="N174" s="1352"/>
      <c r="O174" s="1352"/>
      <c r="P174" s="1352"/>
      <c r="Q174" s="1352"/>
      <c r="R174" s="1352"/>
      <c r="S174" s="1352"/>
      <c r="T174" s="1352"/>
      <c r="U174" s="1352"/>
      <c r="V174" s="1352"/>
      <c r="W174" s="1352"/>
      <c r="X174" s="1352"/>
      <c r="Y174" s="1352"/>
      <c r="Z174" s="1352"/>
      <c r="AA174" s="1352"/>
      <c r="AB174" s="1352"/>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07"/>
      <c r="V175" s="1307"/>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2035</v>
      </c>
      <c r="T176" s="27" t="s">
        <v>305</v>
      </c>
      <c r="U176" s="1477"/>
      <c r="V176" s="1477"/>
      <c r="W176" s="1" t="s">
        <v>306</v>
      </c>
      <c r="X176" s="1489"/>
      <c r="Y176" s="1489"/>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07"/>
      <c r="S177" s="1307"/>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2035</v>
      </c>
      <c r="AE178" s="27" t="s">
        <v>305</v>
      </c>
      <c r="AF178" s="1488"/>
      <c r="AG178" s="1488"/>
      <c r="AH178" s="1" t="s">
        <v>306</v>
      </c>
      <c r="AI178" s="1376"/>
      <c r="AJ178" s="1376"/>
      <c r="AK178" s="1376"/>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2626</v>
      </c>
      <c r="X180" s="1307"/>
      <c r="Y180" s="1307"/>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297" t="str">
        <f>H18</f>
        <v>Garvey Apartments</v>
      </c>
      <c r="J184" s="1297"/>
      <c r="K184" s="1297"/>
      <c r="L184" s="1297"/>
      <c r="M184" s="1297"/>
      <c r="N184" s="1297"/>
      <c r="O184" s="1297"/>
      <c r="P184" s="1297"/>
      <c r="Q184" s="1297"/>
      <c r="R184" s="1297"/>
      <c r="S184" s="1297"/>
      <c r="T184" s="1297"/>
      <c r="U184" s="1297"/>
      <c r="V184" s="1297"/>
      <c r="W184" s="1297"/>
      <c r="X184" s="1297"/>
      <c r="Y184" s="1297"/>
      <c r="Z184" s="1297"/>
      <c r="AA184" s="1297"/>
      <c r="AB184" s="1297"/>
      <c r="AC184" s="1297"/>
      <c r="AD184" s="1297"/>
      <c r="AE184" s="1297"/>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449" t="s">
        <v>2646</v>
      </c>
      <c r="J185" s="1295"/>
      <c r="K185" s="1295"/>
      <c r="L185" s="1295"/>
      <c r="M185" s="1295"/>
      <c r="N185" s="1295"/>
      <c r="O185" s="1295"/>
      <c r="P185" s="1295"/>
      <c r="Q185" s="1295"/>
      <c r="R185" s="1295"/>
      <c r="S185" s="1295"/>
      <c r="T185" s="1295"/>
      <c r="U185" s="1295"/>
      <c r="V185" s="1295"/>
      <c r="W185" s="1295"/>
      <c r="X185" s="1295"/>
      <c r="Y185" s="1295"/>
      <c r="Z185" s="1295"/>
      <c r="AA185" s="1295"/>
      <c r="AB185" s="1295"/>
      <c r="AC185" s="1295"/>
      <c r="AD185" s="1295"/>
      <c r="AE185" s="1295"/>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454"/>
      <c r="F187" s="1447"/>
      <c r="G187" s="1447"/>
      <c r="H187" s="1447"/>
      <c r="I187" s="1447"/>
      <c r="J187" s="1447"/>
      <c r="K187" s="1447"/>
      <c r="L187" s="1447"/>
      <c r="M187" s="1447"/>
      <c r="N187" s="1447"/>
      <c r="O187" s="1447"/>
      <c r="P187" s="1447"/>
      <c r="Q187" s="1447"/>
      <c r="R187" s="1447"/>
      <c r="S187" s="1447"/>
      <c r="T187" s="1447"/>
      <c r="U187" s="1447"/>
      <c r="V187" s="1447"/>
      <c r="W187" s="1447"/>
      <c r="X187" s="1447"/>
      <c r="Y187" s="1447"/>
      <c r="Z187" s="1447"/>
      <c r="AA187" s="1447"/>
      <c r="AB187" s="1447"/>
      <c r="AC187" s="1447"/>
      <c r="AD187" s="1447"/>
      <c r="AE187" s="1447"/>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448"/>
      <c r="F188" s="1448"/>
      <c r="G188" s="1448"/>
      <c r="H188" s="1448"/>
      <c r="I188" s="1448"/>
      <c r="J188" s="1448"/>
      <c r="K188" s="1448"/>
      <c r="L188" s="1448"/>
      <c r="M188" s="1448"/>
      <c r="N188" s="1448"/>
      <c r="O188" s="1448"/>
      <c r="P188" s="1448"/>
      <c r="Q188" s="1448"/>
      <c r="R188" s="1448"/>
      <c r="S188" s="1448"/>
      <c r="T188" s="1448"/>
      <c r="U188" s="1448"/>
      <c r="V188" s="1448"/>
      <c r="W188" s="1448"/>
      <c r="X188" s="1448"/>
      <c r="Y188" s="1448"/>
      <c r="Z188" s="1448"/>
      <c r="AA188" s="1448"/>
      <c r="AB188" s="1448"/>
      <c r="AC188" s="1448"/>
      <c r="AD188" s="1448"/>
      <c r="AE188" s="1448"/>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434" t="s">
        <v>2643</v>
      </c>
      <c r="J189" s="1352"/>
      <c r="K189" s="1352"/>
      <c r="L189" s="1352"/>
      <c r="M189" s="1352"/>
      <c r="N189" s="1352"/>
      <c r="O189" s="1352"/>
      <c r="P189" s="1352"/>
      <c r="Q189" t="s">
        <v>582</v>
      </c>
      <c r="T189" s="1352" t="s">
        <v>494</v>
      </c>
      <c r="U189" s="1352"/>
      <c r="V189" s="1352"/>
      <c r="W189" s="1352"/>
      <c r="X189" s="1352"/>
      <c r="Y189" s="1352"/>
      <c r="Z189" s="1352"/>
      <c r="AA189" s="1352"/>
      <c r="AB189" s="1352"/>
      <c r="AC189" s="1352"/>
      <c r="AD189" s="1352"/>
      <c r="AE189" s="135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295">
        <v>91733</v>
      </c>
      <c r="J190" s="1295"/>
      <c r="K190" s="1295"/>
      <c r="L190" s="1295"/>
      <c r="M190" s="1295"/>
      <c r="N190" s="1295"/>
      <c r="O190" t="s">
        <v>585</v>
      </c>
      <c r="T190" s="1481">
        <v>4335.0600000000004</v>
      </c>
      <c r="U190" s="1481"/>
      <c r="V190" s="1481"/>
      <c r="W190" s="1481"/>
      <c r="X190" s="1481"/>
      <c r="Y190" s="1481"/>
      <c r="Z190" s="1481"/>
      <c r="AA190" s="1481"/>
      <c r="AB190" s="1481"/>
      <c r="AC190" s="1481"/>
      <c r="AD190" s="1481"/>
      <c r="AE190" s="1481"/>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454" t="s">
        <v>2649</v>
      </c>
      <c r="O191" s="1447"/>
      <c r="P191" s="1447"/>
      <c r="Q191" s="1447"/>
      <c r="R191" s="1447"/>
      <c r="S191" s="1447"/>
      <c r="T191" s="1447"/>
      <c r="U191" s="1447"/>
      <c r="V191" s="1447"/>
      <c r="W191" s="1447"/>
      <c r="X191" s="1447"/>
      <c r="Y191" s="1447"/>
      <c r="Z191" s="1447"/>
      <c r="AA191" s="1447"/>
      <c r="AB191" s="1447"/>
      <c r="AC191" s="1447"/>
      <c r="AD191" s="1447"/>
      <c r="AE191" s="1447"/>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448"/>
      <c r="O192" s="1448"/>
      <c r="P192" s="1448"/>
      <c r="Q192" s="1448"/>
      <c r="R192" s="1448"/>
      <c r="S192" s="1448"/>
      <c r="T192" s="1448"/>
      <c r="U192" s="1448"/>
      <c r="V192" s="1448"/>
      <c r="W192" s="1448"/>
      <c r="X192" s="1448"/>
      <c r="Y192" s="1448"/>
      <c r="Z192" s="1448"/>
      <c r="AA192" s="1448"/>
      <c r="AB192" s="1448"/>
      <c r="AC192" s="1448"/>
      <c r="AD192" s="1448"/>
      <c r="AE192" s="1448"/>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485" t="s">
        <v>2167</v>
      </c>
      <c r="U193" s="1485"/>
      <c r="V193" s="1485"/>
      <c r="W193" s="1485"/>
      <c r="X193" s="1485"/>
      <c r="Y193" s="1485"/>
      <c r="Z193" s="1485"/>
      <c r="AA193" s="1485"/>
      <c r="AB193" s="1485"/>
      <c r="AC193" s="1485"/>
      <c r="AD193" s="1485"/>
      <c r="AE193" s="1485"/>
      <c r="AF193" s="1485"/>
      <c r="AG193" s="1485"/>
      <c r="AH193" s="1485"/>
      <c r="AI193" s="1485"/>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307" t="s">
        <v>669</v>
      </c>
      <c r="AI194" s="1307"/>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07" t="s">
        <v>669</v>
      </c>
      <c r="U195" s="1307"/>
      <c r="W195" t="s">
        <v>684</v>
      </c>
      <c r="AH195" s="1307">
        <v>31</v>
      </c>
      <c r="AI195" s="1307"/>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20" t="s">
        <v>545</v>
      </c>
      <c r="U196" s="1320"/>
      <c r="W196" t="s">
        <v>685</v>
      </c>
      <c r="AH196" s="1307">
        <v>56</v>
      </c>
      <c r="AI196" s="1307"/>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20" t="s">
        <v>669</v>
      </c>
      <c r="U197" s="1320"/>
      <c r="W197" t="s">
        <v>686</v>
      </c>
      <c r="AH197" s="1307">
        <v>22</v>
      </c>
      <c r="AI197" s="1307"/>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20"/>
      <c r="U198" s="1320"/>
      <c r="V198"/>
      <c r="X198" s="1457" t="s">
        <v>2439</v>
      </c>
      <c r="Y198" s="1457"/>
      <c r="Z198" s="1457"/>
      <c r="AA198" s="1457"/>
      <c r="AB198" s="1457"/>
      <c r="AC198" s="1457"/>
      <c r="AD198" s="1457"/>
      <c r="AE198" s="1457"/>
      <c r="AF198" s="1457"/>
      <c r="AG198" s="1457"/>
      <c r="AH198" s="1457"/>
      <c r="AI198" s="1457"/>
      <c r="AJ198" s="1457"/>
      <c r="AK198" s="1457"/>
      <c r="AL198" s="1457"/>
      <c r="AM198" s="1457"/>
      <c r="AN198" s="1457"/>
      <c r="AO198" s="1457"/>
      <c r="AP198" s="1457"/>
      <c r="AQ198" s="1457"/>
      <c r="AR198" s="1457"/>
      <c r="AS198" s="1457"/>
      <c r="AT198" s="1457"/>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2442</v>
      </c>
      <c r="E199"/>
      <c r="F199"/>
      <c r="G199"/>
      <c r="H199"/>
      <c r="I199"/>
      <c r="J199"/>
      <c r="K199"/>
      <c r="L199"/>
      <c r="M199"/>
      <c r="N199"/>
      <c r="O199"/>
      <c r="P199"/>
      <c r="Q199"/>
      <c r="R199"/>
      <c r="S199"/>
      <c r="T199" s="1307" t="s">
        <v>669</v>
      </c>
      <c r="U199" s="1307"/>
      <c r="V199"/>
      <c r="W199"/>
      <c r="X199" s="1457"/>
      <c r="Y199" s="1457"/>
      <c r="Z199" s="1457"/>
      <c r="AA199" s="1457"/>
      <c r="AB199" s="1457"/>
      <c r="AC199" s="1457"/>
      <c r="AD199" s="1457"/>
      <c r="AE199" s="1457"/>
      <c r="AF199" s="1457"/>
      <c r="AG199" s="1457"/>
      <c r="AH199" s="1457"/>
      <c r="AI199" s="1457"/>
      <c r="AJ199" s="1457"/>
      <c r="AK199" s="1457"/>
      <c r="AL199" s="1457"/>
      <c r="AM199" s="1457"/>
      <c r="AN199" s="1457"/>
      <c r="AO199" s="1457"/>
      <c r="AP199" s="1457"/>
      <c r="AQ199" s="1457"/>
      <c r="AR199" s="1457"/>
      <c r="AS199" s="1457"/>
      <c r="AT199" s="1457"/>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2440</v>
      </c>
      <c r="T200" s="1307" t="s">
        <v>669</v>
      </c>
      <c r="U200" s="1307"/>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2441</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297" t="s">
        <v>385</v>
      </c>
      <c r="E204" s="1297"/>
      <c r="F204" s="1297"/>
      <c r="G204" s="1297"/>
      <c r="H204" s="1297"/>
      <c r="I204" s="1297"/>
      <c r="J204" s="1297"/>
      <c r="K204" s="1297"/>
      <c r="L204" s="1297"/>
      <c r="M204" s="1297"/>
      <c r="P204" s="1475">
        <f>M26</f>
        <v>3972389</v>
      </c>
      <c r="Q204" s="1476"/>
      <c r="R204" s="1476"/>
      <c r="S204" s="1476"/>
      <c r="T204" s="1476"/>
      <c r="U204" s="1476"/>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459" t="s">
        <v>1247</v>
      </c>
      <c r="E205" s="1297"/>
      <c r="F205" s="1297"/>
      <c r="G205" s="1297"/>
      <c r="H205" s="1297"/>
      <c r="I205" s="1297"/>
      <c r="J205" s="1297"/>
      <c r="K205" s="1297"/>
      <c r="L205" s="1297"/>
      <c r="M205" s="1297"/>
      <c r="P205" s="1476">
        <f>M27</f>
        <v>20000000</v>
      </c>
      <c r="Q205" s="1476"/>
      <c r="R205" s="1476"/>
      <c r="S205" s="1476"/>
      <c r="T205" s="1476"/>
      <c r="U205" s="1476"/>
      <c r="V205" s="28"/>
      <c r="W205" s="3" t="s">
        <v>1709</v>
      </c>
      <c r="Z205" s="1455" t="s">
        <v>2173</v>
      </c>
      <c r="AA205" s="1455"/>
      <c r="AB205" s="1455"/>
      <c r="AC205" s="1455"/>
      <c r="AD205" s="1455"/>
      <c r="AE205" s="1455"/>
      <c r="AF205" s="1455"/>
      <c r="AG205" s="1455"/>
      <c r="AH205" s="1455"/>
      <c r="AI205" s="1455"/>
      <c r="AJ205" s="1455"/>
      <c r="AK205" s="1455"/>
      <c r="AL205" s="1455"/>
      <c r="AM205" s="1455"/>
      <c r="AN205" s="1455"/>
      <c r="AP205" s="1374"/>
      <c r="AQ205" s="1374"/>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444" t="s">
        <v>2647</v>
      </c>
      <c r="E208" s="1444"/>
      <c r="F208" s="1444"/>
      <c r="G208" s="1444"/>
      <c r="H208" s="1444"/>
      <c r="I208" s="1444"/>
      <c r="J208" s="1444"/>
      <c r="K208" s="1444"/>
      <c r="L208" s="1444"/>
      <c r="M208" s="1444"/>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44" t="s">
        <v>1831</v>
      </c>
      <c r="E211" s="1444"/>
      <c r="F211" s="1444"/>
      <c r="G211" s="1444"/>
      <c r="H211" s="1444"/>
      <c r="I211" s="1444"/>
      <c r="J211" s="1444"/>
      <c r="K211" s="1444"/>
      <c r="L211" s="1444"/>
      <c r="M211" s="1444"/>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307"/>
      <c r="R212" s="1307"/>
      <c r="T212" s="1467">
        <f>IFERROR(Q212/AG449,0)</f>
        <v>0</v>
      </c>
      <c r="U212" s="1468"/>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2399</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472" t="s">
        <v>591</v>
      </c>
      <c r="E214" s="1472"/>
      <c r="F214" s="1472"/>
      <c r="G214" s="1472"/>
      <c r="H214" s="1472"/>
      <c r="I214" s="1472"/>
      <c r="J214" s="1472"/>
      <c r="K214" s="1472"/>
      <c r="L214" s="1472"/>
      <c r="M214" s="1472"/>
      <c r="N214" s="1472"/>
      <c r="O214" s="1472"/>
      <c r="P214" s="1472"/>
      <c r="Q214" s="1472"/>
      <c r="R214" s="1472"/>
      <c r="S214" s="1472"/>
      <c r="T214" s="1472"/>
      <c r="U214" s="1472"/>
      <c r="V214" s="1472"/>
      <c r="W214" s="1472"/>
      <c r="X214" s="1472"/>
      <c r="Y214" s="1472"/>
      <c r="Z214" s="1472"/>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471"/>
      <c r="AC215" s="1471"/>
      <c r="AD215" s="1471"/>
      <c r="AE215" s="1471"/>
      <c r="AF215" s="1471"/>
      <c r="AG215" s="1471"/>
      <c r="AH215" s="1471"/>
      <c r="AI215" s="1471"/>
      <c r="AJ215" s="1471"/>
      <c r="AK215" s="1471"/>
      <c r="AL215" s="1471"/>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471"/>
      <c r="AC216" s="1471"/>
      <c r="AD216" s="1471"/>
      <c r="AE216" s="1471"/>
      <c r="AF216" s="1471"/>
      <c r="AG216" s="1471"/>
      <c r="AH216" s="1471"/>
      <c r="AI216" s="1471"/>
      <c r="AJ216" s="1471"/>
      <c r="AK216" s="1471"/>
      <c r="AL216" s="1471"/>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2187</v>
      </c>
      <c r="D218" s="28"/>
      <c r="AC218" s="2" t="s">
        <v>2388</v>
      </c>
      <c r="BC218" t="s">
        <v>529</v>
      </c>
    </row>
    <row r="219" spans="1:108" ht="12.95" customHeight="1">
      <c r="A219" s="2"/>
      <c r="C219" s="2"/>
      <c r="D219" s="3" t="s">
        <v>2389</v>
      </c>
      <c r="AZ219" s="3"/>
      <c r="BA219" s="3"/>
      <c r="BC219" t="s">
        <v>377</v>
      </c>
    </row>
    <row r="220" spans="1:108" ht="12.95" customHeight="1">
      <c r="A220" s="2"/>
      <c r="C220" s="2"/>
      <c r="D220" s="1444" t="s">
        <v>874</v>
      </c>
      <c r="E220" s="1444"/>
      <c r="F220" s="1444"/>
      <c r="G220" s="1444"/>
      <c r="H220" s="1444"/>
      <c r="I220" s="1444"/>
      <c r="J220" s="1444"/>
      <c r="K220" s="1444"/>
      <c r="L220" s="1444"/>
      <c r="M220" s="1444"/>
      <c r="N220" s="1444"/>
      <c r="O220" s="1444"/>
      <c r="P220" s="1444"/>
      <c r="Q220" s="1444"/>
      <c r="R220" s="1444"/>
      <c r="S220" s="1444"/>
      <c r="T220" s="1444"/>
      <c r="U220" s="1444"/>
      <c r="V220" s="1444"/>
      <c r="W220" s="1444"/>
      <c r="X220" s="1444"/>
      <c r="Y220" s="1444"/>
      <c r="Z220" s="1444"/>
      <c r="AC220" s="1458" t="s">
        <v>874</v>
      </c>
      <c r="AD220" s="1458"/>
      <c r="AE220" s="1458"/>
      <c r="AF220" s="1458"/>
      <c r="AG220" s="1458"/>
      <c r="AH220" s="1458"/>
      <c r="AI220" s="1458"/>
      <c r="AJ220" s="1458"/>
      <c r="AK220" s="1458"/>
      <c r="AL220" s="1458"/>
      <c r="AM220" s="1458"/>
      <c r="AN220" s="1458"/>
      <c r="AO220" s="1458"/>
      <c r="AP220" s="1458"/>
      <c r="AQ220" s="1458"/>
      <c r="BA220" s="3"/>
      <c r="BC220" t="s">
        <v>300</v>
      </c>
    </row>
    <row r="221" spans="1:108" ht="12.95" customHeight="1">
      <c r="A221" s="2"/>
      <c r="B221" s="14"/>
      <c r="C221" s="2"/>
      <c r="BA221" s="3"/>
    </row>
    <row r="222" spans="1:108" ht="12.95" customHeight="1">
      <c r="A222" s="2" t="s">
        <v>2534</v>
      </c>
      <c r="B222" s="14"/>
      <c r="C222" s="2" t="s">
        <v>2535</v>
      </c>
      <c r="BA222" s="3"/>
    </row>
    <row r="223" spans="1:108" ht="12.95" customHeight="1">
      <c r="A223" s="2"/>
      <c r="B223" s="14"/>
      <c r="C223" s="2"/>
      <c r="D223" s="3" t="s">
        <v>2536</v>
      </c>
      <c r="BA223" s="3"/>
    </row>
    <row r="224" spans="1:108" ht="12.95" customHeight="1">
      <c r="A224" s="2"/>
      <c r="B224" s="14"/>
      <c r="C224" s="2"/>
      <c r="E224" s="3" t="s">
        <v>2537</v>
      </c>
      <c r="V224" s="1307" t="s">
        <v>669</v>
      </c>
      <c r="W224" s="1307"/>
      <c r="Y224" s="1193"/>
      <c r="BA224" s="3"/>
    </row>
    <row r="225" spans="1:69" ht="12.95" customHeight="1">
      <c r="A225" s="2"/>
      <c r="B225" s="14"/>
      <c r="C225" s="2"/>
      <c r="E225" s="3" t="s">
        <v>2538</v>
      </c>
      <c r="V225" s="1307" t="s">
        <v>669</v>
      </c>
      <c r="W225" s="1307"/>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2539</v>
      </c>
      <c r="V226" s="1320" t="s">
        <v>669</v>
      </c>
      <c r="W226" s="1320"/>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2540</v>
      </c>
      <c r="V227" s="1320" t="s">
        <v>669</v>
      </c>
      <c r="W227" s="1320"/>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2541</v>
      </c>
      <c r="V228" s="1320" t="s">
        <v>669</v>
      </c>
      <c r="W228" s="1320"/>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2542</v>
      </c>
      <c r="V229" s="1320" t="s">
        <v>545</v>
      </c>
      <c r="W229" s="1320"/>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456" t="s">
        <v>540</v>
      </c>
      <c r="B231" s="1456"/>
      <c r="C231" s="1456"/>
      <c r="D231" s="1456"/>
      <c r="E231" s="1456"/>
      <c r="F231" s="1456"/>
      <c r="G231" s="1456"/>
      <c r="H231" s="1456"/>
      <c r="I231" s="1456"/>
      <c r="J231" s="1456"/>
      <c r="K231" s="1456"/>
      <c r="L231" s="1456"/>
      <c r="M231" s="1456"/>
      <c r="N231" s="1456"/>
      <c r="O231" s="1456"/>
      <c r="P231" s="1456"/>
      <c r="Q231" s="1456"/>
      <c r="R231" s="1456"/>
      <c r="S231" s="1456"/>
      <c r="T231" s="1456"/>
      <c r="U231" s="1456"/>
      <c r="V231" s="1456"/>
      <c r="W231" s="1456"/>
      <c r="X231" s="1456"/>
      <c r="Y231" s="1456"/>
      <c r="Z231" s="1456"/>
      <c r="AA231" s="1456"/>
      <c r="AB231" s="1456"/>
      <c r="AC231" s="1456"/>
      <c r="AD231" s="1456"/>
      <c r="AE231" s="1456"/>
      <c r="AF231" s="1456"/>
      <c r="AG231" s="1456"/>
      <c r="AH231" s="1456"/>
      <c r="AI231" s="1456"/>
      <c r="AJ231" s="1456"/>
      <c r="AK231" s="1456"/>
      <c r="AL231" s="1456"/>
      <c r="AM231" s="1456"/>
      <c r="AN231" s="1456"/>
      <c r="AO231" s="1456"/>
      <c r="AP231" s="1456"/>
      <c r="AQ231" s="1456"/>
      <c r="AR231" s="1456"/>
      <c r="AS231" s="1456"/>
      <c r="AT231" s="1456"/>
      <c r="AU231" s="95"/>
      <c r="AV231" s="95"/>
      <c r="AW231" s="95"/>
      <c r="AX231" s="95"/>
      <c r="AY231" s="95"/>
      <c r="AZ231" s="3"/>
      <c r="BA231" s="3"/>
      <c r="BP231" s="34"/>
    </row>
    <row r="232" spans="1:69" ht="12.95" customHeight="1">
      <c r="A232" s="1456"/>
      <c r="B232" s="1456"/>
      <c r="C232" s="1456"/>
      <c r="D232" s="1456"/>
      <c r="E232" s="1456"/>
      <c r="F232" s="1456"/>
      <c r="G232" s="1456"/>
      <c r="H232" s="1456"/>
      <c r="I232" s="1456"/>
      <c r="J232" s="1456"/>
      <c r="K232" s="1456"/>
      <c r="L232" s="1456"/>
      <c r="M232" s="1456"/>
      <c r="N232" s="1456"/>
      <c r="O232" s="1456"/>
      <c r="P232" s="1456"/>
      <c r="Q232" s="1456"/>
      <c r="R232" s="1456"/>
      <c r="S232" s="1456"/>
      <c r="T232" s="1456"/>
      <c r="U232" s="1456"/>
      <c r="V232" s="1456"/>
      <c r="W232" s="1456"/>
      <c r="X232" s="1456"/>
      <c r="Y232" s="1456"/>
      <c r="Z232" s="1456"/>
      <c r="AA232" s="1456"/>
      <c r="AB232" s="1456"/>
      <c r="AC232" s="1456"/>
      <c r="AD232" s="1456"/>
      <c r="AE232" s="1456"/>
      <c r="AF232" s="1456"/>
      <c r="AG232" s="1456"/>
      <c r="AH232" s="1456"/>
      <c r="AI232" s="1456"/>
      <c r="AJ232" s="1456"/>
      <c r="AK232" s="1456"/>
      <c r="AL232" s="1456"/>
      <c r="AM232" s="1456"/>
      <c r="AN232" s="1456"/>
      <c r="AO232" s="1456"/>
      <c r="AP232" s="1456"/>
      <c r="AQ232" s="1456"/>
      <c r="AR232" s="1456"/>
      <c r="AS232" s="1456"/>
      <c r="AT232" s="1456"/>
      <c r="BA232" s="3"/>
      <c r="BB232" s="3"/>
      <c r="BQ232" s="34"/>
    </row>
    <row r="233" spans="1:69" ht="12.95" customHeight="1">
      <c r="AZ233" s="4"/>
      <c r="BA233" s="3"/>
      <c r="BB233" s="3"/>
      <c r="BQ233" s="34"/>
    </row>
    <row r="234" spans="1:69" ht="12.95"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07" t="s">
        <v>591</v>
      </c>
      <c r="AJ235" s="1307"/>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07" t="s">
        <v>545</v>
      </c>
      <c r="AJ236" s="1307"/>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07" t="s">
        <v>591</v>
      </c>
      <c r="AJ237" s="1307"/>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07" t="s">
        <v>591</v>
      </c>
      <c r="AJ238" s="1307"/>
      <c r="AL238" s="3"/>
      <c r="AM238" s="3"/>
      <c r="AN238" s="3"/>
      <c r="AO238" s="3"/>
      <c r="AP238" s="3"/>
      <c r="AQ238" s="3"/>
      <c r="AR238" s="3"/>
      <c r="AS238" s="3"/>
      <c r="AT238" s="3"/>
      <c r="AU238" s="3"/>
      <c r="AV238" s="3"/>
      <c r="AW238" s="3"/>
      <c r="AX238" s="3"/>
      <c r="AY238" s="3"/>
      <c r="BA238" s="3"/>
      <c r="BB238" s="204" t="s">
        <v>538</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482" t="str">
        <f>H16</f>
        <v>Garvey South, LP</v>
      </c>
      <c r="N241" s="1482"/>
      <c r="O241" s="1482"/>
      <c r="P241" s="1482"/>
      <c r="Q241" s="1482"/>
      <c r="R241" s="1482"/>
      <c r="S241" s="1482"/>
      <c r="T241" s="1482"/>
      <c r="U241" s="1482"/>
      <c r="V241" s="1482"/>
      <c r="W241" s="1482"/>
      <c r="X241" s="1482"/>
      <c r="Y241" s="1482"/>
      <c r="Z241" s="1482"/>
      <c r="AA241" s="1482"/>
      <c r="AB241" s="1482"/>
      <c r="AC241" s="1482"/>
      <c r="AD241" s="1482"/>
      <c r="AE241" s="1482"/>
      <c r="AF241" s="1482"/>
      <c r="AG241" s="1482"/>
      <c r="AH241" s="1482"/>
      <c r="AI241" s="1482"/>
      <c r="AJ241" s="1482"/>
      <c r="AK241" s="1482"/>
      <c r="AZ241" s="4"/>
      <c r="BA241" s="3"/>
      <c r="BB241" s="205" t="s">
        <v>538</v>
      </c>
      <c r="BG241" s="241">
        <f>IF(AND(AND($M$258="nonprofit",$M$266="nonprofit",$M$274="for profit")),2,0)</f>
        <v>0</v>
      </c>
    </row>
    <row r="242" spans="1:67" ht="12.95" customHeight="1">
      <c r="D242" s="4" t="s">
        <v>85</v>
      </c>
      <c r="E242" s="4"/>
      <c r="F242" s="4"/>
      <c r="G242" s="4"/>
      <c r="H242" s="4"/>
      <c r="I242" s="4"/>
      <c r="J242" s="4"/>
      <c r="K242" s="4"/>
      <c r="M242" s="1444" t="s">
        <v>2655</v>
      </c>
      <c r="N242" s="1444"/>
      <c r="O242" s="1444"/>
      <c r="P242" s="1444"/>
      <c r="Q242" s="1444"/>
      <c r="R242" s="1444"/>
      <c r="S242" s="1444"/>
      <c r="T242" s="1444"/>
      <c r="U242" s="1444"/>
      <c r="V242" s="1444"/>
      <c r="W242" s="1444"/>
      <c r="X242" s="1444"/>
      <c r="Y242" s="1444"/>
      <c r="Z242" s="1444"/>
      <c r="AA242" s="1444"/>
      <c r="AB242" s="1444"/>
      <c r="AC242" s="1444"/>
      <c r="AD242" s="1444"/>
      <c r="AE242" s="1444"/>
      <c r="BB242" s="205" t="s">
        <v>538</v>
      </c>
      <c r="BG242" s="241">
        <f>IF(AND(AND($M$258="nonprofit",$M$266="for profit",$M$274="nonprofit")),2,0)</f>
        <v>0</v>
      </c>
    </row>
    <row r="243" spans="1:67" ht="12.95" customHeight="1">
      <c r="D243" s="4" t="s">
        <v>580</v>
      </c>
      <c r="E243" s="4"/>
      <c r="M243" s="1444" t="s">
        <v>494</v>
      </c>
      <c r="N243" s="1444"/>
      <c r="O243" s="1444"/>
      <c r="P243" s="1444"/>
      <c r="Q243" s="1444"/>
      <c r="R243" s="1444"/>
      <c r="S243" s="1444"/>
      <c r="T243" s="1444"/>
      <c r="V243" s="33" t="s">
        <v>86</v>
      </c>
      <c r="W243" s="1449" t="s">
        <v>2656</v>
      </c>
      <c r="X243" s="1296"/>
      <c r="Y243" s="4" t="s">
        <v>583</v>
      </c>
      <c r="AC243" s="1444">
        <v>90064</v>
      </c>
      <c r="AD243" s="1444"/>
      <c r="AE243" s="1444"/>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444" t="s">
        <v>2657</v>
      </c>
      <c r="N244" s="1444"/>
      <c r="O244" s="1444"/>
      <c r="P244" s="1444"/>
      <c r="Q244" s="1444"/>
      <c r="R244" s="1444"/>
      <c r="S244" s="1444"/>
      <c r="T244" s="1444"/>
      <c r="U244" s="1444"/>
      <c r="V244" s="1444"/>
      <c r="W244" s="1444"/>
      <c r="X244" s="1444"/>
      <c r="Y244" s="1444"/>
      <c r="Z244" s="1444"/>
      <c r="AA244" s="1444"/>
      <c r="AB244" s="1444"/>
      <c r="AC244" s="1444"/>
      <c r="AD244" s="1444"/>
      <c r="AE244" s="1444"/>
      <c r="AI244" s="4"/>
      <c r="AJ244" s="4"/>
      <c r="AK244" s="4"/>
      <c r="AL244" s="4"/>
      <c r="AM244" s="4"/>
      <c r="AN244" s="4"/>
      <c r="AO244" s="4"/>
      <c r="AP244" s="4"/>
      <c r="AQ244" s="4"/>
      <c r="AR244" s="4"/>
      <c r="AS244" s="4"/>
      <c r="AT244" s="4"/>
      <c r="BB244" s="205"/>
      <c r="BG244" s="204"/>
    </row>
    <row r="245" spans="1:67" ht="12.95" customHeight="1">
      <c r="D245" s="4" t="s">
        <v>88</v>
      </c>
      <c r="E245" s="4"/>
      <c r="F245" s="4"/>
      <c r="M245" s="1312" t="s">
        <v>2658</v>
      </c>
      <c r="N245" s="1312"/>
      <c r="O245" s="1312"/>
      <c r="P245" s="1312"/>
      <c r="Q245" s="1312"/>
      <c r="R245" s="1312"/>
      <c r="S245" s="4" t="s">
        <v>206</v>
      </c>
      <c r="T245" s="4"/>
      <c r="U245" s="1296"/>
      <c r="V245" s="1296"/>
      <c r="W245" s="1296"/>
      <c r="X245" s="4" t="s">
        <v>89</v>
      </c>
      <c r="Z245" s="1311" t="s">
        <v>2659</v>
      </c>
      <c r="AA245" s="1312"/>
      <c r="AB245" s="1312"/>
      <c r="AC245" s="1312"/>
      <c r="AD245" s="1312"/>
      <c r="AE245" s="1312"/>
      <c r="AU245" s="4"/>
      <c r="AV245" s="4"/>
      <c r="AW245" s="4"/>
      <c r="AX245" s="4"/>
      <c r="AY245" s="4"/>
      <c r="AZ245" s="4"/>
      <c r="BB245" s="204" t="s">
        <v>537</v>
      </c>
      <c r="BG245" s="241">
        <f>IF(AND(AND($M$258="nonprofit",$M$266="nonprofit",$M$274="(select one)")),1,0)</f>
        <v>0</v>
      </c>
    </row>
    <row r="246" spans="1:67" ht="12.95" customHeight="1">
      <c r="D246" s="4" t="s">
        <v>90</v>
      </c>
      <c r="E246" s="4"/>
      <c r="F246" s="4"/>
      <c r="M246" s="1450" t="s">
        <v>2660</v>
      </c>
      <c r="N246" s="1450"/>
      <c r="O246" s="1450"/>
      <c r="P246" s="1450"/>
      <c r="Q246" s="1450"/>
      <c r="R246" s="1450"/>
      <c r="S246" s="1450"/>
      <c r="T246" s="1450"/>
      <c r="U246" s="1450"/>
      <c r="V246" s="1450"/>
      <c r="W246" s="1450"/>
      <c r="X246" s="1450"/>
      <c r="Y246" s="1450"/>
      <c r="Z246" s="1450"/>
      <c r="AA246" s="1450"/>
      <c r="AB246" s="1450"/>
      <c r="AC246" s="1450"/>
      <c r="AD246" s="1450"/>
      <c r="AE246" s="1450"/>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295" t="s">
        <v>528</v>
      </c>
      <c r="N247" s="1295"/>
      <c r="O247" s="1295"/>
      <c r="P247" s="1295"/>
      <c r="Q247" s="1295"/>
      <c r="R247" s="1295"/>
      <c r="S247" s="1295"/>
      <c r="T247" s="1295"/>
      <c r="U247" s="204" t="s">
        <v>906</v>
      </c>
      <c r="V247" s="204"/>
      <c r="W247" s="204"/>
      <c r="X247" s="204"/>
      <c r="Y247" s="204"/>
      <c r="Z247" s="204"/>
      <c r="AA247" s="1486" t="s">
        <v>2661</v>
      </c>
      <c r="AB247" s="1486"/>
      <c r="AC247" s="1486"/>
      <c r="AD247" s="1486"/>
      <c r="AE247" s="1486"/>
      <c r="AF247" s="1486"/>
      <c r="AG247" s="1486"/>
      <c r="AH247" s="1486"/>
      <c r="AI247" s="1486"/>
      <c r="AJ247" s="1486"/>
      <c r="AK247" s="1486"/>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352"/>
      <c r="N248" s="1352"/>
      <c r="O248" s="1352"/>
      <c r="P248" s="1352"/>
      <c r="Q248" s="1352"/>
      <c r="R248" s="1352"/>
      <c r="S248" s="1352"/>
      <c r="T248" s="1352"/>
      <c r="U248" s="1352"/>
      <c r="V248" s="1352"/>
      <c r="W248" s="1352"/>
      <c r="X248" s="1352"/>
      <c r="Y248" s="1352"/>
      <c r="Z248" s="1352"/>
      <c r="AA248" s="1352"/>
      <c r="AB248" s="1352"/>
      <c r="AC248" s="1352"/>
      <c r="AD248" s="1352"/>
      <c r="AE248" s="1352"/>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453" t="s">
        <v>2662</v>
      </c>
      <c r="N252" s="1466"/>
      <c r="O252" s="1466"/>
      <c r="P252" s="1466"/>
      <c r="Q252" s="1466"/>
      <c r="R252" s="1466"/>
      <c r="S252" s="1466"/>
      <c r="T252" s="1466"/>
      <c r="U252" s="1466"/>
      <c r="V252" s="1466"/>
      <c r="W252" s="1466"/>
      <c r="X252" s="1466"/>
      <c r="Y252" s="1466"/>
      <c r="Z252" s="1466"/>
      <c r="AA252" s="1466"/>
      <c r="AB252" s="1466"/>
      <c r="AC252" s="1466"/>
      <c r="AD252" s="1466"/>
      <c r="AE252" s="1466"/>
      <c r="AF252" s="1466" t="s">
        <v>2777</v>
      </c>
      <c r="AG252" s="1466"/>
      <c r="AH252" s="1466"/>
      <c r="AI252" s="1466"/>
      <c r="AJ252" s="1466"/>
      <c r="AK252" s="1466"/>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44" t="s">
        <v>2655</v>
      </c>
      <c r="N253" s="1444"/>
      <c r="O253" s="1444"/>
      <c r="P253" s="1444"/>
      <c r="Q253" s="1444"/>
      <c r="R253" s="1444"/>
      <c r="S253" s="1444"/>
      <c r="T253" s="1444"/>
      <c r="U253" s="1444"/>
      <c r="V253" s="1444"/>
      <c r="W253" s="1444"/>
      <c r="X253" s="1444"/>
      <c r="Y253" s="1444"/>
      <c r="Z253" s="1444"/>
      <c r="AA253" s="1444"/>
      <c r="AB253" s="1444"/>
      <c r="AC253" s="1444"/>
      <c r="AD253" s="1444"/>
      <c r="AE253" s="1444"/>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444" t="s">
        <v>494</v>
      </c>
      <c r="N254" s="1444"/>
      <c r="O254" s="1444"/>
      <c r="P254" s="1444"/>
      <c r="Q254" s="1444"/>
      <c r="R254" s="1444"/>
      <c r="S254" s="1444"/>
      <c r="T254" s="1444"/>
      <c r="V254" s="33" t="s">
        <v>86</v>
      </c>
      <c r="W254" s="1296"/>
      <c r="X254" s="1296"/>
      <c r="Y254" s="4" t="s">
        <v>583</v>
      </c>
      <c r="AC254" s="1444"/>
      <c r="AD254" s="1444"/>
      <c r="AE254" s="1444"/>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444" t="s">
        <v>2657</v>
      </c>
      <c r="N255" s="1444"/>
      <c r="O255" s="1444"/>
      <c r="P255" s="1444"/>
      <c r="Q255" s="1444"/>
      <c r="R255" s="1444"/>
      <c r="S255" s="1444"/>
      <c r="T255" s="1444"/>
      <c r="U255" s="1444"/>
      <c r="V255" s="1444"/>
      <c r="W255" s="1444"/>
      <c r="X255" s="1444"/>
      <c r="Y255" s="1444"/>
      <c r="Z255" s="1444"/>
      <c r="AA255" s="1444"/>
      <c r="AB255" s="1444"/>
      <c r="AC255" s="1444"/>
      <c r="AD255" s="1444"/>
      <c r="AE255" s="1444"/>
      <c r="AH255" s="1463">
        <v>5.1000000000000004E-3</v>
      </c>
      <c r="AI255" s="1463"/>
      <c r="AJ255" s="1463"/>
      <c r="AK255" s="1463"/>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312" t="s">
        <v>2658</v>
      </c>
      <c r="N256" s="1312"/>
      <c r="O256" s="1312"/>
      <c r="P256" s="1312"/>
      <c r="Q256" s="1312"/>
      <c r="R256" s="1312"/>
      <c r="S256" s="4" t="s">
        <v>206</v>
      </c>
      <c r="T256" s="4"/>
      <c r="U256" s="1296"/>
      <c r="V256" s="1296"/>
      <c r="W256" s="1296"/>
      <c r="X256" s="4" t="s">
        <v>89</v>
      </c>
      <c r="Z256" s="1311" t="s">
        <v>2659</v>
      </c>
      <c r="AA256" s="1312"/>
      <c r="AB256" s="1312"/>
      <c r="AC256" s="1312"/>
      <c r="AD256" s="1312"/>
      <c r="AE256" s="1312"/>
      <c r="AU256" s="4"/>
      <c r="AV256" s="4"/>
      <c r="AW256" s="4"/>
      <c r="AX256" s="4"/>
      <c r="AY256" s="4"/>
      <c r="BG256">
        <v>0</v>
      </c>
      <c r="BH256" s="3" t="str">
        <f>""</f>
        <v/>
      </c>
      <c r="BN256" s="34"/>
    </row>
    <row r="257" spans="1:66" ht="12.95" customHeight="1">
      <c r="A257" s="19"/>
      <c r="B257" s="4"/>
      <c r="C257" s="4"/>
      <c r="D257" s="4" t="s">
        <v>90</v>
      </c>
      <c r="E257" s="4"/>
      <c r="F257" s="4"/>
      <c r="M257" s="1450" t="s">
        <v>2660</v>
      </c>
      <c r="N257" s="1450"/>
      <c r="O257" s="1450"/>
      <c r="P257" s="1450"/>
      <c r="Q257" s="1450"/>
      <c r="R257" s="1450"/>
      <c r="S257" s="1450"/>
      <c r="T257" s="1450"/>
      <c r="U257" s="1450"/>
      <c r="V257" s="1450"/>
      <c r="W257" s="1450"/>
      <c r="X257" s="1450"/>
      <c r="Y257" s="1450"/>
      <c r="Z257" s="1450"/>
      <c r="AA257" s="1450"/>
      <c r="AB257" s="1450"/>
      <c r="AC257" s="1450"/>
      <c r="AD257" s="1450"/>
      <c r="AE257" s="1450"/>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295" t="s">
        <v>536</v>
      </c>
      <c r="N258" s="1295"/>
      <c r="O258" s="1295"/>
      <c r="P258" s="1295"/>
      <c r="Q258" s="1295"/>
      <c r="R258" s="1295"/>
      <c r="S258" s="1295"/>
      <c r="T258" s="1295"/>
      <c r="U258" s="204" t="s">
        <v>906</v>
      </c>
      <c r="V258" s="204"/>
      <c r="W258" s="204"/>
      <c r="X258" s="204"/>
      <c r="Y258" s="204"/>
      <c r="Z258" s="204"/>
      <c r="AA258" s="1486" t="s">
        <v>2661</v>
      </c>
      <c r="AB258" s="1486"/>
      <c r="AC258" s="1486"/>
      <c r="AD258" s="1486"/>
      <c r="AE258" s="1486"/>
      <c r="AF258" s="1486"/>
      <c r="AG258" s="1486"/>
      <c r="AH258" s="1486"/>
      <c r="AI258" s="1486"/>
      <c r="AJ258" s="1486"/>
      <c r="AK258" s="1486"/>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453" t="s">
        <v>2664</v>
      </c>
      <c r="N260" s="1466"/>
      <c r="O260" s="1466"/>
      <c r="P260" s="1466"/>
      <c r="Q260" s="1466"/>
      <c r="R260" s="1466"/>
      <c r="S260" s="1466"/>
      <c r="T260" s="1466"/>
      <c r="U260" s="1466"/>
      <c r="V260" s="1466"/>
      <c r="W260" s="1466"/>
      <c r="X260" s="1466"/>
      <c r="Y260" s="1466"/>
      <c r="Z260" s="1466"/>
      <c r="AA260" s="1466"/>
      <c r="AB260" s="1466"/>
      <c r="AC260" s="1466"/>
      <c r="AD260" s="1466"/>
      <c r="AE260" s="1466"/>
      <c r="AF260" s="1466" t="s">
        <v>2663</v>
      </c>
      <c r="AG260" s="1466"/>
      <c r="AH260" s="1466"/>
      <c r="AI260" s="1466"/>
      <c r="AJ260" s="1466"/>
      <c r="AK260" s="1466"/>
      <c r="AU260" s="4"/>
      <c r="AV260" s="4"/>
      <c r="AW260" s="4"/>
      <c r="AX260" s="4"/>
      <c r="AY260" s="4"/>
      <c r="BN260" s="34"/>
    </row>
    <row r="261" spans="1:66" ht="12.95" customHeight="1">
      <c r="A261" s="19"/>
      <c r="B261" s="4"/>
      <c r="C261" s="4"/>
      <c r="D261" s="4" t="s">
        <v>85</v>
      </c>
      <c r="E261" s="4"/>
      <c r="F261" s="4"/>
      <c r="G261" s="4"/>
      <c r="H261" s="4"/>
      <c r="I261" s="4"/>
      <c r="J261" s="4"/>
      <c r="K261" s="4"/>
      <c r="L261" s="4"/>
      <c r="M261" s="1444" t="s">
        <v>2665</v>
      </c>
      <c r="N261" s="1444"/>
      <c r="O261" s="1444"/>
      <c r="P261" s="1444"/>
      <c r="Q261" s="1444"/>
      <c r="R261" s="1444"/>
      <c r="S261" s="1444"/>
      <c r="T261" s="1444"/>
      <c r="U261" s="1444"/>
      <c r="V261" s="1444"/>
      <c r="W261" s="1444"/>
      <c r="X261" s="1444"/>
      <c r="Y261" s="1444"/>
      <c r="Z261" s="1444"/>
      <c r="AA261" s="1444"/>
      <c r="AB261" s="1444"/>
      <c r="AC261" s="1444"/>
      <c r="AD261" s="1444"/>
      <c r="AE261" s="1444"/>
      <c r="AF261" s="3" t="s">
        <v>1179</v>
      </c>
      <c r="AL261" s="4"/>
      <c r="AM261" s="4"/>
      <c r="AN261" s="4"/>
      <c r="AO261" s="4"/>
      <c r="AP261" s="4"/>
      <c r="AQ261" s="4"/>
      <c r="AR261" s="4"/>
      <c r="AS261" s="4"/>
      <c r="AT261" s="4"/>
      <c r="BN261" s="34"/>
    </row>
    <row r="262" spans="1:66" ht="12.95" customHeight="1">
      <c r="A262" s="19"/>
      <c r="B262" s="4"/>
      <c r="C262" s="4"/>
      <c r="D262" s="4" t="s">
        <v>580</v>
      </c>
      <c r="E262" s="4"/>
      <c r="M262" s="1444" t="s">
        <v>2666</v>
      </c>
      <c r="N262" s="1444"/>
      <c r="O262" s="1444"/>
      <c r="P262" s="1444"/>
      <c r="Q262" s="1444"/>
      <c r="R262" s="1444"/>
      <c r="S262" s="1444"/>
      <c r="T262" s="1444"/>
      <c r="V262" s="33" t="s">
        <v>86</v>
      </c>
      <c r="W262" s="1449" t="s">
        <v>1610</v>
      </c>
      <c r="X262" s="1296"/>
      <c r="Y262" s="4" t="s">
        <v>583</v>
      </c>
      <c r="AC262" s="1444">
        <v>977703</v>
      </c>
      <c r="AD262" s="1444"/>
      <c r="AE262" s="1444"/>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444" t="s">
        <v>2667</v>
      </c>
      <c r="N263" s="1444"/>
      <c r="O263" s="1444"/>
      <c r="P263" s="1444"/>
      <c r="Q263" s="1444"/>
      <c r="R263" s="1444"/>
      <c r="S263" s="1444"/>
      <c r="T263" s="1444"/>
      <c r="U263" s="1444"/>
      <c r="V263" s="1444"/>
      <c r="W263" s="1444"/>
      <c r="X263" s="1444"/>
      <c r="Y263" s="1444"/>
      <c r="Z263" s="1444"/>
      <c r="AA263" s="1444"/>
      <c r="AB263" s="1444"/>
      <c r="AC263" s="1444"/>
      <c r="AD263" s="1444"/>
      <c r="AE263" s="1444"/>
      <c r="AH263" s="1463">
        <v>4.8999999999999998E-3</v>
      </c>
      <c r="AI263" s="1463"/>
      <c r="AJ263" s="1463"/>
      <c r="AK263" s="1463"/>
      <c r="AL263" s="4"/>
      <c r="AM263" s="4"/>
      <c r="AN263" s="4"/>
      <c r="AO263" s="4"/>
      <c r="AP263" s="4"/>
      <c r="AQ263" s="4"/>
      <c r="AR263" s="4"/>
      <c r="AS263" s="4"/>
      <c r="AT263" s="4"/>
    </row>
    <row r="264" spans="1:66" ht="12.95" customHeight="1">
      <c r="A264" s="19"/>
      <c r="B264" s="4"/>
      <c r="C264" s="4"/>
      <c r="D264" s="4" t="s">
        <v>88</v>
      </c>
      <c r="E264" s="4"/>
      <c r="F264" s="4"/>
      <c r="M264" s="1312" t="s">
        <v>2668</v>
      </c>
      <c r="N264" s="1312"/>
      <c r="O264" s="1312"/>
      <c r="P264" s="1312"/>
      <c r="Q264" s="1312"/>
      <c r="R264" s="1312"/>
      <c r="S264" s="4" t="s">
        <v>206</v>
      </c>
      <c r="T264" s="4"/>
      <c r="U264" s="1296"/>
      <c r="V264" s="1296"/>
      <c r="W264" s="1296"/>
      <c r="X264" s="4" t="s">
        <v>89</v>
      </c>
      <c r="Z264" s="1312"/>
      <c r="AA264" s="1312"/>
      <c r="AB264" s="1312"/>
      <c r="AC264" s="1312"/>
      <c r="AD264" s="1312"/>
      <c r="AE264" s="1312"/>
      <c r="AU264" s="4"/>
      <c r="AV264" s="4"/>
      <c r="AW264" s="4"/>
      <c r="AX264" s="4"/>
      <c r="AY264" s="4"/>
      <c r="BN264" s="34"/>
    </row>
    <row r="265" spans="1:66" ht="12.95" customHeight="1">
      <c r="A265" s="19"/>
      <c r="B265" s="4"/>
      <c r="C265" s="4"/>
      <c r="D265" s="4" t="s">
        <v>90</v>
      </c>
      <c r="E265" s="4"/>
      <c r="F265" s="4"/>
      <c r="M265" s="1450" t="s">
        <v>2669</v>
      </c>
      <c r="N265" s="1450"/>
      <c r="O265" s="1450"/>
      <c r="P265" s="1450"/>
      <c r="Q265" s="1450"/>
      <c r="R265" s="1450"/>
      <c r="S265" s="1450"/>
      <c r="T265" s="1450"/>
      <c r="U265" s="1450"/>
      <c r="V265" s="1450"/>
      <c r="W265" s="1450"/>
      <c r="X265" s="1450"/>
      <c r="Y265" s="1450"/>
      <c r="Z265" s="1450"/>
      <c r="AA265" s="1450"/>
      <c r="AB265" s="1450"/>
      <c r="AC265" s="1450"/>
      <c r="AD265" s="1450"/>
      <c r="AE265" s="1450"/>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295" t="s">
        <v>534</v>
      </c>
      <c r="N266" s="1295"/>
      <c r="O266" s="1295"/>
      <c r="P266" s="1295"/>
      <c r="Q266" s="1295"/>
      <c r="R266" s="1295"/>
      <c r="S266" s="1295"/>
      <c r="T266" s="1295"/>
      <c r="U266" s="204" t="s">
        <v>906</v>
      </c>
      <c r="V266" s="204"/>
      <c r="W266" s="204"/>
      <c r="X266" s="204"/>
      <c r="Y266" s="204"/>
      <c r="Z266" s="204"/>
      <c r="AA266" s="1486" t="s">
        <v>2670</v>
      </c>
      <c r="AB266" s="1486"/>
      <c r="AC266" s="1486"/>
      <c r="AD266" s="1486"/>
      <c r="AE266" s="1486"/>
      <c r="AF266" s="1486"/>
      <c r="AG266" s="1486"/>
      <c r="AH266" s="1486"/>
      <c r="AI266" s="1486"/>
      <c r="AJ266" s="1486"/>
      <c r="AK266" s="1486"/>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466"/>
      <c r="N268" s="1466"/>
      <c r="O268" s="1466"/>
      <c r="P268" s="1466"/>
      <c r="Q268" s="1466"/>
      <c r="R268" s="1466"/>
      <c r="S268" s="1466"/>
      <c r="T268" s="1466"/>
      <c r="U268" s="1466"/>
      <c r="V268" s="1466"/>
      <c r="W268" s="1466"/>
      <c r="X268" s="1466"/>
      <c r="Y268" s="1466"/>
      <c r="Z268" s="1466"/>
      <c r="AA268" s="1466"/>
      <c r="AB268" s="1466"/>
      <c r="AC268" s="1466"/>
      <c r="AD268" s="1466"/>
      <c r="AE268" s="1466"/>
      <c r="AF268" s="1466" t="s">
        <v>307</v>
      </c>
      <c r="AG268" s="1466"/>
      <c r="AH268" s="1466"/>
      <c r="AI268" s="1466"/>
      <c r="AJ268" s="1466"/>
      <c r="AK268" s="1466"/>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44"/>
      <c r="N269" s="1444"/>
      <c r="O269" s="1444"/>
      <c r="P269" s="1444"/>
      <c r="Q269" s="1444"/>
      <c r="R269" s="1444"/>
      <c r="S269" s="1444"/>
      <c r="T269" s="1444"/>
      <c r="U269" s="1444"/>
      <c r="V269" s="1444"/>
      <c r="W269" s="1444"/>
      <c r="X269" s="1444"/>
      <c r="Y269" s="1444"/>
      <c r="Z269" s="1444"/>
      <c r="AA269" s="1444"/>
      <c r="AB269" s="1444"/>
      <c r="AC269" s="1444"/>
      <c r="AD269" s="1444"/>
      <c r="AE269" s="1444"/>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444"/>
      <c r="N270" s="1444"/>
      <c r="O270" s="1444"/>
      <c r="P270" s="1444"/>
      <c r="Q270" s="1444"/>
      <c r="R270" s="1444"/>
      <c r="S270" s="1444"/>
      <c r="T270" s="1444"/>
      <c r="V270" s="33" t="s">
        <v>86</v>
      </c>
      <c r="W270" s="1296"/>
      <c r="X270" s="1296"/>
      <c r="Y270" s="4" t="s">
        <v>583</v>
      </c>
      <c r="AC270" s="1444"/>
      <c r="AD270" s="1444"/>
      <c r="AE270" s="1444"/>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44"/>
      <c r="N271" s="1444"/>
      <c r="O271" s="1444"/>
      <c r="P271" s="1444"/>
      <c r="Q271" s="1444"/>
      <c r="R271" s="1444"/>
      <c r="S271" s="1444"/>
      <c r="T271" s="1444"/>
      <c r="U271" s="1444"/>
      <c r="V271" s="1444"/>
      <c r="W271" s="1444"/>
      <c r="X271" s="1444"/>
      <c r="Y271" s="1444"/>
      <c r="Z271" s="1444"/>
      <c r="AA271" s="1444"/>
      <c r="AB271" s="1444"/>
      <c r="AC271" s="1444"/>
      <c r="AD271" s="1444"/>
      <c r="AE271" s="1444"/>
      <c r="AH271" s="1463"/>
      <c r="AI271" s="1463"/>
      <c r="AJ271" s="1463"/>
      <c r="AK271" s="1463"/>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12"/>
      <c r="N272" s="1312"/>
      <c r="O272" s="1312"/>
      <c r="P272" s="1312"/>
      <c r="Q272" s="1312"/>
      <c r="R272" s="1312"/>
      <c r="S272" s="4" t="s">
        <v>206</v>
      </c>
      <c r="T272" s="4"/>
      <c r="U272" s="1296"/>
      <c r="V272" s="1296"/>
      <c r="W272" s="1296"/>
      <c r="X272" s="4" t="s">
        <v>89</v>
      </c>
      <c r="Z272" s="1312"/>
      <c r="AA272" s="1312"/>
      <c r="AB272" s="1312"/>
      <c r="AC272" s="1312"/>
      <c r="AD272" s="1312"/>
      <c r="AE272" s="1312"/>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450"/>
      <c r="N273" s="1450"/>
      <c r="O273" s="1450"/>
      <c r="P273" s="1450"/>
      <c r="Q273" s="1450"/>
      <c r="R273" s="1450"/>
      <c r="S273" s="1450"/>
      <c r="T273" s="1450"/>
      <c r="U273" s="1450"/>
      <c r="V273" s="1450"/>
      <c r="W273" s="1450"/>
      <c r="X273" s="1450"/>
      <c r="Y273" s="1450"/>
      <c r="Z273" s="1450"/>
      <c r="AA273" s="1465"/>
      <c r="AB273" s="1465"/>
      <c r="AC273" s="1465"/>
      <c r="AD273" s="1465"/>
      <c r="AE273" s="1465"/>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295" t="s">
        <v>307</v>
      </c>
      <c r="N274" s="1295"/>
      <c r="O274" s="1295"/>
      <c r="P274" s="1295"/>
      <c r="Q274" s="1295"/>
      <c r="R274" s="1295"/>
      <c r="S274" s="1295"/>
      <c r="T274" s="1295"/>
      <c r="U274" s="204" t="s">
        <v>906</v>
      </c>
      <c r="V274" s="204"/>
      <c r="W274" s="204"/>
      <c r="X274" s="204"/>
      <c r="Y274" s="204"/>
      <c r="Z274" s="204"/>
      <c r="AA274" s="1492"/>
      <c r="AB274" s="1492"/>
      <c r="AC274" s="1492"/>
      <c r="AD274" s="1492"/>
      <c r="AE274" s="1492"/>
      <c r="AF274" s="1492"/>
      <c r="AG274" s="1492"/>
      <c r="AH274" s="1492"/>
      <c r="AI274" s="1492"/>
      <c r="AJ274" s="1492"/>
      <c r="AK274" s="1492"/>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490" t="str">
        <f>IFERROR(BO254,"")</f>
        <v>Joint Venture</v>
      </c>
      <c r="U276" s="1490"/>
      <c r="V276" s="1490"/>
      <c r="W276" s="1490"/>
      <c r="X276" s="1490"/>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434" t="s">
        <v>280</v>
      </c>
      <c r="E279" s="1444"/>
      <c r="F279" s="1444"/>
      <c r="G279" s="1444"/>
      <c r="H279" s="1444"/>
      <c r="J279" t="s">
        <v>279</v>
      </c>
      <c r="X279" s="1464"/>
      <c r="Y279" s="1464"/>
      <c r="Z279" s="1464"/>
      <c r="AA279" s="1464"/>
      <c r="AB279" s="1464"/>
      <c r="AC279" s="1464"/>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453" t="s">
        <v>2772</v>
      </c>
      <c r="M283" s="1466"/>
      <c r="N283" s="1466"/>
      <c r="O283" s="1466"/>
      <c r="P283" s="1466"/>
      <c r="Q283" s="1466"/>
      <c r="R283" s="1466"/>
      <c r="S283" s="1466"/>
      <c r="T283" s="1466"/>
      <c r="U283" s="1466"/>
      <c r="V283" s="1466"/>
      <c r="W283" s="1466"/>
      <c r="X283" s="1466"/>
      <c r="Y283" s="1466"/>
      <c r="Z283" s="1466"/>
      <c r="AA283" s="1466"/>
      <c r="AB283" s="1466"/>
      <c r="AC283" s="1466"/>
      <c r="AD283" s="1466"/>
      <c r="AE283" s="1466"/>
      <c r="AF283" s="1466"/>
      <c r="AG283" s="1466"/>
      <c r="AH283" s="1466"/>
      <c r="AI283" s="1466"/>
      <c r="AJ283" s="1466"/>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44" t="str">
        <f>M253</f>
        <v>11150 W. Olympic Blvd., Suite 620</v>
      </c>
      <c r="M284" s="1444"/>
      <c r="N284" s="1444"/>
      <c r="O284" s="1444"/>
      <c r="P284" s="1444"/>
      <c r="Q284" s="1444"/>
      <c r="R284" s="1444"/>
      <c r="S284" s="1444"/>
      <c r="T284" s="1444"/>
      <c r="U284" s="1444"/>
      <c r="V284" s="1444"/>
      <c r="W284" s="1444"/>
      <c r="X284" s="1444"/>
      <c r="Y284" s="1444"/>
      <c r="Z284" s="1444"/>
      <c r="AA284" s="1444"/>
      <c r="AB284" s="1444"/>
      <c r="AC284" s="1444"/>
      <c r="AD284" s="1444"/>
      <c r="AK284" s="3"/>
      <c r="AL284" s="3"/>
      <c r="AM284" s="3"/>
      <c r="AN284" s="3"/>
      <c r="AO284" s="3"/>
      <c r="AP284" s="3"/>
      <c r="AQ284" s="3"/>
      <c r="AR284" s="3"/>
      <c r="AS284" s="3"/>
      <c r="AT284" s="3"/>
      <c r="AU284" s="3"/>
      <c r="AV284" s="3"/>
      <c r="AW284" s="3"/>
      <c r="AX284" s="3"/>
      <c r="AY284" s="3"/>
    </row>
    <row r="285" spans="1:51" ht="12.95" customHeight="1">
      <c r="D285" s="4" t="s">
        <v>580</v>
      </c>
      <c r="E285" s="4"/>
      <c r="L285" s="1444" t="str">
        <f>M243</f>
        <v>Los Angeles</v>
      </c>
      <c r="M285" s="1444"/>
      <c r="N285" s="1444"/>
      <c r="O285" s="1444"/>
      <c r="P285" s="1444"/>
      <c r="Q285" s="1444"/>
      <c r="R285" s="1444"/>
      <c r="S285" s="1444"/>
      <c r="U285" s="33" t="s">
        <v>86</v>
      </c>
      <c r="V285" s="1296" t="str">
        <f>W243</f>
        <v>CA</v>
      </c>
      <c r="W285" s="1296"/>
      <c r="X285" s="4" t="s">
        <v>583</v>
      </c>
      <c r="AB285" s="1444">
        <f>AC243</f>
        <v>90064</v>
      </c>
      <c r="AC285" s="1444"/>
      <c r="AD285" s="1444"/>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44" t="str">
        <f>M244</f>
        <v>Chris Maffris</v>
      </c>
      <c r="M286" s="1444"/>
      <c r="N286" s="1444"/>
      <c r="O286" s="1444"/>
      <c r="P286" s="1444"/>
      <c r="Q286" s="1444"/>
      <c r="R286" s="1444"/>
      <c r="S286" s="1444"/>
      <c r="T286" s="1444"/>
      <c r="U286" s="1444"/>
      <c r="V286" s="1444"/>
      <c r="W286" s="1444"/>
      <c r="X286" s="1444"/>
      <c r="Y286" s="1444"/>
      <c r="Z286" s="1444"/>
      <c r="AA286" s="1444"/>
      <c r="AB286" s="1444"/>
      <c r="AC286" s="1444"/>
      <c r="AD286" s="1444"/>
      <c r="AI286" s="4"/>
      <c r="AJ286" s="4"/>
      <c r="AK286" s="3"/>
      <c r="AL286" s="3"/>
      <c r="AM286" s="3"/>
      <c r="AN286" s="3"/>
      <c r="AO286" s="3"/>
      <c r="AP286" s="3"/>
      <c r="AQ286" s="3"/>
      <c r="AR286" s="3"/>
      <c r="AS286" s="3"/>
      <c r="AT286" s="3"/>
    </row>
    <row r="287" spans="1:51" ht="12.95" customHeight="1">
      <c r="D287" s="4" t="s">
        <v>88</v>
      </c>
      <c r="E287" s="4"/>
      <c r="F287" s="4"/>
      <c r="L287" s="1312" t="str">
        <f>M245</f>
        <v>310-575-3543</v>
      </c>
      <c r="M287" s="1312"/>
      <c r="N287" s="1312"/>
      <c r="O287" s="1312"/>
      <c r="P287" s="1312"/>
      <c r="Q287" s="1312"/>
      <c r="R287" s="4" t="s">
        <v>206</v>
      </c>
      <c r="S287" s="4"/>
      <c r="T287" s="1296"/>
      <c r="U287" s="1296"/>
      <c r="V287" s="1296"/>
      <c r="W287" s="4" t="s">
        <v>89</v>
      </c>
      <c r="Y287" s="1312" t="str">
        <f>Z245</f>
        <v>310-575-3563</v>
      </c>
      <c r="Z287" s="1312"/>
      <c r="AA287" s="1312"/>
      <c r="AB287" s="1312"/>
      <c r="AC287" s="1312"/>
      <c r="AD287" s="1312"/>
    </row>
    <row r="288" spans="1:51" ht="12.95" customHeight="1">
      <c r="D288" s="4" t="s">
        <v>90</v>
      </c>
      <c r="E288" s="4"/>
      <c r="F288" s="4"/>
      <c r="L288" s="1450" t="str">
        <f>M246</f>
        <v>cmaffris@metahousing.com</v>
      </c>
      <c r="M288" s="1450"/>
      <c r="N288" s="1450"/>
      <c r="O288" s="1450"/>
      <c r="P288" s="1450"/>
      <c r="Q288" s="1450"/>
      <c r="R288" s="1450"/>
      <c r="S288" s="1450"/>
      <c r="T288" s="1450"/>
      <c r="U288" s="1450"/>
      <c r="V288" s="1450"/>
      <c r="W288" s="1450"/>
      <c r="X288" s="1450"/>
      <c r="Y288" s="1450"/>
      <c r="Z288" s="1450"/>
      <c r="AA288" s="1450"/>
      <c r="AB288" s="1450"/>
      <c r="AC288" s="1450"/>
      <c r="AD288" s="1450"/>
      <c r="AF288" s="4"/>
      <c r="AG288" s="4"/>
      <c r="AH288" s="4"/>
      <c r="AI288" s="4"/>
      <c r="AJ288" s="4"/>
      <c r="AU288" s="3"/>
      <c r="AV288" s="3"/>
      <c r="AW288" s="3"/>
      <c r="AX288" s="3"/>
      <c r="AY288" s="3"/>
    </row>
    <row r="289" spans="1:51" ht="12.95" customHeight="1">
      <c r="D289" s="3" t="s">
        <v>623</v>
      </c>
      <c r="E289" s="3"/>
      <c r="F289" s="3"/>
      <c r="G289" s="3"/>
      <c r="H289" s="3"/>
      <c r="I289" s="3"/>
      <c r="L289" s="1449" t="s">
        <v>2671</v>
      </c>
      <c r="M289" s="1449"/>
      <c r="N289" s="1449"/>
      <c r="O289" s="1449"/>
      <c r="P289" s="1449"/>
      <c r="Q289" s="1449"/>
      <c r="R289" s="1449"/>
      <c r="S289" s="1449"/>
      <c r="T289" s="1449"/>
      <c r="U289" s="1449"/>
      <c r="V289" s="1449"/>
      <c r="W289" s="1449"/>
      <c r="X289" s="1449"/>
      <c r="Y289" s="1449"/>
      <c r="Z289" s="1449"/>
      <c r="AA289" s="1449"/>
      <c r="AB289" s="1449"/>
      <c r="AC289" s="1449"/>
      <c r="AD289" s="1449"/>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456" t="s">
        <v>541</v>
      </c>
      <c r="B291" s="1456"/>
      <c r="C291" s="1456"/>
      <c r="D291" s="1456"/>
      <c r="E291" s="1456"/>
      <c r="F291" s="1456"/>
      <c r="G291" s="1456"/>
      <c r="H291" s="1456"/>
      <c r="I291" s="1456"/>
      <c r="J291" s="1456"/>
      <c r="K291" s="1456"/>
      <c r="L291" s="1456"/>
      <c r="M291" s="1456"/>
      <c r="N291" s="1456"/>
      <c r="O291" s="1456"/>
      <c r="P291" s="1456"/>
      <c r="Q291" s="1456"/>
      <c r="R291" s="1456"/>
      <c r="S291" s="1456"/>
      <c r="T291" s="1456"/>
      <c r="U291" s="1456"/>
      <c r="V291" s="1456"/>
      <c r="W291" s="1456"/>
      <c r="X291" s="1456"/>
      <c r="Y291" s="1456"/>
      <c r="Z291" s="1456"/>
      <c r="AA291" s="1456"/>
      <c r="AB291" s="1456"/>
      <c r="AC291" s="1456"/>
      <c r="AD291" s="1456"/>
      <c r="AE291" s="1456"/>
      <c r="AF291" s="1456"/>
      <c r="AG291" s="1456"/>
      <c r="AH291" s="1456"/>
      <c r="AI291" s="1456"/>
      <c r="AJ291" s="1456"/>
      <c r="AK291" s="1456"/>
      <c r="AL291" s="1456"/>
      <c r="AM291" s="1456"/>
      <c r="AN291" s="1456"/>
      <c r="AO291" s="1456"/>
      <c r="AP291" s="1456"/>
      <c r="AQ291" s="1456"/>
      <c r="AR291" s="1456"/>
      <c r="AS291" s="1456"/>
      <c r="AT291" s="1456"/>
      <c r="AU291" s="95"/>
      <c r="AV291" s="95"/>
      <c r="AW291" s="95"/>
      <c r="AX291" s="95"/>
      <c r="AY291" s="95"/>
    </row>
    <row r="292" spans="1:51" ht="12.95" customHeight="1">
      <c r="A292" s="1456"/>
      <c r="B292" s="1456"/>
      <c r="C292" s="1456"/>
      <c r="D292" s="1456"/>
      <c r="E292" s="1456"/>
      <c r="F292" s="1456"/>
      <c r="G292" s="1456"/>
      <c r="H292" s="1456"/>
      <c r="I292" s="1456"/>
      <c r="J292" s="1456"/>
      <c r="K292" s="1456"/>
      <c r="L292" s="1456"/>
      <c r="M292" s="1456"/>
      <c r="N292" s="1456"/>
      <c r="O292" s="1456"/>
      <c r="P292" s="1456"/>
      <c r="Q292" s="1456"/>
      <c r="R292" s="1456"/>
      <c r="S292" s="1456"/>
      <c r="T292" s="1456"/>
      <c r="U292" s="1456"/>
      <c r="V292" s="1456"/>
      <c r="W292" s="1456"/>
      <c r="X292" s="1456"/>
      <c r="Y292" s="1456"/>
      <c r="Z292" s="1456"/>
      <c r="AA292" s="1456"/>
      <c r="AB292" s="1456"/>
      <c r="AC292" s="1456"/>
      <c r="AD292" s="1456"/>
      <c r="AE292" s="1456"/>
      <c r="AF292" s="1456"/>
      <c r="AG292" s="1456"/>
      <c r="AH292" s="1456"/>
      <c r="AI292" s="1456"/>
      <c r="AJ292" s="1456"/>
      <c r="AK292" s="1456"/>
      <c r="AL292" s="1456"/>
      <c r="AM292" s="1456"/>
      <c r="AN292" s="1456"/>
      <c r="AO292" s="1456"/>
      <c r="AP292" s="1456"/>
      <c r="AQ292" s="1456"/>
      <c r="AR292" s="1456"/>
      <c r="AS292" s="1456"/>
      <c r="AT292" s="1456"/>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352" t="s">
        <v>2772</v>
      </c>
      <c r="I296" s="1352"/>
      <c r="J296" s="1352"/>
      <c r="K296" s="1352"/>
      <c r="L296" s="1352"/>
      <c r="M296" s="1352"/>
      <c r="N296" s="1352"/>
      <c r="O296" s="1352"/>
      <c r="P296" s="1352"/>
      <c r="Q296" s="1352"/>
      <c r="R296" s="1352"/>
      <c r="T296" s="3" t="s">
        <v>567</v>
      </c>
      <c r="V296" s="3"/>
      <c r="W296" s="3"/>
      <c r="X296" s="3"/>
      <c r="Y296" s="3"/>
      <c r="AA296" s="1352" t="s">
        <v>2672</v>
      </c>
      <c r="AB296" s="1352"/>
      <c r="AC296" s="1352"/>
      <c r="AD296" s="1352"/>
      <c r="AE296" s="1352"/>
      <c r="AF296" s="1352"/>
      <c r="AG296" s="1352"/>
      <c r="AH296" s="1352"/>
      <c r="AI296" s="1352"/>
      <c r="AJ296" s="1352"/>
      <c r="AK296" s="1352"/>
    </row>
    <row r="297" spans="1:51" ht="12.95" customHeight="1">
      <c r="B297" s="3" t="s">
        <v>471</v>
      </c>
      <c r="C297" s="3"/>
      <c r="D297" s="3"/>
      <c r="E297" s="3"/>
      <c r="F297" s="3"/>
      <c r="H297" s="1295" t="s">
        <v>2655</v>
      </c>
      <c r="I297" s="1295"/>
      <c r="J297" s="1295"/>
      <c r="K297" s="1295"/>
      <c r="L297" s="1295"/>
      <c r="M297" s="1295"/>
      <c r="N297" s="1295"/>
      <c r="O297" s="1295"/>
      <c r="P297" s="1295"/>
      <c r="Q297" s="1295"/>
      <c r="R297" s="1295"/>
      <c r="T297" s="3" t="s">
        <v>471</v>
      </c>
      <c r="V297" s="3"/>
      <c r="W297" s="3"/>
      <c r="X297" s="3"/>
      <c r="Y297" s="3"/>
      <c r="AA297" s="1295" t="s">
        <v>2673</v>
      </c>
      <c r="AB297" s="1295"/>
      <c r="AC297" s="1295"/>
      <c r="AD297" s="1295"/>
      <c r="AE297" s="1295"/>
      <c r="AF297" s="1295"/>
      <c r="AG297" s="1295"/>
      <c r="AH297" s="1295"/>
      <c r="AI297" s="1295"/>
      <c r="AJ297" s="1295"/>
      <c r="AK297" s="1295"/>
    </row>
    <row r="298" spans="1:51" ht="12.95" customHeight="1">
      <c r="B298" s="3" t="s">
        <v>472</v>
      </c>
      <c r="C298" s="3"/>
      <c r="D298" s="3"/>
      <c r="E298" s="3"/>
      <c r="F298" s="3"/>
      <c r="H298" s="1295" t="s">
        <v>494</v>
      </c>
      <c r="I298" s="1295"/>
      <c r="J298" s="1295"/>
      <c r="K298" s="1295"/>
      <c r="L298" s="1295"/>
      <c r="M298" s="1295"/>
      <c r="N298" s="1295"/>
      <c r="O298" s="1295"/>
      <c r="P298" s="1295"/>
      <c r="Q298" s="1295"/>
      <c r="R298" s="1295"/>
      <c r="T298" s="3" t="s">
        <v>75</v>
      </c>
      <c r="V298" s="3"/>
      <c r="W298" s="3"/>
      <c r="X298" s="3"/>
      <c r="Y298" s="3"/>
      <c r="AA298" s="1295" t="s">
        <v>2674</v>
      </c>
      <c r="AB298" s="1295"/>
      <c r="AC298" s="1295"/>
      <c r="AD298" s="1295"/>
      <c r="AE298" s="1295"/>
      <c r="AF298" s="1295"/>
      <c r="AG298" s="1295"/>
      <c r="AH298" s="1295"/>
      <c r="AI298" s="1295"/>
      <c r="AJ298" s="1295"/>
      <c r="AK298" s="1295"/>
    </row>
    <row r="299" spans="1:51" ht="12.95" customHeight="1">
      <c r="B299" s="3" t="s">
        <v>87</v>
      </c>
      <c r="C299" s="3"/>
      <c r="D299" s="3"/>
      <c r="E299" s="3"/>
      <c r="F299" s="3"/>
      <c r="H299" s="1295" t="s">
        <v>2657</v>
      </c>
      <c r="I299" s="1295"/>
      <c r="J299" s="1295"/>
      <c r="K299" s="1295"/>
      <c r="L299" s="1295"/>
      <c r="M299" s="1295"/>
      <c r="N299" s="1295"/>
      <c r="O299" s="1295"/>
      <c r="P299" s="1295"/>
      <c r="Q299" s="1295"/>
      <c r="R299" s="1295"/>
      <c r="T299" s="3" t="s">
        <v>87</v>
      </c>
      <c r="V299" s="3"/>
      <c r="W299" s="3"/>
      <c r="X299" s="3"/>
      <c r="Y299" s="3"/>
      <c r="AA299" s="1295" t="s">
        <v>2675</v>
      </c>
      <c r="AB299" s="1295"/>
      <c r="AC299" s="1295"/>
      <c r="AD299" s="1295"/>
      <c r="AE299" s="1295"/>
      <c r="AF299" s="1295"/>
      <c r="AG299" s="1295"/>
      <c r="AH299" s="1295"/>
      <c r="AI299" s="1295"/>
      <c r="AJ299" s="1295"/>
      <c r="AK299" s="1295"/>
    </row>
    <row r="300" spans="1:51" ht="12.95" customHeight="1">
      <c r="B300" s="3" t="s">
        <v>88</v>
      </c>
      <c r="C300" s="3"/>
      <c r="D300" s="3"/>
      <c r="E300" s="3"/>
      <c r="F300" s="3"/>
      <c r="G300" s="3"/>
      <c r="H300" s="1491" t="s">
        <v>2658</v>
      </c>
      <c r="I300" s="1491"/>
      <c r="J300" s="1491"/>
      <c r="K300" s="1491"/>
      <c r="L300" s="1491"/>
      <c r="M300" s="1491"/>
      <c r="N300" s="4" t="s">
        <v>206</v>
      </c>
      <c r="O300" s="4"/>
      <c r="P300" s="1444"/>
      <c r="Q300" s="1444"/>
      <c r="R300" s="1444"/>
      <c r="S300" s="3"/>
      <c r="T300" s="3" t="s">
        <v>88</v>
      </c>
      <c r="V300" s="3"/>
      <c r="W300" s="3"/>
      <c r="X300" s="3"/>
      <c r="Y300" s="3"/>
      <c r="AA300" s="1491" t="s">
        <v>2676</v>
      </c>
      <c r="AB300" s="1491"/>
      <c r="AC300" s="1491"/>
      <c r="AD300" s="1491"/>
      <c r="AE300" s="1491"/>
      <c r="AF300" s="1491"/>
      <c r="AG300" s="4" t="s">
        <v>206</v>
      </c>
      <c r="AH300" s="4"/>
      <c r="AI300" s="1444"/>
      <c r="AJ300" s="1444"/>
      <c r="AK300" s="1444"/>
    </row>
    <row r="301" spans="1:51" ht="12.95" customHeight="1">
      <c r="B301" s="3" t="s">
        <v>89</v>
      </c>
      <c r="C301" s="3"/>
      <c r="D301" s="3"/>
      <c r="E301" s="3"/>
      <c r="F301" s="3"/>
      <c r="G301" s="3"/>
      <c r="H301" s="1312" t="s">
        <v>2659</v>
      </c>
      <c r="I301" s="1312"/>
      <c r="J301" s="1312"/>
      <c r="K301" s="1312"/>
      <c r="L301" s="1312"/>
      <c r="M301" s="1312"/>
      <c r="N301" s="4"/>
      <c r="O301" s="4"/>
      <c r="P301" s="35"/>
      <c r="Q301" s="35"/>
      <c r="R301" s="35"/>
      <c r="S301" s="3"/>
      <c r="T301" s="3" t="s">
        <v>89</v>
      </c>
      <c r="V301" s="3"/>
      <c r="W301" s="3"/>
      <c r="X301" s="3"/>
      <c r="Y301" s="3"/>
      <c r="AA301" s="1312" t="s">
        <v>2677</v>
      </c>
      <c r="AB301" s="1312"/>
      <c r="AC301" s="1312"/>
      <c r="AD301" s="1312"/>
      <c r="AE301" s="1312"/>
      <c r="AF301" s="1312"/>
      <c r="AG301" s="4"/>
      <c r="AH301" s="4"/>
      <c r="AI301" s="35"/>
      <c r="AJ301" s="35"/>
      <c r="AK301" s="35"/>
    </row>
    <row r="302" spans="1:51" ht="12.95" customHeight="1">
      <c r="B302" s="3" t="s">
        <v>76</v>
      </c>
      <c r="C302" s="3"/>
      <c r="D302" s="3"/>
      <c r="E302" s="3"/>
      <c r="F302" s="3"/>
      <c r="G302" s="3"/>
      <c r="H302" s="1295" t="s">
        <v>2660</v>
      </c>
      <c r="I302" s="1295"/>
      <c r="J302" s="1295"/>
      <c r="K302" s="1295"/>
      <c r="L302" s="1295"/>
      <c r="M302" s="1295"/>
      <c r="N302" s="1352"/>
      <c r="O302" s="1352"/>
      <c r="P302" s="1352"/>
      <c r="Q302" s="1352"/>
      <c r="R302" s="1352"/>
      <c r="S302" s="3"/>
      <c r="T302" s="3" t="s">
        <v>76</v>
      </c>
      <c r="V302" s="3"/>
      <c r="W302" s="3"/>
      <c r="X302" s="3"/>
      <c r="Y302" s="3"/>
      <c r="AA302" s="1295" t="s">
        <v>2678</v>
      </c>
      <c r="AB302" s="1295"/>
      <c r="AC302" s="1295"/>
      <c r="AD302" s="1295"/>
      <c r="AE302" s="1295"/>
      <c r="AF302" s="1295"/>
      <c r="AG302" s="1352"/>
      <c r="AH302" s="1352"/>
      <c r="AI302" s="1352"/>
      <c r="AJ302" s="1352"/>
      <c r="AK302" s="1352"/>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352" t="s">
        <v>2679</v>
      </c>
      <c r="I304" s="1352"/>
      <c r="J304" s="1352"/>
      <c r="K304" s="1352"/>
      <c r="L304" s="1352"/>
      <c r="M304" s="1352"/>
      <c r="N304" s="1352"/>
      <c r="O304" s="1352"/>
      <c r="P304" s="1352"/>
      <c r="Q304" s="1352"/>
      <c r="R304" s="1352"/>
      <c r="T304" s="3" t="s">
        <v>364</v>
      </c>
      <c r="V304" s="3"/>
      <c r="W304" s="3"/>
      <c r="X304" s="3"/>
      <c r="Y304" s="3"/>
      <c r="AA304" s="1434" t="s">
        <v>2780</v>
      </c>
      <c r="AB304" s="1352"/>
      <c r="AC304" s="1352"/>
      <c r="AD304" s="1352"/>
      <c r="AE304" s="1352"/>
      <c r="AF304" s="1352"/>
      <c r="AG304" s="1352"/>
      <c r="AH304" s="1352"/>
      <c r="AI304" s="1352"/>
      <c r="AJ304" s="1352"/>
      <c r="AK304" s="1352"/>
    </row>
    <row r="305" spans="2:72" ht="12.95" customHeight="1">
      <c r="B305" s="3" t="s">
        <v>471</v>
      </c>
      <c r="C305" s="3"/>
      <c r="D305" s="3"/>
      <c r="E305" s="3"/>
      <c r="F305" s="3"/>
      <c r="H305" s="1295" t="s">
        <v>2680</v>
      </c>
      <c r="I305" s="1295"/>
      <c r="J305" s="1295"/>
      <c r="K305" s="1295"/>
      <c r="L305" s="1295"/>
      <c r="M305" s="1295"/>
      <c r="N305" s="1295"/>
      <c r="O305" s="1295"/>
      <c r="P305" s="1295"/>
      <c r="Q305" s="1295"/>
      <c r="R305" s="1295"/>
      <c r="T305" s="3" t="s">
        <v>471</v>
      </c>
      <c r="V305" s="3"/>
      <c r="W305" s="3"/>
      <c r="X305" s="3"/>
      <c r="Y305" s="3"/>
      <c r="AA305" s="1449" t="s">
        <v>2781</v>
      </c>
      <c r="AB305" s="1295"/>
      <c r="AC305" s="1295"/>
      <c r="AD305" s="1295"/>
      <c r="AE305" s="1295"/>
      <c r="AF305" s="1295"/>
      <c r="AG305" s="1295"/>
      <c r="AH305" s="1295"/>
      <c r="AI305" s="1295"/>
      <c r="AJ305" s="1295"/>
      <c r="AK305" s="1295"/>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295" t="s">
        <v>2681</v>
      </c>
      <c r="I306" s="1295"/>
      <c r="J306" s="1295"/>
      <c r="K306" s="1295"/>
      <c r="L306" s="1295"/>
      <c r="M306" s="1295"/>
      <c r="N306" s="1295"/>
      <c r="O306" s="1295"/>
      <c r="P306" s="1295"/>
      <c r="Q306" s="1295"/>
      <c r="R306" s="1295"/>
      <c r="T306" s="3" t="s">
        <v>75</v>
      </c>
      <c r="V306" s="3"/>
      <c r="W306" s="3"/>
      <c r="X306" s="3"/>
      <c r="Y306" s="3"/>
      <c r="AA306" s="1449" t="s">
        <v>2782</v>
      </c>
      <c r="AB306" s="1295"/>
      <c r="AC306" s="1295"/>
      <c r="AD306" s="1295"/>
      <c r="AE306" s="1295"/>
      <c r="AF306" s="1295"/>
      <c r="AG306" s="1295"/>
      <c r="AH306" s="1295"/>
      <c r="AI306" s="1295"/>
      <c r="AJ306" s="1295"/>
      <c r="AK306" s="1295"/>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295" t="s">
        <v>2682</v>
      </c>
      <c r="I307" s="1295"/>
      <c r="J307" s="1295"/>
      <c r="K307" s="1295"/>
      <c r="L307" s="1295"/>
      <c r="M307" s="1295"/>
      <c r="N307" s="1295"/>
      <c r="O307" s="1295"/>
      <c r="P307" s="1295"/>
      <c r="Q307" s="1295"/>
      <c r="R307" s="1295"/>
      <c r="T307" s="3" t="s">
        <v>87</v>
      </c>
      <c r="V307" s="3"/>
      <c r="W307" s="3"/>
      <c r="X307" s="3"/>
      <c r="Y307" s="3"/>
      <c r="AA307" s="1449" t="s">
        <v>2783</v>
      </c>
      <c r="AB307" s="1295"/>
      <c r="AC307" s="1295"/>
      <c r="AD307" s="1295"/>
      <c r="AE307" s="1295"/>
      <c r="AF307" s="1295"/>
      <c r="AG307" s="1295"/>
      <c r="AH307" s="1295"/>
      <c r="AI307" s="1295"/>
      <c r="AJ307" s="1295"/>
      <c r="AK307" s="1295"/>
    </row>
    <row r="308" spans="2:72" ht="12.95" customHeight="1">
      <c r="B308" s="3" t="s">
        <v>88</v>
      </c>
      <c r="C308" s="3"/>
      <c r="D308" s="3"/>
      <c r="E308" s="3"/>
      <c r="F308" s="3"/>
      <c r="G308" s="3"/>
      <c r="H308" s="1491" t="s">
        <v>2683</v>
      </c>
      <c r="I308" s="1491"/>
      <c r="J308" s="1491"/>
      <c r="K308" s="1491"/>
      <c r="L308" s="1491"/>
      <c r="M308" s="1491"/>
      <c r="N308" s="4" t="s">
        <v>206</v>
      </c>
      <c r="O308" s="4"/>
      <c r="P308" s="1444"/>
      <c r="Q308" s="1444"/>
      <c r="R308" s="1444"/>
      <c r="S308" s="3"/>
      <c r="T308" s="3" t="s">
        <v>88</v>
      </c>
      <c r="V308" s="3"/>
      <c r="W308" s="3"/>
      <c r="X308" s="3"/>
      <c r="Y308" s="3"/>
      <c r="AA308" s="1461" t="s">
        <v>2784</v>
      </c>
      <c r="AB308" s="1491"/>
      <c r="AC308" s="1491"/>
      <c r="AD308" s="1491"/>
      <c r="AE308" s="1491"/>
      <c r="AF308" s="1491"/>
      <c r="AG308" s="4" t="s">
        <v>206</v>
      </c>
      <c r="AH308" s="4"/>
      <c r="AI308" s="1444"/>
      <c r="AJ308" s="1444"/>
      <c r="AK308" s="1444"/>
    </row>
    <row r="309" spans="2:72" ht="12.95" customHeight="1">
      <c r="B309" s="3" t="s">
        <v>89</v>
      </c>
      <c r="C309" s="3"/>
      <c r="D309" s="3"/>
      <c r="E309" s="3"/>
      <c r="F309" s="3"/>
      <c r="G309" s="3"/>
      <c r="H309" s="1312" t="s">
        <v>2684</v>
      </c>
      <c r="I309" s="1312"/>
      <c r="J309" s="1312"/>
      <c r="K309" s="1312"/>
      <c r="L309" s="1312"/>
      <c r="M309" s="1312"/>
      <c r="N309" s="4"/>
      <c r="O309" s="4"/>
      <c r="P309" s="35"/>
      <c r="Q309" s="35"/>
      <c r="R309" s="35"/>
      <c r="S309" s="3"/>
      <c r="T309" s="3" t="s">
        <v>89</v>
      </c>
      <c r="V309" s="3"/>
      <c r="W309" s="3"/>
      <c r="X309" s="3"/>
      <c r="Y309" s="3"/>
      <c r="AA309" s="1312"/>
      <c r="AB309" s="1312"/>
      <c r="AC309" s="1312"/>
      <c r="AD309" s="1312"/>
      <c r="AE309" s="1312"/>
      <c r="AF309" s="1312"/>
      <c r="AG309" s="4"/>
      <c r="AH309" s="4"/>
      <c r="AI309" s="35"/>
      <c r="AJ309" s="35"/>
      <c r="AK309" s="35"/>
    </row>
    <row r="310" spans="2:72" ht="12.95" customHeight="1">
      <c r="B310" s="3" t="s">
        <v>76</v>
      </c>
      <c r="C310" s="3"/>
      <c r="D310" s="3"/>
      <c r="E310" s="3"/>
      <c r="F310" s="3"/>
      <c r="G310" s="3"/>
      <c r="H310" s="1295" t="s">
        <v>2685</v>
      </c>
      <c r="I310" s="1295"/>
      <c r="J310" s="1295"/>
      <c r="K310" s="1295"/>
      <c r="L310" s="1295"/>
      <c r="M310" s="1295"/>
      <c r="N310" s="1352"/>
      <c r="O310" s="1352"/>
      <c r="P310" s="1352"/>
      <c r="Q310" s="1352"/>
      <c r="R310" s="1352"/>
      <c r="S310" s="3"/>
      <c r="T310" s="3" t="s">
        <v>76</v>
      </c>
      <c r="V310" s="3"/>
      <c r="W310" s="3"/>
      <c r="X310" s="3"/>
      <c r="Y310" s="3"/>
      <c r="AA310" s="1449" t="s">
        <v>2785</v>
      </c>
      <c r="AB310" s="1295"/>
      <c r="AC310" s="1295"/>
      <c r="AD310" s="1295"/>
      <c r="AE310" s="1295"/>
      <c r="AF310" s="1295"/>
      <c r="AG310" s="1352"/>
      <c r="AH310" s="1352"/>
      <c r="AI310" s="1352"/>
      <c r="AJ310" s="1352"/>
      <c r="AK310" s="1352"/>
    </row>
    <row r="311" spans="2:72" ht="12.95" customHeight="1"/>
    <row r="312" spans="2:72" ht="12.95" customHeight="1">
      <c r="B312" s="3" t="s">
        <v>77</v>
      </c>
      <c r="C312" s="3"/>
      <c r="D312" s="3"/>
      <c r="E312" s="3"/>
      <c r="F312" s="3"/>
      <c r="H312" s="1352" t="s">
        <v>2687</v>
      </c>
      <c r="I312" s="1352"/>
      <c r="J312" s="1352"/>
      <c r="K312" s="1352"/>
      <c r="L312" s="1352"/>
      <c r="M312" s="1352"/>
      <c r="N312" s="1352"/>
      <c r="O312" s="1352"/>
      <c r="P312" s="1352"/>
      <c r="Q312" s="1352"/>
      <c r="R312" s="1352"/>
      <c r="T312" s="4" t="s">
        <v>878</v>
      </c>
      <c r="V312" s="3"/>
      <c r="W312" s="3"/>
      <c r="X312" s="3"/>
      <c r="Y312" s="3"/>
      <c r="AA312" s="1434" t="s">
        <v>2686</v>
      </c>
      <c r="AB312" s="1352"/>
      <c r="AC312" s="1352"/>
      <c r="AD312" s="1352"/>
      <c r="AE312" s="1352"/>
      <c r="AF312" s="1352"/>
      <c r="AG312" s="1352"/>
      <c r="AH312" s="1352"/>
      <c r="AI312" s="1352"/>
      <c r="AJ312" s="1352"/>
      <c r="AK312" s="1352"/>
    </row>
    <row r="313" spans="2:72" ht="12.95" customHeight="1">
      <c r="B313" s="3" t="s">
        <v>471</v>
      </c>
      <c r="C313" s="3"/>
      <c r="D313" s="3"/>
      <c r="E313" s="3"/>
      <c r="F313" s="3"/>
      <c r="H313" s="1295" t="s">
        <v>2688</v>
      </c>
      <c r="I313" s="1295"/>
      <c r="J313" s="1295"/>
      <c r="K313" s="1295"/>
      <c r="L313" s="1295"/>
      <c r="M313" s="1295"/>
      <c r="N313" s="1295"/>
      <c r="O313" s="1295"/>
      <c r="P313" s="1295"/>
      <c r="Q313" s="1295"/>
      <c r="R313" s="1295"/>
      <c r="T313" s="3" t="s">
        <v>471</v>
      </c>
      <c r="V313" s="3"/>
      <c r="W313" s="3"/>
      <c r="X313" s="3"/>
      <c r="Y313" s="3"/>
      <c r="AA313" s="1295"/>
      <c r="AB313" s="1295"/>
      <c r="AC313" s="1295"/>
      <c r="AD313" s="1295"/>
      <c r="AE313" s="1295"/>
      <c r="AF313" s="1295"/>
      <c r="AG313" s="1295"/>
      <c r="AH313" s="1295"/>
      <c r="AI313" s="1295"/>
      <c r="AJ313" s="1295"/>
      <c r="AK313" s="1295"/>
    </row>
    <row r="314" spans="2:72" ht="12.95" customHeight="1">
      <c r="B314" s="3" t="s">
        <v>472</v>
      </c>
      <c r="C314" s="3"/>
      <c r="D314" s="3"/>
      <c r="E314" s="3"/>
      <c r="F314" s="3"/>
      <c r="H314" s="1295" t="s">
        <v>2689</v>
      </c>
      <c r="I314" s="1295"/>
      <c r="J314" s="1295"/>
      <c r="K314" s="1295"/>
      <c r="L314" s="1295"/>
      <c r="M314" s="1295"/>
      <c r="N314" s="1295"/>
      <c r="O314" s="1295"/>
      <c r="P314" s="1295"/>
      <c r="Q314" s="1295"/>
      <c r="R314" s="1295"/>
      <c r="T314" s="3" t="s">
        <v>75</v>
      </c>
      <c r="V314" s="3"/>
      <c r="W314" s="3"/>
      <c r="X314" s="3"/>
      <c r="Y314" s="3"/>
      <c r="AA314" s="1295"/>
      <c r="AB314" s="1295"/>
      <c r="AC314" s="1295"/>
      <c r="AD314" s="1295"/>
      <c r="AE314" s="1295"/>
      <c r="AF314" s="1295"/>
      <c r="AG314" s="1295"/>
      <c r="AH314" s="1295"/>
      <c r="AI314" s="1295"/>
      <c r="AJ314" s="1295"/>
      <c r="AK314" s="1295"/>
    </row>
    <row r="315" spans="2:72" ht="12.95" customHeight="1">
      <c r="B315" s="3" t="s">
        <v>87</v>
      </c>
      <c r="C315" s="3"/>
      <c r="D315" s="3"/>
      <c r="E315" s="3"/>
      <c r="F315" s="3"/>
      <c r="H315" s="1295" t="s">
        <v>2690</v>
      </c>
      <c r="I315" s="1295"/>
      <c r="J315" s="1295"/>
      <c r="K315" s="1295"/>
      <c r="L315" s="1295"/>
      <c r="M315" s="1295"/>
      <c r="N315" s="1295"/>
      <c r="O315" s="1295"/>
      <c r="P315" s="1295"/>
      <c r="Q315" s="1295"/>
      <c r="R315" s="1295"/>
      <c r="T315" s="3" t="s">
        <v>87</v>
      </c>
      <c r="V315" s="3"/>
      <c r="W315" s="3"/>
      <c r="X315" s="3"/>
      <c r="Y315" s="3"/>
      <c r="AA315" s="1295"/>
      <c r="AB315" s="1295"/>
      <c r="AC315" s="1295"/>
      <c r="AD315" s="1295"/>
      <c r="AE315" s="1295"/>
      <c r="AF315" s="1295"/>
      <c r="AG315" s="1295"/>
      <c r="AH315" s="1295"/>
      <c r="AI315" s="1295"/>
      <c r="AJ315" s="1295"/>
      <c r="AK315" s="1295"/>
    </row>
    <row r="316" spans="2:72" ht="12.95" customHeight="1">
      <c r="B316" s="3" t="s">
        <v>88</v>
      </c>
      <c r="C316" s="3"/>
      <c r="D316" s="3"/>
      <c r="E316" s="3"/>
      <c r="F316" s="3"/>
      <c r="G316" s="3"/>
      <c r="H316" s="1491" t="s">
        <v>2691</v>
      </c>
      <c r="I316" s="1491"/>
      <c r="J316" s="1491"/>
      <c r="K316" s="1491"/>
      <c r="L316" s="1491"/>
      <c r="M316" s="1491"/>
      <c r="N316" s="4" t="s">
        <v>206</v>
      </c>
      <c r="O316" s="4"/>
      <c r="P316" s="1444"/>
      <c r="Q316" s="1444"/>
      <c r="R316" s="1444"/>
      <c r="S316" s="3"/>
      <c r="T316" s="3" t="s">
        <v>88</v>
      </c>
      <c r="V316" s="3"/>
      <c r="W316" s="3"/>
      <c r="X316" s="3"/>
      <c r="Y316" s="3"/>
      <c r="AA316" s="1491"/>
      <c r="AB316" s="1491"/>
      <c r="AC316" s="1491"/>
      <c r="AD316" s="1491"/>
      <c r="AE316" s="1491"/>
      <c r="AF316" s="1491"/>
      <c r="AG316" s="4" t="s">
        <v>206</v>
      </c>
      <c r="AH316" s="4"/>
      <c r="AI316" s="1444"/>
      <c r="AJ316" s="1444"/>
      <c r="AK316" s="1444"/>
    </row>
    <row r="317" spans="2:72" ht="12.95" customHeight="1">
      <c r="B317" s="3" t="s">
        <v>89</v>
      </c>
      <c r="C317" s="3"/>
      <c r="D317" s="3"/>
      <c r="E317" s="3"/>
      <c r="F317" s="3"/>
      <c r="G317" s="3"/>
      <c r="H317" s="1312"/>
      <c r="I317" s="1312"/>
      <c r="J317" s="1312"/>
      <c r="K317" s="1312"/>
      <c r="L317" s="1312"/>
      <c r="M317" s="1312"/>
      <c r="N317" s="4"/>
      <c r="O317" s="4"/>
      <c r="P317" s="35"/>
      <c r="Q317" s="35"/>
      <c r="R317" s="35"/>
      <c r="S317" s="3"/>
      <c r="T317" s="3" t="s">
        <v>89</v>
      </c>
      <c r="V317" s="3"/>
      <c r="W317" s="3"/>
      <c r="X317" s="3"/>
      <c r="Y317" s="3"/>
      <c r="AA317" s="1312"/>
      <c r="AB317" s="1312"/>
      <c r="AC317" s="1312"/>
      <c r="AD317" s="1312"/>
      <c r="AE317" s="1312"/>
      <c r="AF317" s="1312"/>
      <c r="AG317" s="4"/>
      <c r="AH317" s="4"/>
      <c r="AI317" s="35"/>
      <c r="AJ317" s="35"/>
      <c r="AK317" s="35"/>
    </row>
    <row r="318" spans="2:72" ht="12.95" customHeight="1">
      <c r="B318" s="3" t="s">
        <v>76</v>
      </c>
      <c r="C318" s="3"/>
      <c r="D318" s="3"/>
      <c r="E318" s="3"/>
      <c r="F318" s="3"/>
      <c r="G318" s="3"/>
      <c r="H318" s="1295" t="s">
        <v>2692</v>
      </c>
      <c r="I318" s="1295"/>
      <c r="J318" s="1295"/>
      <c r="K318" s="1295"/>
      <c r="L318" s="1295"/>
      <c r="M318" s="1295"/>
      <c r="N318" s="1352"/>
      <c r="O318" s="1352"/>
      <c r="P318" s="1352"/>
      <c r="Q318" s="1352"/>
      <c r="R318" s="1352"/>
      <c r="S318" s="3"/>
      <c r="T318" s="3" t="s">
        <v>76</v>
      </c>
      <c r="V318" s="3"/>
      <c r="W318" s="3"/>
      <c r="X318" s="3"/>
      <c r="Y318" s="3"/>
      <c r="AA318" s="1295"/>
      <c r="AB318" s="1295"/>
      <c r="AC318" s="1295"/>
      <c r="AD318" s="1295"/>
      <c r="AE318" s="1295"/>
      <c r="AF318" s="1295"/>
      <c r="AG318" s="1352"/>
      <c r="AH318" s="1352"/>
      <c r="AI318" s="1352"/>
      <c r="AJ318" s="1352"/>
      <c r="AK318" s="1352"/>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352" t="s">
        <v>2687</v>
      </c>
      <c r="I320" s="1352"/>
      <c r="J320" s="1352"/>
      <c r="K320" s="1352"/>
      <c r="L320" s="1352"/>
      <c r="M320" s="1352"/>
      <c r="N320" s="1352"/>
      <c r="O320" s="1352"/>
      <c r="P320" s="1352"/>
      <c r="Q320" s="1352"/>
      <c r="R320" s="1352"/>
      <c r="S320" s="3"/>
      <c r="T320" s="3" t="s">
        <v>365</v>
      </c>
      <c r="V320" s="3"/>
      <c r="W320" s="3"/>
      <c r="X320" s="3"/>
      <c r="Y320" s="3"/>
      <c r="AA320" s="1352" t="s">
        <v>2693</v>
      </c>
      <c r="AB320" s="1352"/>
      <c r="AC320" s="1352"/>
      <c r="AD320" s="1352"/>
      <c r="AE320" s="1352"/>
      <c r="AF320" s="1352"/>
      <c r="AG320" s="1352"/>
      <c r="AH320" s="1352"/>
      <c r="AI320" s="1352"/>
      <c r="AJ320" s="1352"/>
      <c r="AK320" s="1352"/>
    </row>
    <row r="321" spans="2:37" ht="12.95" customHeight="1">
      <c r="B321" s="3" t="s">
        <v>471</v>
      </c>
      <c r="C321" s="3"/>
      <c r="D321" s="3"/>
      <c r="E321" s="3"/>
      <c r="F321" s="3"/>
      <c r="H321" s="1295" t="s">
        <v>2688</v>
      </c>
      <c r="I321" s="1295"/>
      <c r="J321" s="1295"/>
      <c r="K321" s="1295"/>
      <c r="L321" s="1295"/>
      <c r="M321" s="1295"/>
      <c r="N321" s="1295"/>
      <c r="O321" s="1295"/>
      <c r="P321" s="1295"/>
      <c r="Q321" s="1295"/>
      <c r="R321" s="1295"/>
      <c r="S321" s="3"/>
      <c r="T321" s="3" t="s">
        <v>471</v>
      </c>
      <c r="V321" s="3"/>
      <c r="W321" s="3"/>
      <c r="X321" s="3"/>
      <c r="Y321" s="3"/>
      <c r="AA321" s="1295" t="s">
        <v>2694</v>
      </c>
      <c r="AB321" s="1295"/>
      <c r="AC321" s="1295"/>
      <c r="AD321" s="1295"/>
      <c r="AE321" s="1295"/>
      <c r="AF321" s="1295"/>
      <c r="AG321" s="1295"/>
      <c r="AH321" s="1295"/>
      <c r="AI321" s="1295"/>
      <c r="AJ321" s="1295"/>
      <c r="AK321" s="1295"/>
    </row>
    <row r="322" spans="2:37" ht="12.95" customHeight="1">
      <c r="B322" s="3" t="s">
        <v>472</v>
      </c>
      <c r="C322" s="3"/>
      <c r="D322" s="3"/>
      <c r="E322" s="3"/>
      <c r="F322" s="3"/>
      <c r="H322" s="1295" t="s">
        <v>2689</v>
      </c>
      <c r="I322" s="1295"/>
      <c r="J322" s="1295"/>
      <c r="K322" s="1295"/>
      <c r="L322" s="1295"/>
      <c r="M322" s="1295"/>
      <c r="N322" s="1295"/>
      <c r="O322" s="1295"/>
      <c r="P322" s="1295"/>
      <c r="Q322" s="1295"/>
      <c r="R322" s="1295"/>
      <c r="S322" s="3"/>
      <c r="T322" s="3" t="s">
        <v>75</v>
      </c>
      <c r="V322" s="3"/>
      <c r="W322" s="3"/>
      <c r="X322" s="3"/>
      <c r="Y322" s="3"/>
      <c r="AA322" s="1295" t="s">
        <v>2695</v>
      </c>
      <c r="AB322" s="1295"/>
      <c r="AC322" s="1295"/>
      <c r="AD322" s="1295"/>
      <c r="AE322" s="1295"/>
      <c r="AF322" s="1295"/>
      <c r="AG322" s="1295"/>
      <c r="AH322" s="1295"/>
      <c r="AI322" s="1295"/>
      <c r="AJ322" s="1295"/>
      <c r="AK322" s="1295"/>
    </row>
    <row r="323" spans="2:37" ht="12.95" customHeight="1">
      <c r="B323" s="3" t="s">
        <v>87</v>
      </c>
      <c r="C323" s="3"/>
      <c r="D323" s="3"/>
      <c r="E323" s="3"/>
      <c r="F323" s="3"/>
      <c r="H323" s="1295" t="s">
        <v>2690</v>
      </c>
      <c r="I323" s="1295"/>
      <c r="J323" s="1295"/>
      <c r="K323" s="1295"/>
      <c r="L323" s="1295"/>
      <c r="M323" s="1295"/>
      <c r="N323" s="1295"/>
      <c r="O323" s="1295"/>
      <c r="P323" s="1295"/>
      <c r="Q323" s="1295"/>
      <c r="R323" s="1295"/>
      <c r="S323" s="3"/>
      <c r="T323" s="3" t="s">
        <v>87</v>
      </c>
      <c r="V323" s="3"/>
      <c r="W323" s="3"/>
      <c r="X323" s="3"/>
      <c r="Y323" s="3"/>
      <c r="AA323" s="1295" t="s">
        <v>2696</v>
      </c>
      <c r="AB323" s="1295"/>
      <c r="AC323" s="1295"/>
      <c r="AD323" s="1295"/>
      <c r="AE323" s="1295"/>
      <c r="AF323" s="1295"/>
      <c r="AG323" s="1295"/>
      <c r="AH323" s="1295"/>
      <c r="AI323" s="1295"/>
      <c r="AJ323" s="1295"/>
      <c r="AK323" s="1295"/>
    </row>
    <row r="324" spans="2:37" ht="12.95" customHeight="1">
      <c r="B324" s="3" t="s">
        <v>88</v>
      </c>
      <c r="C324" s="3"/>
      <c r="D324" s="3"/>
      <c r="E324" s="3"/>
      <c r="F324" s="3"/>
      <c r="G324" s="3"/>
      <c r="H324" s="1491" t="s">
        <v>2691</v>
      </c>
      <c r="I324" s="1491"/>
      <c r="J324" s="1491"/>
      <c r="K324" s="1491"/>
      <c r="L324" s="1491"/>
      <c r="M324" s="1491"/>
      <c r="N324" s="4" t="s">
        <v>206</v>
      </c>
      <c r="O324" s="4"/>
      <c r="P324" s="1444"/>
      <c r="Q324" s="1444"/>
      <c r="R324" s="1444"/>
      <c r="S324" s="3"/>
      <c r="T324" s="3" t="s">
        <v>88</v>
      </c>
      <c r="V324" s="3"/>
      <c r="W324" s="3"/>
      <c r="X324" s="3"/>
      <c r="Y324" s="3"/>
      <c r="AA324" s="1491" t="s">
        <v>2697</v>
      </c>
      <c r="AB324" s="1491"/>
      <c r="AC324" s="1491"/>
      <c r="AD324" s="1491"/>
      <c r="AE324" s="1491"/>
      <c r="AF324" s="1491"/>
      <c r="AG324" s="4" t="s">
        <v>206</v>
      </c>
      <c r="AH324" s="4"/>
      <c r="AI324" s="1444"/>
      <c r="AJ324" s="1444"/>
      <c r="AK324" s="1444"/>
    </row>
    <row r="325" spans="2:37" ht="12.95" customHeight="1">
      <c r="B325" s="3" t="s">
        <v>89</v>
      </c>
      <c r="C325" s="3"/>
      <c r="D325" s="3"/>
      <c r="E325" s="3"/>
      <c r="F325" s="3"/>
      <c r="G325" s="3"/>
      <c r="H325" s="1312"/>
      <c r="I325" s="1312"/>
      <c r="J325" s="1312"/>
      <c r="K325" s="1312"/>
      <c r="L325" s="1312"/>
      <c r="M325" s="1312"/>
      <c r="N325" s="4"/>
      <c r="O325" s="4"/>
      <c r="P325" s="35"/>
      <c r="Q325" s="35"/>
      <c r="R325" s="35"/>
      <c r="S325" s="3"/>
      <c r="T325" s="3" t="s">
        <v>89</v>
      </c>
      <c r="V325" s="3"/>
      <c r="W325" s="3"/>
      <c r="X325" s="3"/>
      <c r="Y325" s="3"/>
      <c r="AA325" s="1312"/>
      <c r="AB325" s="1312"/>
      <c r="AC325" s="1312"/>
      <c r="AD325" s="1312"/>
      <c r="AE325" s="1312"/>
      <c r="AF325" s="1312"/>
      <c r="AG325" s="4"/>
      <c r="AH325" s="4"/>
      <c r="AI325" s="35"/>
      <c r="AJ325" s="35"/>
      <c r="AK325" s="35"/>
    </row>
    <row r="326" spans="2:37" ht="12.95" customHeight="1">
      <c r="B326" s="3" t="s">
        <v>76</v>
      </c>
      <c r="C326" s="3"/>
      <c r="D326" s="3"/>
      <c r="E326" s="3"/>
      <c r="F326" s="3"/>
      <c r="G326" s="3"/>
      <c r="H326" s="1295" t="s">
        <v>2692</v>
      </c>
      <c r="I326" s="1295"/>
      <c r="J326" s="1295"/>
      <c r="K326" s="1295"/>
      <c r="L326" s="1295"/>
      <c r="M326" s="1295"/>
      <c r="N326" s="1352"/>
      <c r="O326" s="1352"/>
      <c r="P326" s="1352"/>
      <c r="Q326" s="1352"/>
      <c r="R326" s="1352"/>
      <c r="S326" s="3"/>
      <c r="T326" s="3" t="s">
        <v>76</v>
      </c>
      <c r="V326" s="3"/>
      <c r="W326" s="3"/>
      <c r="X326" s="3"/>
      <c r="Y326" s="3"/>
      <c r="AA326" s="1295" t="s">
        <v>2698</v>
      </c>
      <c r="AB326" s="1295"/>
      <c r="AC326" s="1295"/>
      <c r="AD326" s="1295"/>
      <c r="AE326" s="1295"/>
      <c r="AF326" s="1295"/>
      <c r="AG326" s="1352"/>
      <c r="AH326" s="1352"/>
      <c r="AI326" s="1352"/>
      <c r="AJ326" s="1352"/>
      <c r="AK326" s="1352"/>
    </row>
    <row r="327" spans="2:37" ht="12.95" customHeight="1"/>
    <row r="328" spans="2:37" ht="12.95" customHeight="1">
      <c r="B328" s="4" t="s">
        <v>908</v>
      </c>
      <c r="C328" s="3"/>
      <c r="D328" s="3"/>
      <c r="E328" s="3"/>
      <c r="F328" s="3"/>
      <c r="H328" s="1352"/>
      <c r="I328" s="1352"/>
      <c r="J328" s="1352"/>
      <c r="K328" s="1352"/>
      <c r="L328" s="1352"/>
      <c r="M328" s="1352"/>
      <c r="N328" s="1352"/>
      <c r="O328" s="1352"/>
      <c r="P328" s="1352"/>
      <c r="Q328" s="1352"/>
      <c r="R328" s="1352"/>
      <c r="T328" s="3" t="s">
        <v>366</v>
      </c>
      <c r="V328" s="3"/>
      <c r="W328" s="3"/>
      <c r="X328" s="3"/>
      <c r="Y328" s="3"/>
      <c r="AA328" s="1352" t="s">
        <v>2699</v>
      </c>
      <c r="AB328" s="1352"/>
      <c r="AC328" s="1352"/>
      <c r="AD328" s="1352"/>
      <c r="AE328" s="1352"/>
      <c r="AF328" s="1352"/>
      <c r="AG328" s="1352"/>
      <c r="AH328" s="1352"/>
      <c r="AI328" s="1352"/>
      <c r="AJ328" s="1352"/>
      <c r="AK328" s="1352"/>
    </row>
    <row r="329" spans="2:37" ht="12.95" customHeight="1">
      <c r="B329" s="3" t="s">
        <v>471</v>
      </c>
      <c r="C329" s="3"/>
      <c r="D329" s="3"/>
      <c r="E329" s="3"/>
      <c r="F329" s="3"/>
      <c r="H329" s="1295"/>
      <c r="I329" s="1295"/>
      <c r="J329" s="1295"/>
      <c r="K329" s="1295"/>
      <c r="L329" s="1295"/>
      <c r="M329" s="1295"/>
      <c r="N329" s="1295"/>
      <c r="O329" s="1295"/>
      <c r="P329" s="1295"/>
      <c r="Q329" s="1295"/>
      <c r="R329" s="1295"/>
      <c r="T329" s="3" t="s">
        <v>471</v>
      </c>
      <c r="V329" s="3"/>
      <c r="W329" s="3"/>
      <c r="X329" s="3"/>
      <c r="Y329" s="3"/>
      <c r="AA329" s="1295" t="s">
        <v>2700</v>
      </c>
      <c r="AB329" s="1295"/>
      <c r="AC329" s="1295"/>
      <c r="AD329" s="1295"/>
      <c r="AE329" s="1295"/>
      <c r="AF329" s="1295"/>
      <c r="AG329" s="1295"/>
      <c r="AH329" s="1295"/>
      <c r="AI329" s="1295"/>
      <c r="AJ329" s="1295"/>
      <c r="AK329" s="1295"/>
    </row>
    <row r="330" spans="2:37" ht="12.95" customHeight="1">
      <c r="B330" s="3" t="s">
        <v>472</v>
      </c>
      <c r="C330" s="3"/>
      <c r="D330" s="3"/>
      <c r="E330" s="3"/>
      <c r="F330" s="3"/>
      <c r="H330" s="1295"/>
      <c r="I330" s="1295"/>
      <c r="J330" s="1295"/>
      <c r="K330" s="1295"/>
      <c r="L330" s="1295"/>
      <c r="M330" s="1295"/>
      <c r="N330" s="1295"/>
      <c r="O330" s="1295"/>
      <c r="P330" s="1295"/>
      <c r="Q330" s="1295"/>
      <c r="R330" s="1295"/>
      <c r="T330" s="3" t="s">
        <v>75</v>
      </c>
      <c r="V330" s="3"/>
      <c r="W330" s="3"/>
      <c r="X330" s="3"/>
      <c r="Y330" s="3"/>
      <c r="AA330" s="1295" t="s">
        <v>2701</v>
      </c>
      <c r="AB330" s="1295"/>
      <c r="AC330" s="1295"/>
      <c r="AD330" s="1295"/>
      <c r="AE330" s="1295"/>
      <c r="AF330" s="1295"/>
      <c r="AG330" s="1295"/>
      <c r="AH330" s="1295"/>
      <c r="AI330" s="1295"/>
      <c r="AJ330" s="1295"/>
      <c r="AK330" s="1295"/>
    </row>
    <row r="331" spans="2:37" ht="12.95" customHeight="1">
      <c r="B331" s="3" t="s">
        <v>87</v>
      </c>
      <c r="C331" s="3"/>
      <c r="D331" s="3"/>
      <c r="E331" s="3"/>
      <c r="F331" s="3"/>
      <c r="H331" s="1295"/>
      <c r="I331" s="1295"/>
      <c r="J331" s="1295"/>
      <c r="K331" s="1295"/>
      <c r="L331" s="1295"/>
      <c r="M331" s="1295"/>
      <c r="N331" s="1295"/>
      <c r="O331" s="1295"/>
      <c r="P331" s="1295"/>
      <c r="Q331" s="1295"/>
      <c r="R331" s="1295"/>
      <c r="T331" s="3" t="s">
        <v>87</v>
      </c>
      <c r="V331" s="3"/>
      <c r="W331" s="3"/>
      <c r="X331" s="3"/>
      <c r="Y331" s="3"/>
      <c r="AA331" s="1295" t="s">
        <v>2702</v>
      </c>
      <c r="AB331" s="1295"/>
      <c r="AC331" s="1295"/>
      <c r="AD331" s="1295"/>
      <c r="AE331" s="1295"/>
      <c r="AF331" s="1295"/>
      <c r="AG331" s="1295"/>
      <c r="AH331" s="1295"/>
      <c r="AI331" s="1295"/>
      <c r="AJ331" s="1295"/>
      <c r="AK331" s="1295"/>
    </row>
    <row r="332" spans="2:37" ht="12.95" customHeight="1">
      <c r="B332" s="3" t="s">
        <v>88</v>
      </c>
      <c r="C332" s="3"/>
      <c r="D332" s="3"/>
      <c r="E332" s="3"/>
      <c r="F332" s="3"/>
      <c r="G332" s="3"/>
      <c r="H332" s="1491"/>
      <c r="I332" s="1491"/>
      <c r="J332" s="1491"/>
      <c r="K332" s="1491"/>
      <c r="L332" s="1491"/>
      <c r="M332" s="1491"/>
      <c r="N332" s="4" t="s">
        <v>206</v>
      </c>
      <c r="O332" s="4"/>
      <c r="P332" s="1444"/>
      <c r="Q332" s="1444"/>
      <c r="R332" s="1444"/>
      <c r="S332" s="3"/>
      <c r="T332" s="3" t="s">
        <v>88</v>
      </c>
      <c r="V332" s="3"/>
      <c r="W332" s="3"/>
      <c r="X332" s="3"/>
      <c r="Y332" s="3"/>
      <c r="AA332" s="1491" t="s">
        <v>2703</v>
      </c>
      <c r="AB332" s="1491"/>
      <c r="AC332" s="1491"/>
      <c r="AD332" s="1491"/>
      <c r="AE332" s="1491"/>
      <c r="AF332" s="1491"/>
      <c r="AG332" s="4" t="s">
        <v>206</v>
      </c>
      <c r="AH332" s="4"/>
      <c r="AI332" s="1444"/>
      <c r="AJ332" s="1444"/>
      <c r="AK332" s="1444"/>
    </row>
    <row r="333" spans="2:37" ht="12.95" customHeight="1">
      <c r="B333" s="3" t="s">
        <v>89</v>
      </c>
      <c r="C333" s="3"/>
      <c r="D333" s="3"/>
      <c r="E333" s="3"/>
      <c r="F333" s="3"/>
      <c r="G333" s="3"/>
      <c r="H333" s="1312"/>
      <c r="I333" s="1312"/>
      <c r="J333" s="1312"/>
      <c r="K333" s="1312"/>
      <c r="L333" s="1312"/>
      <c r="M333" s="1312"/>
      <c r="N333" s="4"/>
      <c r="O333" s="4"/>
      <c r="P333" s="35"/>
      <c r="Q333" s="35"/>
      <c r="R333" s="35"/>
      <c r="S333" s="3"/>
      <c r="T333" s="3" t="s">
        <v>89</v>
      </c>
      <c r="V333" s="3"/>
      <c r="W333" s="3"/>
      <c r="X333" s="3"/>
      <c r="Y333" s="3"/>
      <c r="AA333" s="1312" t="s">
        <v>2704</v>
      </c>
      <c r="AB333" s="1312"/>
      <c r="AC333" s="1312"/>
      <c r="AD333" s="1312"/>
      <c r="AE333" s="1312"/>
      <c r="AF333" s="1312"/>
      <c r="AG333" s="4"/>
      <c r="AH333" s="4"/>
      <c r="AI333" s="35"/>
      <c r="AJ333" s="35"/>
      <c r="AK333" s="35"/>
    </row>
    <row r="334" spans="2:37" ht="12.95" customHeight="1">
      <c r="B334" s="3" t="s">
        <v>76</v>
      </c>
      <c r="C334" s="3"/>
      <c r="D334" s="3"/>
      <c r="E334" s="3"/>
      <c r="F334" s="3"/>
      <c r="G334" s="3"/>
      <c r="H334" s="1295"/>
      <c r="I334" s="1295"/>
      <c r="J334" s="1295"/>
      <c r="K334" s="1295"/>
      <c r="L334" s="1295"/>
      <c r="M334" s="1295"/>
      <c r="N334" s="1352"/>
      <c r="O334" s="1352"/>
      <c r="P334" s="1352"/>
      <c r="Q334" s="1352"/>
      <c r="R334" s="1352"/>
      <c r="S334" s="3"/>
      <c r="T334" s="3" t="s">
        <v>76</v>
      </c>
      <c r="V334" s="3"/>
      <c r="W334" s="3"/>
      <c r="X334" s="3"/>
      <c r="Y334" s="3"/>
      <c r="AA334" s="1295" t="s">
        <v>2705</v>
      </c>
      <c r="AB334" s="1295"/>
      <c r="AC334" s="1295"/>
      <c r="AD334" s="1295"/>
      <c r="AE334" s="1295"/>
      <c r="AF334" s="1295"/>
      <c r="AG334" s="1352"/>
      <c r="AH334" s="1352"/>
      <c r="AI334" s="1352"/>
      <c r="AJ334" s="1352"/>
      <c r="AK334" s="1352"/>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34" t="s">
        <v>591</v>
      </c>
      <c r="I336" s="1352"/>
      <c r="J336" s="1352"/>
      <c r="K336" s="1352"/>
      <c r="L336" s="1352"/>
      <c r="M336" s="1352"/>
      <c r="N336" s="1352"/>
      <c r="O336" s="1352"/>
      <c r="P336" s="1352"/>
      <c r="Q336" s="1352"/>
      <c r="R336" s="1352"/>
      <c r="T336" s="3" t="s">
        <v>368</v>
      </c>
      <c r="V336" s="3"/>
      <c r="W336" s="3"/>
      <c r="X336" s="3"/>
      <c r="Y336" s="3"/>
      <c r="AA336" s="1434" t="s">
        <v>591</v>
      </c>
      <c r="AB336" s="1352"/>
      <c r="AC336" s="1352"/>
      <c r="AD336" s="1352"/>
      <c r="AE336" s="1352"/>
      <c r="AF336" s="1352"/>
      <c r="AG336" s="1352"/>
      <c r="AH336" s="1352"/>
      <c r="AI336" s="1352"/>
      <c r="AJ336" s="1352"/>
      <c r="AK336" s="1352"/>
    </row>
    <row r="337" spans="2:66" ht="12.95" customHeight="1">
      <c r="B337" s="3" t="s">
        <v>471</v>
      </c>
      <c r="C337" s="3"/>
      <c r="D337" s="3"/>
      <c r="E337" s="3"/>
      <c r="F337" s="3"/>
      <c r="H337" s="1295"/>
      <c r="I337" s="1295"/>
      <c r="J337" s="1295"/>
      <c r="K337" s="1295"/>
      <c r="L337" s="1295"/>
      <c r="M337" s="1295"/>
      <c r="N337" s="1295"/>
      <c r="O337" s="1295"/>
      <c r="P337" s="1295"/>
      <c r="Q337" s="1295"/>
      <c r="R337" s="1295"/>
      <c r="T337" s="3" t="s">
        <v>471</v>
      </c>
      <c r="V337" s="3"/>
      <c r="W337" s="3"/>
      <c r="X337" s="3"/>
      <c r="Y337" s="3"/>
      <c r="AA337" s="1295"/>
      <c r="AB337" s="1295"/>
      <c r="AC337" s="1295"/>
      <c r="AD337" s="1295"/>
      <c r="AE337" s="1295"/>
      <c r="AF337" s="1295"/>
      <c r="AG337" s="1295"/>
      <c r="AH337" s="1295"/>
      <c r="AI337" s="1295"/>
      <c r="AJ337" s="1295"/>
      <c r="AK337" s="1295"/>
    </row>
    <row r="338" spans="2:66" ht="12.95" customHeight="1">
      <c r="B338" s="3" t="s">
        <v>472</v>
      </c>
      <c r="C338" s="3"/>
      <c r="D338" s="3"/>
      <c r="E338" s="3"/>
      <c r="F338" s="3"/>
      <c r="H338" s="1295"/>
      <c r="I338" s="1295"/>
      <c r="J338" s="1295"/>
      <c r="K338" s="1295"/>
      <c r="L338" s="1295"/>
      <c r="M338" s="1295"/>
      <c r="N338" s="1295"/>
      <c r="O338" s="1295"/>
      <c r="P338" s="1295"/>
      <c r="Q338" s="1295"/>
      <c r="R338" s="1295"/>
      <c r="T338" s="3" t="s">
        <v>75</v>
      </c>
      <c r="V338" s="3"/>
      <c r="W338" s="3"/>
      <c r="X338" s="3"/>
      <c r="Y338" s="3"/>
      <c r="AA338" s="1295"/>
      <c r="AB338" s="1295"/>
      <c r="AC338" s="1295"/>
      <c r="AD338" s="1295"/>
      <c r="AE338" s="1295"/>
      <c r="AF338" s="1295"/>
      <c r="AG338" s="1295"/>
      <c r="AH338" s="1295"/>
      <c r="AI338" s="1295"/>
      <c r="AJ338" s="1295"/>
      <c r="AK338" s="1295"/>
    </row>
    <row r="339" spans="2:66" ht="12.95" customHeight="1">
      <c r="B339" s="3" t="s">
        <v>87</v>
      </c>
      <c r="C339" s="3"/>
      <c r="D339" s="3"/>
      <c r="E339" s="3"/>
      <c r="F339" s="3"/>
      <c r="H339" s="1295"/>
      <c r="I339" s="1295"/>
      <c r="J339" s="1295"/>
      <c r="K339" s="1295"/>
      <c r="L339" s="1295"/>
      <c r="M339" s="1295"/>
      <c r="N339" s="1295"/>
      <c r="O339" s="1295"/>
      <c r="P339" s="1295"/>
      <c r="Q339" s="1295"/>
      <c r="R339" s="1295"/>
      <c r="T339" s="3" t="s">
        <v>87</v>
      </c>
      <c r="V339" s="3"/>
      <c r="W339" s="3"/>
      <c r="X339" s="3"/>
      <c r="Y339" s="3"/>
      <c r="AA339" s="1295"/>
      <c r="AB339" s="1295"/>
      <c r="AC339" s="1295"/>
      <c r="AD339" s="1295"/>
      <c r="AE339" s="1295"/>
      <c r="AF339" s="1295"/>
      <c r="AG339" s="1295"/>
      <c r="AH339" s="1295"/>
      <c r="AI339" s="1295"/>
      <c r="AJ339" s="1295"/>
      <c r="AK339" s="1295"/>
    </row>
    <row r="340" spans="2:66" ht="12.95" customHeight="1">
      <c r="B340" s="3" t="s">
        <v>88</v>
      </c>
      <c r="C340" s="3"/>
      <c r="D340" s="3"/>
      <c r="E340" s="3"/>
      <c r="F340" s="3"/>
      <c r="G340" s="3"/>
      <c r="H340" s="1491"/>
      <c r="I340" s="1491"/>
      <c r="J340" s="1491"/>
      <c r="K340" s="1491"/>
      <c r="L340" s="1491"/>
      <c r="M340" s="1491"/>
      <c r="N340" s="4" t="s">
        <v>206</v>
      </c>
      <c r="O340" s="4"/>
      <c r="P340" s="1444"/>
      <c r="Q340" s="1444"/>
      <c r="R340" s="1444"/>
      <c r="S340" s="3"/>
      <c r="T340" s="3" t="s">
        <v>88</v>
      </c>
      <c r="V340" s="3"/>
      <c r="W340" s="3"/>
      <c r="X340" s="3"/>
      <c r="Y340" s="3"/>
      <c r="AA340" s="1491"/>
      <c r="AB340" s="1491"/>
      <c r="AC340" s="1491"/>
      <c r="AD340" s="1491"/>
      <c r="AE340" s="1491"/>
      <c r="AF340" s="1491"/>
      <c r="AG340" s="4" t="s">
        <v>206</v>
      </c>
      <c r="AH340" s="4"/>
      <c r="AI340" s="1444"/>
      <c r="AJ340" s="1444"/>
      <c r="AK340" s="1444"/>
    </row>
    <row r="341" spans="2:66" ht="12.95" customHeight="1">
      <c r="B341" s="3" t="s">
        <v>89</v>
      </c>
      <c r="C341" s="3"/>
      <c r="D341" s="3"/>
      <c r="E341" s="3"/>
      <c r="F341" s="3"/>
      <c r="G341" s="3"/>
      <c r="H341" s="1312"/>
      <c r="I341" s="1312"/>
      <c r="J341" s="1312"/>
      <c r="K341" s="1312"/>
      <c r="L341" s="1312"/>
      <c r="M341" s="1312"/>
      <c r="N341" s="4"/>
      <c r="O341" s="4"/>
      <c r="P341" s="35"/>
      <c r="Q341" s="35"/>
      <c r="R341" s="35"/>
      <c r="S341" s="3"/>
      <c r="T341" s="3" t="s">
        <v>89</v>
      </c>
      <c r="V341" s="3"/>
      <c r="W341" s="3"/>
      <c r="X341" s="3"/>
      <c r="Y341" s="3"/>
      <c r="AA341" s="1312"/>
      <c r="AB341" s="1312"/>
      <c r="AC341" s="1312"/>
      <c r="AD341" s="1312"/>
      <c r="AE341" s="1312"/>
      <c r="AF341" s="1312"/>
      <c r="AG341" s="4"/>
      <c r="AH341" s="4"/>
      <c r="AI341" s="35"/>
      <c r="AJ341" s="35"/>
      <c r="AK341" s="35"/>
    </row>
    <row r="342" spans="2:66" ht="12.95" customHeight="1">
      <c r="B342" s="3" t="s">
        <v>76</v>
      </c>
      <c r="C342" s="3"/>
      <c r="D342" s="3"/>
      <c r="E342" s="3"/>
      <c r="F342" s="3"/>
      <c r="G342" s="3"/>
      <c r="H342" s="1295"/>
      <c r="I342" s="1295"/>
      <c r="J342" s="1295"/>
      <c r="K342" s="1295"/>
      <c r="L342" s="1295"/>
      <c r="M342" s="1295"/>
      <c r="N342" s="1352"/>
      <c r="O342" s="1352"/>
      <c r="P342" s="1352"/>
      <c r="Q342" s="1352"/>
      <c r="R342" s="1352"/>
      <c r="S342" s="3"/>
      <c r="T342" s="3" t="s">
        <v>76</v>
      </c>
      <c r="V342" s="3"/>
      <c r="W342" s="3"/>
      <c r="X342" s="3"/>
      <c r="Y342" s="3"/>
      <c r="AA342" s="1295"/>
      <c r="AB342" s="1295"/>
      <c r="AC342" s="1295"/>
      <c r="AD342" s="1295"/>
      <c r="AE342" s="1295"/>
      <c r="AF342" s="1295"/>
      <c r="AG342" s="1352"/>
      <c r="AH342" s="1352"/>
      <c r="AI342" s="1352"/>
      <c r="AJ342" s="1352"/>
      <c r="AK342" s="1352"/>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352" t="s">
        <v>2706</v>
      </c>
      <c r="I344" s="1352"/>
      <c r="J344" s="1352"/>
      <c r="K344" s="1352"/>
      <c r="L344" s="1352"/>
      <c r="M344" s="1352"/>
      <c r="N344" s="1352"/>
      <c r="O344" s="1352"/>
      <c r="P344" s="1352"/>
      <c r="Q344" s="1352"/>
      <c r="R344" s="1352"/>
      <c r="T344" s="204" t="s">
        <v>886</v>
      </c>
      <c r="V344" s="3"/>
      <c r="W344" s="3"/>
      <c r="X344" s="3"/>
      <c r="Y344" s="3"/>
      <c r="AA344" s="1352" t="s">
        <v>2712</v>
      </c>
      <c r="AB344" s="1352"/>
      <c r="AC344" s="1352"/>
      <c r="AD344" s="1352"/>
      <c r="AE344" s="1352"/>
      <c r="AF344" s="1352"/>
      <c r="AG344" s="1352"/>
      <c r="AH344" s="1352"/>
      <c r="AI344" s="1352"/>
      <c r="AJ344" s="1352"/>
      <c r="AK344" s="1352"/>
    </row>
    <row r="345" spans="2:66" ht="12.95" customHeight="1">
      <c r="B345" s="3" t="s">
        <v>471</v>
      </c>
      <c r="C345" s="3"/>
      <c r="D345" s="3"/>
      <c r="E345" s="3"/>
      <c r="F345" s="3"/>
      <c r="H345" s="1295" t="s">
        <v>2707</v>
      </c>
      <c r="I345" s="1295"/>
      <c r="J345" s="1295"/>
      <c r="K345" s="1295"/>
      <c r="L345" s="1295"/>
      <c r="M345" s="1295"/>
      <c r="N345" s="1295"/>
      <c r="O345" s="1295"/>
      <c r="P345" s="1295"/>
      <c r="Q345" s="1295"/>
      <c r="R345" s="1295"/>
      <c r="T345" s="3" t="s">
        <v>471</v>
      </c>
      <c r="V345" s="3"/>
      <c r="W345" s="3"/>
      <c r="X345" s="3"/>
      <c r="Y345" s="3"/>
      <c r="AA345" s="1295" t="s">
        <v>2713</v>
      </c>
      <c r="AB345" s="1295"/>
      <c r="AC345" s="1295"/>
      <c r="AD345" s="1295"/>
      <c r="AE345" s="1295"/>
      <c r="AF345" s="1295"/>
      <c r="AG345" s="1295"/>
      <c r="AH345" s="1295"/>
      <c r="AI345" s="1295"/>
      <c r="AJ345" s="1295"/>
      <c r="AK345" s="1295"/>
    </row>
    <row r="346" spans="2:66" ht="12.95" customHeight="1">
      <c r="B346" s="3" t="s">
        <v>75</v>
      </c>
      <c r="C346" s="3"/>
      <c r="D346" s="3"/>
      <c r="E346" s="3"/>
      <c r="F346" s="3"/>
      <c r="H346" s="1295" t="s">
        <v>2708</v>
      </c>
      <c r="I346" s="1295"/>
      <c r="J346" s="1295"/>
      <c r="K346" s="1295"/>
      <c r="L346" s="1295"/>
      <c r="M346" s="1295"/>
      <c r="N346" s="1295"/>
      <c r="O346" s="1295"/>
      <c r="P346" s="1295"/>
      <c r="Q346" s="1295"/>
      <c r="R346" s="1295"/>
      <c r="T346" s="3" t="s">
        <v>75</v>
      </c>
      <c r="V346" s="3"/>
      <c r="W346" s="3"/>
      <c r="X346" s="3"/>
      <c r="Y346" s="3"/>
      <c r="AA346" s="1295" t="s">
        <v>2714</v>
      </c>
      <c r="AB346" s="1295"/>
      <c r="AC346" s="1295"/>
      <c r="AD346" s="1295"/>
      <c r="AE346" s="1295"/>
      <c r="AF346" s="1295"/>
      <c r="AG346" s="1295"/>
      <c r="AH346" s="1295"/>
      <c r="AI346" s="1295"/>
      <c r="AJ346" s="1295"/>
      <c r="AK346" s="1295"/>
    </row>
    <row r="347" spans="2:66" ht="12.95" customHeight="1">
      <c r="B347" s="3" t="s">
        <v>87</v>
      </c>
      <c r="C347" s="3"/>
      <c r="D347" s="3"/>
      <c r="E347" s="3"/>
      <c r="F347" s="3"/>
      <c r="G347" s="3"/>
      <c r="H347" s="1449" t="s">
        <v>2742</v>
      </c>
      <c r="I347" s="1295"/>
      <c r="J347" s="1295"/>
      <c r="K347" s="1295"/>
      <c r="L347" s="1295"/>
      <c r="M347" s="1295"/>
      <c r="N347" s="1295"/>
      <c r="O347" s="1295"/>
      <c r="P347" s="1295"/>
      <c r="Q347" s="1295"/>
      <c r="R347" s="1295"/>
      <c r="T347" s="3" t="s">
        <v>87</v>
      </c>
      <c r="V347" s="3"/>
      <c r="W347" s="3"/>
      <c r="X347" s="3"/>
      <c r="Y347" s="3"/>
      <c r="AA347" s="1295" t="s">
        <v>2715</v>
      </c>
      <c r="AB347" s="1295"/>
      <c r="AC347" s="1295"/>
      <c r="AD347" s="1295"/>
      <c r="AE347" s="1295"/>
      <c r="AF347" s="1295"/>
      <c r="AG347" s="1295"/>
      <c r="AH347" s="1295"/>
      <c r="AI347" s="1295"/>
      <c r="AJ347" s="1295"/>
      <c r="AK347" s="1295"/>
    </row>
    <row r="348" spans="2:66" ht="12.95" customHeight="1">
      <c r="B348" s="3" t="s">
        <v>88</v>
      </c>
      <c r="C348" s="3"/>
      <c r="D348" s="3"/>
      <c r="E348" s="3"/>
      <c r="F348" s="3"/>
      <c r="G348" s="3"/>
      <c r="H348" s="1461" t="s">
        <v>2709</v>
      </c>
      <c r="I348" s="1491"/>
      <c r="J348" s="1491"/>
      <c r="K348" s="1491"/>
      <c r="L348" s="1491"/>
      <c r="M348" s="1491"/>
      <c r="N348" s="4" t="s">
        <v>206</v>
      </c>
      <c r="O348" s="4"/>
      <c r="P348" s="1444"/>
      <c r="Q348" s="1444"/>
      <c r="R348" s="1444"/>
      <c r="S348" s="3"/>
      <c r="T348" s="3" t="s">
        <v>88</v>
      </c>
      <c r="V348" s="3"/>
      <c r="W348" s="3"/>
      <c r="X348" s="3"/>
      <c r="Y348" s="3"/>
      <c r="AA348" s="1491" t="s">
        <v>2716</v>
      </c>
      <c r="AB348" s="1491"/>
      <c r="AC348" s="1491"/>
      <c r="AD348" s="1491"/>
      <c r="AE348" s="1491"/>
      <c r="AF348" s="1491"/>
      <c r="AG348" s="4" t="s">
        <v>206</v>
      </c>
      <c r="AH348" s="4"/>
      <c r="AI348" s="1444"/>
      <c r="AJ348" s="1444"/>
      <c r="AK348" s="1444"/>
    </row>
    <row r="349" spans="2:66" ht="12.95" customHeight="1">
      <c r="B349" s="3" t="s">
        <v>89</v>
      </c>
      <c r="C349" s="3"/>
      <c r="D349" s="3"/>
      <c r="E349" s="3"/>
      <c r="F349" s="3"/>
      <c r="G349" s="3"/>
      <c r="H349" s="1311" t="s">
        <v>2710</v>
      </c>
      <c r="I349" s="1312"/>
      <c r="J349" s="1312"/>
      <c r="K349" s="1312"/>
      <c r="L349" s="1312"/>
      <c r="M349" s="1312"/>
      <c r="N349" s="4"/>
      <c r="O349" s="4"/>
      <c r="P349" s="35"/>
      <c r="Q349" s="35"/>
      <c r="R349" s="35"/>
      <c r="S349" s="3"/>
      <c r="T349" s="3" t="s">
        <v>89</v>
      </c>
      <c r="V349" s="3"/>
      <c r="W349" s="3"/>
      <c r="X349" s="3"/>
      <c r="Y349" s="3"/>
      <c r="AA349" s="1312" t="s">
        <v>2717</v>
      </c>
      <c r="AB349" s="1312"/>
      <c r="AC349" s="1312"/>
      <c r="AD349" s="1312"/>
      <c r="AE349" s="1312"/>
      <c r="AF349" s="1312"/>
      <c r="AG349" s="4"/>
      <c r="AH349" s="4"/>
      <c r="AI349" s="35"/>
      <c r="AJ349" s="35"/>
      <c r="AK349" s="35"/>
    </row>
    <row r="350" spans="2:66" ht="12.95" customHeight="1">
      <c r="B350" s="3" t="s">
        <v>76</v>
      </c>
      <c r="C350" s="3"/>
      <c r="D350" s="3"/>
      <c r="E350" s="3"/>
      <c r="F350" s="3"/>
      <c r="G350" s="3"/>
      <c r="H350" s="1449" t="s">
        <v>2711</v>
      </c>
      <c r="I350" s="1295"/>
      <c r="J350" s="1295"/>
      <c r="K350" s="1295"/>
      <c r="L350" s="1295"/>
      <c r="M350" s="1295"/>
      <c r="N350" s="1352"/>
      <c r="O350" s="1352"/>
      <c r="P350" s="1352"/>
      <c r="Q350" s="1352"/>
      <c r="R350" s="1352"/>
      <c r="S350" s="3"/>
      <c r="T350" s="3" t="s">
        <v>76</v>
      </c>
      <c r="V350" s="3"/>
      <c r="W350" s="3"/>
      <c r="X350" s="3"/>
      <c r="Y350" s="3"/>
      <c r="AA350" s="1295" t="s">
        <v>2718</v>
      </c>
      <c r="AB350" s="1295"/>
      <c r="AC350" s="1295"/>
      <c r="AD350" s="1295"/>
      <c r="AE350" s="1295"/>
      <c r="AF350" s="1295"/>
      <c r="AG350" s="1352"/>
      <c r="AH350" s="1352"/>
      <c r="AI350" s="1352"/>
      <c r="AJ350" s="1352"/>
      <c r="AK350" s="1352"/>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352"/>
      <c r="Q352" s="1352"/>
      <c r="R352" s="1352"/>
      <c r="S352" s="1352"/>
      <c r="T352" s="1352"/>
      <c r="U352" s="1352"/>
      <c r="V352" s="1352"/>
      <c r="W352" s="1352"/>
      <c r="X352" s="1352"/>
      <c r="Y352" s="1352"/>
      <c r="Z352" s="1352"/>
      <c r="AA352" s="1352"/>
      <c r="AB352" s="1352"/>
      <c r="AC352" s="1352"/>
      <c r="AD352" s="1352"/>
      <c r="AE352" s="1352"/>
      <c r="BN352" t="s">
        <v>669</v>
      </c>
    </row>
    <row r="353" spans="1:66" ht="12.95" customHeight="1">
      <c r="B353" s="4"/>
      <c r="C353" s="4"/>
      <c r="D353" s="4"/>
      <c r="E353" s="4"/>
      <c r="F353" s="4"/>
      <c r="I353" s="4" t="s">
        <v>471</v>
      </c>
      <c r="P353" s="1295"/>
      <c r="Q353" s="1295"/>
      <c r="R353" s="1295"/>
      <c r="S353" s="1295"/>
      <c r="T353" s="1295"/>
      <c r="U353" s="1295"/>
      <c r="V353" s="1295"/>
      <c r="W353" s="1295"/>
      <c r="X353" s="1295"/>
      <c r="Y353" s="1295"/>
      <c r="Z353" s="1295"/>
      <c r="AA353" s="1295"/>
      <c r="AB353" s="1295"/>
      <c r="AC353" s="1295"/>
      <c r="AD353" s="1295"/>
      <c r="AE353" s="1295"/>
      <c r="BN353" t="s">
        <v>545</v>
      </c>
    </row>
    <row r="354" spans="1:66" ht="12.95" customHeight="1">
      <c r="B354" s="4"/>
      <c r="C354" s="4"/>
      <c r="D354" s="4"/>
      <c r="E354" s="4"/>
      <c r="F354" s="4"/>
      <c r="I354" s="4" t="s">
        <v>75</v>
      </c>
      <c r="P354" s="1295"/>
      <c r="Q354" s="1295"/>
      <c r="R354" s="1295"/>
      <c r="S354" s="1295"/>
      <c r="T354" s="1295"/>
      <c r="U354" s="1295"/>
      <c r="V354" s="1295"/>
      <c r="W354" s="1295"/>
      <c r="X354" s="1295"/>
      <c r="Y354" s="1295"/>
      <c r="Z354" s="1295"/>
      <c r="AA354" s="1295"/>
      <c r="AB354" s="1295"/>
      <c r="AC354" s="1295"/>
      <c r="AD354" s="1295"/>
      <c r="AE354" s="1295"/>
    </row>
    <row r="355" spans="1:66" ht="12.95" customHeight="1">
      <c r="B355" s="4"/>
      <c r="C355" s="4"/>
      <c r="D355" s="4"/>
      <c r="E355" s="4"/>
      <c r="F355" s="4"/>
      <c r="G355" s="4"/>
      <c r="I355" s="4" t="s">
        <v>87</v>
      </c>
      <c r="P355" s="1295"/>
      <c r="Q355" s="1295"/>
      <c r="R355" s="1295"/>
      <c r="S355" s="1295"/>
      <c r="T355" s="1295"/>
      <c r="U355" s="1295"/>
      <c r="V355" s="1295"/>
      <c r="W355" s="1295"/>
      <c r="X355" s="1295"/>
      <c r="Y355" s="1295"/>
      <c r="Z355" s="1295"/>
      <c r="AA355" s="1295"/>
      <c r="AB355" s="1295"/>
      <c r="AC355" s="1295"/>
      <c r="AD355" s="1295"/>
      <c r="AE355" s="1295"/>
    </row>
    <row r="356" spans="1:66" ht="12.95" customHeight="1">
      <c r="B356" s="4"/>
      <c r="C356" s="4"/>
      <c r="D356" s="4"/>
      <c r="E356" s="4"/>
      <c r="F356" s="4"/>
      <c r="G356" s="4"/>
      <c r="H356" s="302"/>
      <c r="I356" s="4" t="s">
        <v>88</v>
      </c>
      <c r="P356" s="1312"/>
      <c r="Q356" s="1312"/>
      <c r="R356" s="1312"/>
      <c r="S356" s="1312"/>
      <c r="T356" s="1312"/>
      <c r="U356" s="1312"/>
      <c r="V356" s="1312"/>
      <c r="W356" s="1312"/>
      <c r="X356" s="1312"/>
      <c r="Y356" s="1312"/>
      <c r="Z356" s="1312"/>
      <c r="AA356" s="4" t="s">
        <v>206</v>
      </c>
      <c r="AB356" s="4"/>
      <c r="AC356" s="1296"/>
      <c r="AD356" s="1296"/>
      <c r="AE356" s="1296"/>
      <c r="AF356" s="302"/>
      <c r="AG356" s="4"/>
      <c r="AH356" s="4"/>
      <c r="AI356" s="4"/>
      <c r="AJ356" s="4"/>
      <c r="AK356" s="4"/>
    </row>
    <row r="357" spans="1:66" ht="12.95" customHeight="1">
      <c r="B357" s="4"/>
      <c r="C357" s="4"/>
      <c r="D357" s="4"/>
      <c r="E357" s="4"/>
      <c r="F357" s="4"/>
      <c r="G357" s="4"/>
      <c r="H357" s="302"/>
      <c r="I357" s="4" t="s">
        <v>89</v>
      </c>
      <c r="P357" s="1312"/>
      <c r="Q357" s="1312"/>
      <c r="R357" s="1312"/>
      <c r="S357" s="1312"/>
      <c r="T357" s="1312"/>
      <c r="U357" s="1312"/>
      <c r="V357" s="1312"/>
      <c r="W357" s="1312"/>
      <c r="X357" s="1312"/>
      <c r="Y357" s="1312"/>
      <c r="Z357" s="1312"/>
      <c r="AF357" s="302"/>
      <c r="AG357" s="4"/>
      <c r="AH357" s="4"/>
      <c r="AI357" s="35"/>
      <c r="AJ357" s="35"/>
      <c r="AK357" s="35"/>
    </row>
    <row r="358" spans="1:66" ht="12.95" customHeight="1">
      <c r="B358" s="4"/>
      <c r="C358" s="4"/>
      <c r="D358" s="4"/>
      <c r="E358" s="4"/>
      <c r="F358" s="4"/>
      <c r="G358" s="4"/>
      <c r="I358" s="4" t="s">
        <v>76</v>
      </c>
      <c r="P358" s="1352"/>
      <c r="Q358" s="1352"/>
      <c r="R358" s="1352"/>
      <c r="S358" s="1352"/>
      <c r="T358" s="1352"/>
      <c r="U358" s="1352"/>
      <c r="V358" s="1352"/>
      <c r="W358" s="1352"/>
      <c r="X358" s="1352"/>
      <c r="Y358" s="1352"/>
      <c r="Z358" s="1352"/>
      <c r="AA358" s="1352"/>
      <c r="AB358" s="1352"/>
      <c r="AC358" s="1352"/>
      <c r="AD358" s="1352"/>
      <c r="AE358" s="1352"/>
    </row>
    <row r="359" spans="1:66" ht="12.95" customHeight="1">
      <c r="T359" s="8"/>
      <c r="U359" s="8"/>
      <c r="V359" s="8"/>
      <c r="W359" s="8"/>
      <c r="X359" s="8"/>
      <c r="Y359" s="8"/>
      <c r="Z359" s="8"/>
      <c r="AU359" s="95"/>
      <c r="AV359" s="95"/>
      <c r="AW359" s="95"/>
      <c r="AX359" s="95"/>
      <c r="AY359" s="95"/>
    </row>
    <row r="360" spans="1:66" ht="12.95" customHeight="1">
      <c r="A360" s="1456" t="s">
        <v>542</v>
      </c>
      <c r="B360" s="1456"/>
      <c r="C360" s="1456"/>
      <c r="D360" s="1456"/>
      <c r="E360" s="1456"/>
      <c r="F360" s="1456"/>
      <c r="G360" s="1456"/>
      <c r="H360" s="1456"/>
      <c r="I360" s="1456"/>
      <c r="J360" s="1456"/>
      <c r="K360" s="1456"/>
      <c r="L360" s="1456"/>
      <c r="M360" s="1456"/>
      <c r="N360" s="1456"/>
      <c r="O360" s="1456"/>
      <c r="P360" s="1456"/>
      <c r="Q360" s="1456"/>
      <c r="R360" s="1456"/>
      <c r="S360" s="1456"/>
      <c r="T360" s="1456"/>
      <c r="U360" s="1456"/>
      <c r="V360" s="1456"/>
      <c r="W360" s="1456"/>
      <c r="X360" s="1456"/>
      <c r="Y360" s="1456"/>
      <c r="Z360" s="1456"/>
      <c r="AA360" s="1456"/>
      <c r="AB360" s="1456"/>
      <c r="AC360" s="1456"/>
      <c r="AD360" s="1456"/>
      <c r="AE360" s="1456"/>
      <c r="AF360" s="1456"/>
      <c r="AG360" s="1456"/>
      <c r="AH360" s="1456"/>
      <c r="AI360" s="1456"/>
      <c r="AJ360" s="1456"/>
      <c r="AK360" s="1456"/>
      <c r="AL360" s="1456"/>
      <c r="AM360" s="1456"/>
      <c r="AN360" s="1456"/>
      <c r="AO360" s="1456"/>
      <c r="AP360" s="1456"/>
      <c r="AQ360" s="1456"/>
      <c r="AR360" s="1456"/>
      <c r="AS360" s="1456"/>
      <c r="AT360" s="1456"/>
      <c r="AU360" s="95"/>
      <c r="AV360" s="95"/>
      <c r="AW360" s="95"/>
      <c r="AX360" s="95"/>
      <c r="AY360" s="95"/>
    </row>
    <row r="361" spans="1:66" ht="12.95" customHeight="1">
      <c r="A361" s="1456"/>
      <c r="B361" s="1456"/>
      <c r="C361" s="1456"/>
      <c r="D361" s="1456"/>
      <c r="E361" s="1456"/>
      <c r="F361" s="1456"/>
      <c r="G361" s="1456"/>
      <c r="H361" s="1456"/>
      <c r="I361" s="1456"/>
      <c r="J361" s="1456"/>
      <c r="K361" s="1456"/>
      <c r="L361" s="1456"/>
      <c r="M361" s="1456"/>
      <c r="N361" s="1456"/>
      <c r="O361" s="1456"/>
      <c r="P361" s="1456"/>
      <c r="Q361" s="1456"/>
      <c r="R361" s="1456"/>
      <c r="S361" s="1456"/>
      <c r="T361" s="1456"/>
      <c r="U361" s="1456"/>
      <c r="V361" s="1456"/>
      <c r="W361" s="1456"/>
      <c r="X361" s="1456"/>
      <c r="Y361" s="1456"/>
      <c r="Z361" s="1456"/>
      <c r="AA361" s="1456"/>
      <c r="AB361" s="1456"/>
      <c r="AC361" s="1456"/>
      <c r="AD361" s="1456"/>
      <c r="AE361" s="1456"/>
      <c r="AF361" s="1456"/>
      <c r="AG361" s="1456"/>
      <c r="AH361" s="1456"/>
      <c r="AI361" s="1456"/>
      <c r="AJ361" s="1456"/>
      <c r="AK361" s="1456"/>
      <c r="AL361" s="1456"/>
      <c r="AM361" s="1456"/>
      <c r="AN361" s="1456"/>
      <c r="AO361" s="1456"/>
      <c r="AP361" s="1456"/>
      <c r="AQ361" s="1456"/>
      <c r="AR361" s="1456"/>
      <c r="AS361" s="1456"/>
      <c r="AT361" s="1456"/>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2053</v>
      </c>
      <c r="M364" s="1307" t="s">
        <v>545</v>
      </c>
      <c r="N364" s="1307"/>
      <c r="P364" t="s">
        <v>1639</v>
      </c>
      <c r="AJ364" s="1307" t="s">
        <v>545</v>
      </c>
      <c r="AK364" s="1307"/>
    </row>
    <row r="365" spans="1:66" ht="12.95" customHeight="1">
      <c r="D365" s="3" t="s">
        <v>1628</v>
      </c>
      <c r="M365" s="1307" t="s">
        <v>591</v>
      </c>
      <c r="N365" s="1307"/>
      <c r="P365" s="3" t="s">
        <v>1708</v>
      </c>
      <c r="AJ365" s="1403">
        <v>0</v>
      </c>
      <c r="AK365" s="1403"/>
    </row>
    <row r="366" spans="1:66" ht="12.95" customHeight="1">
      <c r="D366" s="3" t="s">
        <v>704</v>
      </c>
      <c r="M366" s="1307" t="s">
        <v>591</v>
      </c>
      <c r="N366" s="1307"/>
      <c r="P366" t="s">
        <v>1638</v>
      </c>
      <c r="AJ366" s="1307" t="s">
        <v>669</v>
      </c>
      <c r="AK366" s="1307"/>
    </row>
    <row r="367" spans="1:66" ht="12.95" customHeight="1">
      <c r="D367" s="3" t="s">
        <v>705</v>
      </c>
      <c r="M367" s="1307" t="s">
        <v>591</v>
      </c>
      <c r="N367" s="1307"/>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07" t="s">
        <v>591</v>
      </c>
      <c r="O372" s="1307"/>
      <c r="P372" s="40"/>
      <c r="Q372" s="40"/>
      <c r="R372" s="40"/>
      <c r="S372" s="40"/>
      <c r="T372" s="40"/>
      <c r="U372" s="40"/>
      <c r="V372" s="40"/>
      <c r="W372" s="40"/>
      <c r="X372" s="40"/>
      <c r="Y372" s="40"/>
      <c r="Z372" s="40"/>
      <c r="AC372" s="40"/>
      <c r="AD372" s="40"/>
      <c r="AE372" s="40"/>
    </row>
    <row r="373" spans="1:34" ht="12.95" customHeight="1">
      <c r="E373" t="s">
        <v>370</v>
      </c>
      <c r="Y373" s="1307" t="s">
        <v>591</v>
      </c>
      <c r="Z373" s="1307"/>
    </row>
    <row r="374" spans="1:34" ht="12.95" customHeight="1">
      <c r="D374" s="4" t="s">
        <v>978</v>
      </c>
      <c r="Q374" s="1352"/>
      <c r="R374" s="1352"/>
      <c r="S374" s="1352"/>
      <c r="T374" s="1352"/>
      <c r="U374" s="1352"/>
      <c r="V374" s="1352"/>
      <c r="W374" s="1352"/>
      <c r="X374" s="1352"/>
      <c r="Y374" s="1352"/>
      <c r="Z374" s="1352"/>
      <c r="AA374" s="1352"/>
      <c r="AB374" s="1352"/>
      <c r="AC374" s="1352"/>
      <c r="AD374" s="1352"/>
      <c r="AE374" s="1352"/>
      <c r="AF374" s="1352"/>
      <c r="AG374" s="1352"/>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07" t="s">
        <v>591</v>
      </c>
      <c r="K376" s="1307"/>
      <c r="L376" s="40"/>
      <c r="M376" s="40"/>
      <c r="N376" s="40"/>
      <c r="O376" s="40"/>
      <c r="P376" s="40"/>
      <c r="Q376" s="40"/>
      <c r="R376" s="40"/>
      <c r="S376" s="40"/>
      <c r="T376" s="40"/>
      <c r="U376" s="40"/>
      <c r="V376" s="40"/>
      <c r="W376" s="40"/>
      <c r="X376" s="40"/>
      <c r="Y376" s="40"/>
      <c r="Z376" s="40"/>
      <c r="AC376" s="40"/>
      <c r="AD376" s="40"/>
      <c r="AE376" s="40"/>
    </row>
    <row r="377" spans="1:34" ht="12.95" customHeight="1">
      <c r="E377" s="1470" t="s">
        <v>706</v>
      </c>
      <c r="F377" s="1470"/>
      <c r="G377" s="1470"/>
      <c r="H377" s="1470"/>
      <c r="I377" s="1470"/>
      <c r="J377" s="1470"/>
      <c r="K377" s="1470"/>
      <c r="L377" s="1470"/>
      <c r="M377" s="1470"/>
      <c r="N377" s="1470"/>
      <c r="O377" s="1470"/>
      <c r="P377" s="1470"/>
      <c r="Q377" s="1470"/>
      <c r="R377" s="1470"/>
      <c r="S377" s="1470"/>
      <c r="T377" s="1470"/>
      <c r="U377" s="1470"/>
      <c r="V377" s="1470"/>
      <c r="W377" s="1470"/>
      <c r="X377" s="1470"/>
      <c r="Y377" s="1470"/>
      <c r="Z377" s="1470"/>
      <c r="AA377" s="1470"/>
      <c r="AB377" s="1470"/>
      <c r="AC377" s="1470"/>
      <c r="AD377" s="1470"/>
      <c r="AE377" s="1470"/>
      <c r="AF377" s="1470"/>
      <c r="AG377" s="1470"/>
      <c r="AH377" s="1470"/>
    </row>
    <row r="378" spans="1:34" ht="12.95" customHeight="1">
      <c r="E378" s="1470"/>
      <c r="F378" s="1470"/>
      <c r="G378" s="1470"/>
      <c r="H378" s="1470"/>
      <c r="I378" s="1470"/>
      <c r="J378" s="1470"/>
      <c r="K378" s="1470"/>
      <c r="L378" s="1470"/>
      <c r="M378" s="1470"/>
      <c r="N378" s="1470"/>
      <c r="O378" s="1470"/>
      <c r="P378" s="1470"/>
      <c r="Q378" s="1470"/>
      <c r="R378" s="1470"/>
      <c r="S378" s="1470"/>
      <c r="T378" s="1470"/>
      <c r="U378" s="1470"/>
      <c r="V378" s="1470"/>
      <c r="W378" s="1470"/>
      <c r="X378" s="1470"/>
      <c r="Y378" s="1470"/>
      <c r="Z378" s="1470"/>
      <c r="AA378" s="1470"/>
      <c r="AB378" s="1470"/>
      <c r="AC378" s="1470"/>
      <c r="AD378" s="1470"/>
      <c r="AE378" s="1470"/>
      <c r="AF378" s="1470"/>
      <c r="AG378" s="1470"/>
      <c r="AH378" s="1470"/>
    </row>
    <row r="379" spans="1:34" ht="12.95" customHeight="1">
      <c r="E379" s="4" t="s">
        <v>448</v>
      </c>
      <c r="F379" s="4"/>
      <c r="G379" s="4"/>
      <c r="H379" s="4"/>
      <c r="I379" s="4"/>
      <c r="J379" s="4"/>
      <c r="K379" s="4"/>
      <c r="L379" s="4"/>
      <c r="N379" s="1318"/>
      <c r="O379" s="1318"/>
      <c r="P379" s="1318"/>
      <c r="Q379" s="1318"/>
      <c r="R379" s="4"/>
      <c r="U379" s="4" t="s">
        <v>449</v>
      </c>
      <c r="V379" s="4"/>
      <c r="W379" s="4"/>
      <c r="X379" s="4"/>
      <c r="Y379" s="4"/>
      <c r="Z379" s="4"/>
      <c r="AA379" s="4"/>
      <c r="AB379" s="4"/>
      <c r="AC379" s="1318"/>
      <c r="AD379" s="1318"/>
      <c r="AE379" s="1318"/>
      <c r="AF379" s="1318"/>
    </row>
    <row r="380" spans="1:34" ht="12.95" customHeight="1">
      <c r="E380" s="4" t="s">
        <v>450</v>
      </c>
      <c r="F380" s="4"/>
      <c r="G380" s="4"/>
      <c r="H380" s="4"/>
      <c r="I380" s="4"/>
      <c r="J380" s="4"/>
      <c r="K380" s="4"/>
      <c r="L380" s="4"/>
      <c r="N380" s="1318"/>
      <c r="O380" s="1318"/>
      <c r="P380" s="1318"/>
      <c r="Q380" s="1318"/>
      <c r="R380" s="4"/>
      <c r="U380" s="4" t="s">
        <v>0</v>
      </c>
      <c r="V380" s="4"/>
      <c r="W380" s="4"/>
      <c r="X380" s="4"/>
      <c r="Y380" s="4"/>
      <c r="Z380" s="4"/>
      <c r="AA380" s="4"/>
      <c r="AB380" s="4"/>
      <c r="AC380" s="1318"/>
      <c r="AD380" s="1318"/>
      <c r="AE380" s="1318"/>
      <c r="AF380" s="1318"/>
    </row>
    <row r="381" spans="1:34" ht="12.95" customHeight="1">
      <c r="E381" s="4" t="s">
        <v>1</v>
      </c>
      <c r="F381" s="4"/>
      <c r="G381" s="4"/>
      <c r="H381" s="4"/>
      <c r="I381" s="4"/>
      <c r="J381" s="4"/>
      <c r="K381" s="4"/>
      <c r="L381" s="4"/>
      <c r="N381" s="1318"/>
      <c r="O381" s="1318"/>
      <c r="P381" s="1318"/>
      <c r="Q381" s="1318"/>
      <c r="R381" s="4"/>
      <c r="V381" s="4"/>
      <c r="W381" s="4"/>
      <c r="X381" s="4"/>
      <c r="Y381" s="4"/>
      <c r="Z381" s="4"/>
      <c r="AA381" s="4"/>
      <c r="AB381" s="4"/>
    </row>
    <row r="382" spans="1:34" ht="12.95" customHeight="1">
      <c r="E382" s="4" t="s">
        <v>2</v>
      </c>
      <c r="F382" s="4"/>
      <c r="G382" s="4"/>
      <c r="H382" s="4"/>
      <c r="I382" s="4"/>
      <c r="J382" s="4"/>
      <c r="K382" s="4"/>
      <c r="L382" s="4"/>
      <c r="N382" s="1445"/>
      <c r="O382" s="1445"/>
      <c r="P382" s="1445"/>
      <c r="Q382" s="1445"/>
      <c r="R382" s="1445"/>
      <c r="S382" s="1445"/>
      <c r="T382" s="1445"/>
      <c r="U382" s="1445"/>
      <c r="V382" s="1445"/>
      <c r="W382" s="1445"/>
      <c r="X382" s="1445"/>
      <c r="Y382" s="1445"/>
      <c r="Z382" s="1445"/>
      <c r="AA382" s="1445"/>
      <c r="AB382" s="1445"/>
      <c r="AC382" s="1445"/>
      <c r="AD382" s="1445"/>
      <c r="AE382" s="1445"/>
      <c r="AF382" s="1445"/>
    </row>
    <row r="383" spans="1:34" ht="12.95" customHeight="1">
      <c r="E383" s="4"/>
      <c r="F383" s="4"/>
      <c r="G383" s="4"/>
      <c r="H383" s="4"/>
      <c r="I383" s="4"/>
      <c r="J383" s="4"/>
      <c r="K383" s="4"/>
      <c r="L383" s="4"/>
      <c r="N383" s="1446"/>
      <c r="O383" s="1446"/>
      <c r="P383" s="1446"/>
      <c r="Q383" s="1446"/>
      <c r="R383" s="1446"/>
      <c r="S383" s="1446"/>
      <c r="T383" s="1446"/>
      <c r="U383" s="1446"/>
      <c r="V383" s="1446"/>
      <c r="W383" s="1446"/>
      <c r="X383" s="1446"/>
      <c r="Y383" s="1446"/>
      <c r="Z383" s="1446"/>
      <c r="AA383" s="1446"/>
      <c r="AB383" s="1446"/>
      <c r="AC383" s="1446"/>
      <c r="AD383" s="1446"/>
      <c r="AE383" s="1446"/>
      <c r="AF383" s="1446"/>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2039</v>
      </c>
      <c r="F386" s="4"/>
      <c r="G386" s="4"/>
      <c r="H386" s="4"/>
      <c r="I386" s="4"/>
      <c r="J386" s="4"/>
      <c r="K386" s="4"/>
      <c r="L386" s="4"/>
      <c r="N386" t="s">
        <v>2035</v>
      </c>
      <c r="R386" s="27" t="s">
        <v>305</v>
      </c>
      <c r="S386" s="1436"/>
      <c r="T386" s="1436"/>
      <c r="U386" s="1" t="s">
        <v>306</v>
      </c>
      <c r="V386" s="1436"/>
      <c r="W386" s="1436"/>
      <c r="Y386" t="s">
        <v>2035</v>
      </c>
      <c r="AC386" s="27" t="s">
        <v>305</v>
      </c>
      <c r="AD386" s="1436"/>
      <c r="AE386" s="1436"/>
      <c r="AF386" s="1" t="s">
        <v>306</v>
      </c>
      <c r="AG386" s="1436"/>
      <c r="AH386" s="1436"/>
    </row>
    <row r="387" spans="1:36" ht="12.95" customHeight="1">
      <c r="E387" s="4" t="s">
        <v>987</v>
      </c>
      <c r="F387" s="4"/>
      <c r="G387" s="4"/>
      <c r="H387" s="4"/>
      <c r="I387" s="4"/>
      <c r="J387" s="4"/>
      <c r="K387" s="4"/>
      <c r="L387" s="4"/>
      <c r="N387" s="1436"/>
      <c r="O387" s="1436"/>
      <c r="P387" s="1436"/>
    </row>
    <row r="388" spans="1:36" ht="12.95" customHeight="1">
      <c r="E388" s="204" t="s">
        <v>2040</v>
      </c>
      <c r="F388" s="4"/>
      <c r="G388" s="4"/>
      <c r="H388" s="4"/>
      <c r="I388" s="4"/>
      <c r="J388" s="4"/>
      <c r="K388" s="4"/>
      <c r="L388" s="4"/>
      <c r="AG388" s="1376" t="s">
        <v>591</v>
      </c>
      <c r="AH388" s="1376"/>
    </row>
    <row r="389" spans="1:36" ht="12.95" customHeight="1">
      <c r="E389" s="4"/>
      <c r="F389" s="4"/>
      <c r="G389" s="4" t="s">
        <v>2041</v>
      </c>
      <c r="H389" s="4"/>
      <c r="I389" s="4"/>
      <c r="J389" s="4"/>
      <c r="K389" s="4"/>
      <c r="L389" s="4"/>
      <c r="AG389" s="1376" t="s">
        <v>591</v>
      </c>
      <c r="AH389" s="1376"/>
    </row>
    <row r="390" spans="1:36" ht="12.95" customHeight="1">
      <c r="E390" s="4"/>
      <c r="F390" s="4"/>
      <c r="G390" s="320" t="s">
        <v>988</v>
      </c>
      <c r="H390" s="4"/>
      <c r="I390" s="4"/>
      <c r="J390" s="4"/>
      <c r="K390" s="4"/>
      <c r="L390" s="4"/>
      <c r="V390" s="1307" t="s">
        <v>591</v>
      </c>
      <c r="W390" s="1307"/>
      <c r="Y390" s="22" t="s">
        <v>980</v>
      </c>
    </row>
    <row r="391" spans="1:36" ht="12.95" customHeight="1">
      <c r="E391" s="4" t="s">
        <v>981</v>
      </c>
      <c r="F391" s="4"/>
      <c r="G391" s="4"/>
      <c r="H391" s="4"/>
      <c r="I391" s="4"/>
      <c r="J391" s="4"/>
      <c r="K391" s="4"/>
      <c r="L391" s="4"/>
      <c r="V391" s="1307" t="s">
        <v>591</v>
      </c>
      <c r="W391" s="1307"/>
      <c r="Y391" s="4" t="s">
        <v>982</v>
      </c>
    </row>
    <row r="392" spans="1:36" ht="12.95" customHeight="1"/>
    <row r="393" spans="1:36" ht="12.95" customHeight="1">
      <c r="A393" s="2" t="s">
        <v>78</v>
      </c>
      <c r="B393" s="2"/>
    </row>
    <row r="394" spans="1:36" ht="12.95" customHeight="1">
      <c r="D394" t="s">
        <v>428</v>
      </c>
      <c r="J394" s="1434" t="s">
        <v>2720</v>
      </c>
      <c r="K394" s="1352"/>
      <c r="L394" s="1352"/>
      <c r="M394" s="1352"/>
      <c r="N394" s="1352"/>
      <c r="O394" s="1352"/>
      <c r="P394" s="1352"/>
      <c r="Q394" s="1352"/>
      <c r="R394" s="1352"/>
      <c r="S394" s="1352"/>
      <c r="T394" s="1352"/>
      <c r="U394" s="1352"/>
      <c r="V394" s="8" t="s">
        <v>83</v>
      </c>
      <c r="W394" s="8"/>
      <c r="X394" s="8"/>
      <c r="Y394" s="8"/>
      <c r="Z394" s="8"/>
      <c r="AA394" s="8"/>
      <c r="AB394" s="8"/>
      <c r="AC394" s="1352" t="s">
        <v>2719</v>
      </c>
      <c r="AD394" s="1352"/>
      <c r="AE394" s="1352"/>
      <c r="AF394" s="1352"/>
      <c r="AG394" s="1352"/>
      <c r="AH394" s="1352"/>
      <c r="AI394" s="1352"/>
      <c r="AJ394" s="1352"/>
    </row>
    <row r="395" spans="1:36" ht="12.95" customHeight="1">
      <c r="D395" s="3" t="s">
        <v>1182</v>
      </c>
      <c r="J395" s="1449" t="s">
        <v>2719</v>
      </c>
      <c r="K395" s="1295"/>
      <c r="L395" s="1295"/>
      <c r="M395" s="1295"/>
      <c r="N395" s="1295"/>
      <c r="O395" s="1295"/>
      <c r="P395" s="1295"/>
      <c r="Q395" s="1295"/>
      <c r="R395" s="1295"/>
      <c r="S395" s="1295"/>
      <c r="T395" s="1295"/>
      <c r="U395" s="1295"/>
      <c r="V395" s="3" t="s">
        <v>1182</v>
      </c>
      <c r="W395" s="8"/>
      <c r="X395" s="8"/>
      <c r="Y395" s="8"/>
      <c r="Z395" s="8"/>
      <c r="AA395" s="8"/>
      <c r="AB395" s="8"/>
      <c r="AC395" s="1352"/>
      <c r="AD395" s="1352"/>
      <c r="AE395" s="1352"/>
      <c r="AF395" s="1352"/>
      <c r="AG395" s="1352"/>
      <c r="AH395" s="1352"/>
      <c r="AI395" s="1352"/>
      <c r="AJ395" s="1352"/>
    </row>
    <row r="396" spans="1:36" ht="12.95" customHeight="1">
      <c r="D396" s="3" t="s">
        <v>441</v>
      </c>
      <c r="J396" s="1449" t="s">
        <v>2721</v>
      </c>
      <c r="K396" s="1295"/>
      <c r="L396" s="1295"/>
      <c r="M396" s="1295"/>
      <c r="N396" s="1295"/>
      <c r="O396" s="1295"/>
      <c r="P396" s="1295"/>
      <c r="Q396" s="1295"/>
      <c r="R396" s="1295"/>
      <c r="S396" s="1295"/>
      <c r="T396" s="1295"/>
      <c r="U396" s="1295"/>
      <c r="V396" s="3" t="s">
        <v>441</v>
      </c>
      <c r="W396" s="8"/>
      <c r="X396" s="8"/>
      <c r="Y396" s="8"/>
      <c r="Z396" s="8"/>
      <c r="AA396" s="8"/>
      <c r="AB396" s="8"/>
      <c r="AC396" s="1352"/>
      <c r="AD396" s="1352"/>
      <c r="AE396" s="1352"/>
      <c r="AF396" s="1352"/>
      <c r="AG396" s="1352"/>
      <c r="AH396" s="1352"/>
      <c r="AI396" s="1352"/>
      <c r="AJ396" s="1352"/>
    </row>
    <row r="397" spans="1:36" ht="12.95" customHeight="1">
      <c r="D397" t="s">
        <v>1178</v>
      </c>
      <c r="J397" s="1439" t="s">
        <v>2722</v>
      </c>
      <c r="K397" s="1320"/>
      <c r="L397" s="1320"/>
      <c r="M397" s="1320"/>
      <c r="N397" s="1320"/>
      <c r="O397" s="1320"/>
      <c r="P397" s="1320"/>
      <c r="Q397" s="1320"/>
      <c r="R397" s="1320"/>
      <c r="S397" s="1320"/>
      <c r="T397" s="1320"/>
      <c r="U397" s="1320"/>
      <c r="V397" s="1352"/>
      <c r="W397" s="1352"/>
      <c r="X397" s="1352"/>
      <c r="Y397" s="1352"/>
      <c r="Z397" s="1352"/>
      <c r="AA397" s="1352"/>
      <c r="AB397" s="1352"/>
      <c r="AC397" s="1352"/>
      <c r="AD397" s="1352"/>
      <c r="AE397" s="1352"/>
      <c r="AF397" s="1352"/>
      <c r="AG397" s="1352"/>
      <c r="AH397" s="1352"/>
      <c r="AI397" s="1352"/>
      <c r="AJ397" s="1352"/>
    </row>
    <row r="398" spans="1:36" ht="12.95" customHeight="1">
      <c r="D398" t="s">
        <v>4</v>
      </c>
      <c r="Q398" s="1757">
        <v>46062</v>
      </c>
      <c r="R398" s="1758"/>
      <c r="S398" s="1758"/>
      <c r="T398" s="1758"/>
      <c r="U398" s="1758"/>
      <c r="V398" t="s">
        <v>309</v>
      </c>
      <c r="AI398" s="1307" t="s">
        <v>669</v>
      </c>
      <c r="AJ398" s="1307"/>
    </row>
    <row r="399" spans="1:36" ht="12.95" customHeight="1">
      <c r="D399" t="s">
        <v>5</v>
      </c>
      <c r="Q399" s="1432">
        <v>46272</v>
      </c>
      <c r="R399" s="1433"/>
      <c r="S399" s="1433"/>
      <c r="T399" s="1433"/>
      <c r="U399" s="1433"/>
      <c r="W399" s="21" t="s">
        <v>74</v>
      </c>
      <c r="AG399" s="1378"/>
      <c r="AH399" s="1378"/>
      <c r="AI399" s="1378"/>
      <c r="AJ399" s="1378"/>
    </row>
    <row r="400" spans="1:36" ht="12.95" customHeight="1">
      <c r="D400" t="s">
        <v>427</v>
      </c>
      <c r="Q400" s="1379">
        <f>'Sources and Uses Budget'!C4</f>
        <v>6850000</v>
      </c>
      <c r="R400" s="1379"/>
      <c r="S400" s="1379"/>
      <c r="T400" s="1379"/>
      <c r="U400" s="1379"/>
      <c r="V400" s="3" t="s">
        <v>1181</v>
      </c>
      <c r="AG400" s="1508">
        <v>46271</v>
      </c>
      <c r="AH400" s="1508"/>
      <c r="AI400" s="1508"/>
      <c r="AJ400" s="1508"/>
    </row>
    <row r="401" spans="4:36" ht="12.95" customHeight="1">
      <c r="D401" t="s">
        <v>88</v>
      </c>
      <c r="I401" s="1461" t="s">
        <v>2723</v>
      </c>
      <c r="J401" s="1491"/>
      <c r="K401" s="1491"/>
      <c r="L401" s="1491"/>
      <c r="M401" s="1491"/>
      <c r="N401" s="1491"/>
      <c r="Q401" s="4" t="s">
        <v>206</v>
      </c>
      <c r="S401" s="1377"/>
      <c r="T401" s="1377"/>
      <c r="U401" s="1377"/>
      <c r="V401" t="s">
        <v>73</v>
      </c>
      <c r="AI401" s="1307" t="s">
        <v>669</v>
      </c>
      <c r="AJ401" s="1307"/>
    </row>
    <row r="402" spans="4:36" ht="12.95" customHeight="1">
      <c r="D402" t="s">
        <v>310</v>
      </c>
      <c r="Q402" s="1443">
        <f>AG402/12</f>
        <v>42195.833333333336</v>
      </c>
      <c r="R402" s="1443"/>
      <c r="S402" s="1443"/>
      <c r="T402" s="1443"/>
      <c r="U402" s="1443"/>
      <c r="V402" t="s">
        <v>311</v>
      </c>
      <c r="AG402" s="1378">
        <f>'Sources and Uses Budget'!C13</f>
        <v>506350</v>
      </c>
      <c r="AH402" s="1378"/>
      <c r="AI402" s="1378"/>
      <c r="AJ402" s="1378"/>
    </row>
    <row r="403" spans="4:36" ht="12.95" customHeight="1">
      <c r="D403" t="s">
        <v>312</v>
      </c>
      <c r="Q403" s="1421">
        <v>0.01</v>
      </c>
      <c r="R403" s="1421"/>
      <c r="S403" s="1421"/>
      <c r="T403" s="1421"/>
      <c r="U403" s="1421"/>
      <c r="V403" t="s">
        <v>1163</v>
      </c>
      <c r="AG403" s="1378"/>
      <c r="AH403" s="1378"/>
      <c r="AI403" s="1378"/>
      <c r="AJ403" s="1378"/>
    </row>
    <row r="404" spans="4:36" ht="12.95" customHeight="1">
      <c r="D404" t="s">
        <v>1162</v>
      </c>
      <c r="AG404" s="1378"/>
      <c r="AH404" s="1378"/>
      <c r="AI404" s="1378"/>
      <c r="AJ404" s="1378"/>
    </row>
    <row r="405" spans="4:36" ht="12.95" customHeight="1">
      <c r="AG405" s="456"/>
      <c r="AH405" s="456"/>
      <c r="AI405" s="456"/>
      <c r="AJ405" s="456"/>
    </row>
    <row r="406" spans="4:36" ht="12.95" customHeight="1">
      <c r="D406" s="3" t="s">
        <v>2097</v>
      </c>
      <c r="AG406" s="456"/>
      <c r="AH406" s="456"/>
      <c r="AI406" s="1307" t="s">
        <v>669</v>
      </c>
      <c r="AJ406" s="1307"/>
    </row>
    <row r="407" spans="4:36" ht="12.95" customHeight="1">
      <c r="D407" s="3" t="s">
        <v>1656</v>
      </c>
      <c r="T407" s="1396"/>
      <c r="U407" s="1396"/>
      <c r="V407" s="1396"/>
      <c r="W407" s="1396"/>
      <c r="X407" s="1396"/>
      <c r="Y407" s="1396"/>
      <c r="Z407" s="1396"/>
      <c r="AA407" s="1396"/>
      <c r="AB407" s="1396"/>
      <c r="AC407" s="1396"/>
      <c r="AD407" s="1396"/>
      <c r="AE407" s="1396"/>
      <c r="AF407" s="1396"/>
      <c r="AG407" s="1396"/>
      <c r="AH407" s="1396"/>
      <c r="AI407" s="1396"/>
      <c r="AJ407" s="1396"/>
    </row>
    <row r="408" spans="4:36" ht="12.95" customHeight="1">
      <c r="D408" s="3" t="s">
        <v>1655</v>
      </c>
      <c r="T408" s="1396"/>
      <c r="U408" s="1396"/>
      <c r="V408" s="1396"/>
      <c r="W408" s="1396"/>
      <c r="X408" s="1396"/>
      <c r="Y408" s="1396"/>
      <c r="Z408" s="1396"/>
      <c r="AA408" s="1396"/>
      <c r="AB408" s="1396"/>
      <c r="AC408" s="1396"/>
      <c r="AD408" s="1396"/>
      <c r="AE408" s="1396"/>
      <c r="AF408" s="1396"/>
      <c r="AG408" s="1396"/>
      <c r="AH408" s="1396"/>
      <c r="AI408" s="1396"/>
      <c r="AJ408" s="1396"/>
    </row>
    <row r="409" spans="4:36" ht="12.95" customHeight="1">
      <c r="AG409" s="456"/>
      <c r="AH409" s="456"/>
      <c r="AI409" s="456"/>
      <c r="AJ409" s="456"/>
    </row>
    <row r="410" spans="4:36" ht="12.95" customHeight="1">
      <c r="D410" s="3" t="s">
        <v>1649</v>
      </c>
      <c r="S410" s="1396" t="s">
        <v>669</v>
      </c>
      <c r="T410" s="1396"/>
      <c r="U410" s="1396"/>
      <c r="V410" t="s">
        <v>1650</v>
      </c>
      <c r="AG410" s="1497"/>
      <c r="AH410" s="1497"/>
      <c r="AI410" s="1497"/>
      <c r="AJ410" s="1497"/>
    </row>
    <row r="411" spans="4:36" ht="12.95" customHeight="1">
      <c r="D411" s="3" t="s">
        <v>1647</v>
      </c>
      <c r="S411" s="1396" t="s">
        <v>591</v>
      </c>
      <c r="T411" s="1396"/>
      <c r="U411" s="1396"/>
      <c r="V411" t="s">
        <v>1652</v>
      </c>
      <c r="AE411" s="1435"/>
      <c r="AF411" s="1435"/>
      <c r="AG411" s="1435"/>
      <c r="AH411" s="1435"/>
      <c r="AI411" s="1435"/>
      <c r="AJ411" s="1435"/>
    </row>
    <row r="412" spans="4:36" ht="12.95" customHeight="1">
      <c r="D412" s="3" t="s">
        <v>1648</v>
      </c>
      <c r="K412" s="1471"/>
      <c r="L412" s="1471"/>
      <c r="M412" s="1471"/>
      <c r="N412" s="1471"/>
      <c r="O412" s="1471"/>
      <c r="P412" s="1471"/>
      <c r="Q412" s="1471"/>
      <c r="R412" s="1471"/>
      <c r="S412" s="1471"/>
      <c r="T412" s="1471"/>
      <c r="U412" s="1471"/>
      <c r="V412" s="1471"/>
      <c r="W412" s="1471"/>
      <c r="X412" s="1471"/>
      <c r="Y412" s="1471"/>
      <c r="Z412" s="1471"/>
      <c r="AA412" s="1471"/>
      <c r="AB412" s="1471"/>
      <c r="AC412" s="1471"/>
      <c r="AD412" s="1471"/>
      <c r="AE412" s="1471"/>
      <c r="AF412" s="1471"/>
      <c r="AG412" s="1471"/>
      <c r="AH412" s="1471"/>
      <c r="AI412" s="1471"/>
      <c r="AJ412" s="1471"/>
    </row>
    <row r="413" spans="4:36" ht="12.95" customHeight="1">
      <c r="D413" s="3" t="s">
        <v>1651</v>
      </c>
      <c r="K413" s="1471"/>
      <c r="L413" s="1471"/>
      <c r="M413" s="1471"/>
      <c r="N413" s="1471"/>
      <c r="O413" s="1471"/>
      <c r="P413" s="1471"/>
      <c r="Q413" s="1471"/>
      <c r="R413" s="1471"/>
      <c r="S413" s="1471"/>
      <c r="T413" s="1471"/>
      <c r="U413" s="1471"/>
      <c r="V413" s="1471"/>
      <c r="W413" s="1471"/>
      <c r="X413" s="1471"/>
      <c r="Y413" s="1471"/>
      <c r="Z413" s="1471"/>
      <c r="AA413" s="1471"/>
      <c r="AB413" s="1471"/>
      <c r="AC413" s="1471"/>
      <c r="AD413" s="1471"/>
      <c r="AE413" s="1471"/>
      <c r="AF413" s="1471"/>
      <c r="AG413" s="1471"/>
      <c r="AH413" s="1471"/>
      <c r="AI413" s="1471"/>
      <c r="AJ413" s="1471"/>
    </row>
    <row r="414" spans="4:36" ht="12.95" customHeight="1">
      <c r="D414" s="3" t="s">
        <v>1654</v>
      </c>
      <c r="E414" s="477"/>
      <c r="F414" s="477"/>
      <c r="G414" s="477"/>
      <c r="H414" s="477"/>
      <c r="I414" s="477"/>
      <c r="J414" s="477"/>
      <c r="K414" s="477"/>
      <c r="L414" s="477"/>
      <c r="M414" s="477"/>
      <c r="N414" s="477"/>
      <c r="O414" s="477"/>
      <c r="P414" s="477"/>
      <c r="Q414" s="477"/>
      <c r="R414" s="477"/>
      <c r="S414" s="1438" t="s">
        <v>1184</v>
      </c>
      <c r="T414" s="1438"/>
      <c r="U414" s="1438"/>
      <c r="V414" s="1438"/>
      <c r="W414" s="1438"/>
      <c r="X414" s="1438"/>
      <c r="Y414" s="1438"/>
      <c r="Z414" s="1438"/>
      <c r="AA414" s="1438"/>
      <c r="AB414" s="1438"/>
      <c r="AC414" s="1438"/>
      <c r="AD414" s="1438"/>
      <c r="AE414" s="1438"/>
      <c r="AF414" s="1438"/>
      <c r="AG414" s="1438"/>
      <c r="AH414" s="1438"/>
      <c r="AI414" s="1438"/>
      <c r="AJ414" s="1438"/>
    </row>
    <row r="415" spans="4:36" ht="12.95" customHeight="1">
      <c r="D415" s="1498" t="s">
        <v>1653</v>
      </c>
      <c r="E415" s="1498"/>
      <c r="F415" s="1498"/>
      <c r="G415" s="1498"/>
      <c r="H415" s="1498"/>
      <c r="I415" s="1498"/>
      <c r="J415" s="1498"/>
      <c r="K415" s="1498"/>
      <c r="L415" s="1498"/>
      <c r="M415" s="1498"/>
      <c r="N415" s="1498"/>
      <c r="O415" s="1498"/>
      <c r="P415" s="1498"/>
      <c r="Q415" s="1498"/>
      <c r="R415" s="1498"/>
      <c r="S415" s="1498"/>
      <c r="T415" s="1498"/>
      <c r="U415" s="1498"/>
      <c r="V415" s="1498"/>
      <c r="W415" s="1498"/>
      <c r="X415" s="1498"/>
      <c r="Y415" s="1498"/>
      <c r="Z415" s="1498"/>
      <c r="AA415" s="1498"/>
      <c r="AB415" s="1498"/>
      <c r="AC415" s="1498"/>
      <c r="AD415" s="1498"/>
      <c r="AE415" s="1498"/>
      <c r="AF415" s="1498"/>
      <c r="AG415" s="1498"/>
      <c r="AH415" s="1498"/>
      <c r="AI415" s="1498"/>
      <c r="AJ415" s="1498"/>
    </row>
    <row r="416" spans="4:36" ht="12.95" customHeight="1">
      <c r="D416" s="1498"/>
      <c r="E416" s="1498"/>
      <c r="F416" s="1498"/>
      <c r="G416" s="1498"/>
      <c r="H416" s="1498"/>
      <c r="I416" s="1498"/>
      <c r="J416" s="1498"/>
      <c r="K416" s="1498"/>
      <c r="L416" s="1498"/>
      <c r="M416" s="1498"/>
      <c r="N416" s="1498"/>
      <c r="O416" s="1498"/>
      <c r="P416" s="1498"/>
      <c r="Q416" s="1498"/>
      <c r="R416" s="1498"/>
      <c r="S416" s="1498"/>
      <c r="T416" s="1498"/>
      <c r="U416" s="1498"/>
      <c r="V416" s="1498"/>
      <c r="W416" s="1498"/>
      <c r="X416" s="1498"/>
      <c r="Y416" s="1498"/>
      <c r="Z416" s="1498"/>
      <c r="AA416" s="1498"/>
      <c r="AB416" s="1498"/>
      <c r="AC416" s="1498"/>
      <c r="AD416" s="1498"/>
      <c r="AE416" s="1498"/>
      <c r="AF416" s="1498"/>
      <c r="AG416" s="1498"/>
      <c r="AH416" s="1498"/>
      <c r="AI416" s="1498"/>
      <c r="AJ416" s="1498"/>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434" t="s">
        <v>2648</v>
      </c>
      <c r="J419" s="1434"/>
      <c r="K419" s="1434"/>
      <c r="L419" s="1434"/>
      <c r="M419" s="1434"/>
      <c r="N419" s="1434"/>
      <c r="O419" s="1434"/>
      <c r="P419" s="1434"/>
      <c r="Q419" s="1434"/>
      <c r="R419" s="1434"/>
      <c r="S419" s="1434"/>
      <c r="T419" s="1434"/>
      <c r="U419" s="1434"/>
      <c r="V419" s="1434"/>
      <c r="W419" s="1434"/>
      <c r="X419" s="1434"/>
      <c r="Y419" s="1434"/>
      <c r="Z419" s="1434"/>
      <c r="AA419" s="1434"/>
      <c r="AB419" s="1434"/>
      <c r="AC419" s="1434"/>
      <c r="AD419" s="1434"/>
      <c r="AE419" s="1434"/>
    </row>
    <row r="420" spans="1:39" ht="12.95" customHeight="1">
      <c r="E420" t="s">
        <v>106</v>
      </c>
      <c r="R420" s="1307" t="s">
        <v>545</v>
      </c>
      <c r="S420" s="1307"/>
      <c r="AC420" s="27" t="s">
        <v>570</v>
      </c>
      <c r="AD420" s="1318">
        <v>6</v>
      </c>
      <c r="AE420" s="1318"/>
    </row>
    <row r="421" spans="1:39" ht="12.95" customHeight="1">
      <c r="E421" t="s">
        <v>107</v>
      </c>
      <c r="R421" s="1307" t="s">
        <v>591</v>
      </c>
      <c r="S421" s="1307"/>
      <c r="AC421" s="27" t="s">
        <v>570</v>
      </c>
      <c r="AD421" s="1318"/>
      <c r="AE421" s="1318"/>
    </row>
    <row r="422" spans="1:39" ht="12.95" customHeight="1">
      <c r="E422" t="s">
        <v>108</v>
      </c>
      <c r="S422" s="1307" t="s">
        <v>591</v>
      </c>
      <c r="T422" s="1307"/>
    </row>
    <row r="423" spans="1:39" ht="12.95" customHeight="1">
      <c r="E423" t="s">
        <v>170</v>
      </c>
      <c r="H423" s="1422" t="s">
        <v>334</v>
      </c>
      <c r="I423" s="1422"/>
      <c r="J423" s="1422"/>
      <c r="K423" s="1422"/>
      <c r="L423" s="1422"/>
      <c r="M423" s="1422"/>
      <c r="N423" s="1422"/>
      <c r="O423" s="1422"/>
      <c r="P423" s="1422"/>
      <c r="Q423" s="1422"/>
      <c r="R423" s="1422"/>
      <c r="S423" s="1422"/>
      <c r="T423" s="1422"/>
      <c r="U423" s="1422"/>
      <c r="V423" s="1422"/>
      <c r="W423" s="1422"/>
      <c r="X423" s="1422"/>
      <c r="Y423" s="1422"/>
      <c r="Z423" s="1422"/>
      <c r="AA423" s="1422"/>
      <c r="AB423" s="1422"/>
      <c r="AC423" s="1422"/>
      <c r="AD423" s="1422"/>
      <c r="AE423" s="1422"/>
    </row>
    <row r="424" spans="1:39" ht="12.95" customHeight="1">
      <c r="H424" s="1423"/>
      <c r="I424" s="1423"/>
      <c r="J424" s="1423"/>
      <c r="K424" s="1423"/>
      <c r="L424" s="1423"/>
      <c r="M424" s="1423"/>
      <c r="N424" s="1423"/>
      <c r="O424" s="1423"/>
      <c r="P424" s="1423"/>
      <c r="Q424" s="1423"/>
      <c r="R424" s="1423"/>
      <c r="S424" s="1423"/>
      <c r="T424" s="1423"/>
      <c r="U424" s="1423"/>
      <c r="V424" s="1423"/>
      <c r="W424" s="1423"/>
      <c r="X424" s="1423"/>
      <c r="Y424" s="1423"/>
      <c r="Z424" s="1423"/>
      <c r="AA424" s="1423"/>
      <c r="AB424" s="1423"/>
      <c r="AC424" s="1423"/>
      <c r="AD424" s="1423"/>
      <c r="AE424" s="1423"/>
    </row>
    <row r="425" spans="1:39" ht="12.95" customHeight="1"/>
    <row r="426" spans="1:39" ht="12.95" customHeight="1">
      <c r="A426" s="2" t="s">
        <v>590</v>
      </c>
      <c r="B426" s="2"/>
      <c r="C426" s="2"/>
      <c r="D426" s="2" t="s">
        <v>114</v>
      </c>
      <c r="AF426" s="2" t="s">
        <v>957</v>
      </c>
    </row>
    <row r="427" spans="1:39" ht="12.95" customHeight="1">
      <c r="E427" s="1436"/>
      <c r="F427" s="1436"/>
      <c r="G427" s="1436"/>
      <c r="H427" s="13" t="s">
        <v>115</v>
      </c>
      <c r="I427" s="1436"/>
      <c r="J427" s="1436"/>
      <c r="K427" s="1436"/>
      <c r="L427" t="s">
        <v>116</v>
      </c>
      <c r="N427" s="27" t="s">
        <v>575</v>
      </c>
      <c r="P427" s="1440">
        <v>1.6499770431588605</v>
      </c>
      <c r="Q427" s="1440"/>
      <c r="R427" s="1440"/>
      <c r="S427" t="s">
        <v>117</v>
      </c>
      <c r="W427" s="1437">
        <f>IF(E427&gt;0,(E427*I427),(P427*43560))</f>
        <v>71872.999999999971</v>
      </c>
      <c r="X427" s="1437"/>
      <c r="Y427" s="1437"/>
      <c r="Z427" t="s">
        <v>118</v>
      </c>
      <c r="AF427" s="1493">
        <f>IFERROR(IF(P427&gt;0,(AG446/P427),(AG446/(W427/43560))),0)</f>
        <v>174.54788307152904</v>
      </c>
      <c r="AG427" s="1493"/>
      <c r="AH427" s="1493"/>
      <c r="AM427" s="3"/>
    </row>
    <row r="428" spans="1:39" ht="12.95" customHeight="1">
      <c r="E428" t="s">
        <v>51</v>
      </c>
    </row>
    <row r="429" spans="1:39" ht="12.95" customHeight="1">
      <c r="E429" s="1426"/>
      <c r="F429" s="1426"/>
      <c r="G429" s="1426"/>
      <c r="H429" s="1426"/>
      <c r="I429" s="1426"/>
      <c r="J429" s="1426"/>
      <c r="K429" s="1426"/>
      <c r="L429" s="1426"/>
      <c r="M429" s="1426"/>
      <c r="N429" s="1426"/>
      <c r="O429" s="1426"/>
      <c r="P429" s="1426"/>
      <c r="Q429" s="1426"/>
      <c r="R429" s="1426"/>
      <c r="S429" s="1426"/>
      <c r="T429" s="1426"/>
      <c r="U429" s="1426"/>
      <c r="V429" s="1426"/>
      <c r="W429" s="1426"/>
      <c r="X429" s="1426"/>
      <c r="Y429" s="1426"/>
      <c r="Z429" s="1426"/>
      <c r="AA429" s="1426"/>
      <c r="AB429" s="1426"/>
      <c r="AC429" s="1426"/>
      <c r="AD429" s="1426"/>
      <c r="AE429" s="1426"/>
      <c r="AF429" s="1426"/>
      <c r="AG429" s="1426"/>
      <c r="AH429" s="1426"/>
      <c r="AI429" s="1426"/>
      <c r="AJ429" s="1426"/>
    </row>
    <row r="430" spans="1:39" ht="12.95" customHeight="1">
      <c r="E430" s="118" t="s">
        <v>1724</v>
      </c>
      <c r="F430" s="1008"/>
      <c r="G430" s="1008"/>
      <c r="H430" s="1008"/>
      <c r="I430" s="1431">
        <v>1.65</v>
      </c>
      <c r="J430" s="1431"/>
      <c r="K430" s="1431"/>
      <c r="L430" s="1008"/>
      <c r="M430" s="118"/>
      <c r="N430" s="1008"/>
      <c r="O430" s="1008"/>
      <c r="P430" s="1756">
        <f>(DU763+DU786+DU808)/I430</f>
        <v>189.09090909090909</v>
      </c>
      <c r="Q430" s="1756"/>
      <c r="R430" s="1756"/>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07">
        <v>1</v>
      </c>
      <c r="Q433" s="1307"/>
      <c r="S433" t="s">
        <v>189</v>
      </c>
      <c r="AE433" s="1307">
        <v>1</v>
      </c>
      <c r="AF433" s="1307"/>
    </row>
    <row r="434" spans="1:36" ht="12.95" customHeight="1">
      <c r="E434" t="s">
        <v>190</v>
      </c>
      <c r="P434" s="1307">
        <v>0</v>
      </c>
      <c r="Q434" s="1307"/>
      <c r="S434" t="s">
        <v>131</v>
      </c>
      <c r="AE434" s="1307" t="s">
        <v>591</v>
      </c>
      <c r="AF434" s="1307"/>
    </row>
    <row r="435" spans="1:36" ht="12.95" customHeight="1">
      <c r="F435" s="28" t="s">
        <v>132</v>
      </c>
    </row>
    <row r="436" spans="1:36" ht="12.95" customHeight="1">
      <c r="F436" s="1447"/>
      <c r="G436" s="1447"/>
      <c r="H436" s="1447"/>
      <c r="I436" s="1447"/>
      <c r="J436" s="1447"/>
      <c r="K436" s="1447"/>
      <c r="L436" s="1447"/>
      <c r="M436" s="1447"/>
      <c r="N436" s="1447"/>
      <c r="O436" s="1447"/>
      <c r="P436" s="1447"/>
      <c r="Q436" s="1447"/>
      <c r="R436" s="1447"/>
      <c r="S436" s="1447"/>
      <c r="T436" s="1447"/>
      <c r="U436" s="1447"/>
      <c r="V436" s="1447"/>
      <c r="W436" s="1447"/>
      <c r="X436" s="1447"/>
      <c r="Y436" s="1447"/>
      <c r="Z436" s="1447"/>
      <c r="AA436" s="1447"/>
      <c r="AB436" s="1447"/>
      <c r="AC436" s="1447"/>
      <c r="AD436" s="1447"/>
      <c r="AE436" s="1447"/>
      <c r="AF436" s="1447"/>
      <c r="AG436" s="1447"/>
      <c r="AH436" s="1447"/>
    </row>
    <row r="437" spans="1:36" ht="12.95" customHeight="1">
      <c r="F437" s="1448"/>
      <c r="G437" s="1448"/>
      <c r="H437" s="1448"/>
      <c r="I437" s="1448"/>
      <c r="J437" s="1448"/>
      <c r="K437" s="1448"/>
      <c r="L437" s="1448"/>
      <c r="M437" s="1448"/>
      <c r="N437" s="1448"/>
      <c r="O437" s="1448"/>
      <c r="P437" s="1448"/>
      <c r="Q437" s="1448"/>
      <c r="R437" s="1448"/>
      <c r="S437" s="1448"/>
      <c r="T437" s="1448"/>
      <c r="U437" s="1448"/>
      <c r="V437" s="1448"/>
      <c r="W437" s="1448"/>
      <c r="X437" s="1448"/>
      <c r="Y437" s="1448"/>
      <c r="Z437" s="1448"/>
      <c r="AA437" s="1448"/>
      <c r="AB437" s="1448"/>
      <c r="AC437" s="1448"/>
      <c r="AD437" s="1448"/>
      <c r="AE437" s="1448"/>
      <c r="AF437" s="1448"/>
      <c r="AG437" s="1448"/>
      <c r="AH437" s="1448"/>
    </row>
    <row r="438" spans="1:36" ht="12.95" customHeight="1">
      <c r="E438" t="s">
        <v>608</v>
      </c>
      <c r="P438" s="1"/>
      <c r="Q438" s="1307" t="s">
        <v>545</v>
      </c>
      <c r="R438" s="1307"/>
    </row>
    <row r="439" spans="1:36" ht="12.95" customHeight="1">
      <c r="F439" t="s">
        <v>609</v>
      </c>
      <c r="P439" s="1"/>
      <c r="Q439" s="1"/>
      <c r="AF439" s="1307" t="s">
        <v>591</v>
      </c>
      <c r="AG439" s="1430"/>
    </row>
    <row r="440" spans="1:36" ht="12.95" customHeight="1"/>
    <row r="441" spans="1:36" ht="12.95" customHeight="1">
      <c r="A441" s="2"/>
      <c r="B441" s="2"/>
      <c r="C441" s="2"/>
      <c r="E441" s="4" t="s">
        <v>308</v>
      </c>
      <c r="Z441" s="1307" t="s">
        <v>669</v>
      </c>
      <c r="AA441" s="1307"/>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07" t="s">
        <v>591</v>
      </c>
      <c r="AA443" s="1307"/>
    </row>
    <row r="444" spans="1:36" ht="12.95" customHeight="1"/>
    <row r="445" spans="1:36" ht="12.95" customHeight="1">
      <c r="A445" s="2" t="s">
        <v>467</v>
      </c>
      <c r="B445" s="2"/>
      <c r="C445" s="2"/>
      <c r="D445" s="2" t="s">
        <v>764</v>
      </c>
      <c r="AF445" s="48"/>
    </row>
    <row r="446" spans="1:36" ht="12.95" customHeight="1">
      <c r="D446" s="1322" t="s">
        <v>43</v>
      </c>
      <c r="E446" s="1323"/>
      <c r="F446" s="1323"/>
      <c r="G446" s="1323"/>
      <c r="H446" s="1323"/>
      <c r="I446" s="1323"/>
      <c r="J446" s="1323"/>
      <c r="K446" s="1323"/>
      <c r="L446" s="1323"/>
      <c r="M446" s="1323"/>
      <c r="N446" s="1323"/>
      <c r="O446" s="1323"/>
      <c r="P446" s="1323"/>
      <c r="Q446" s="1323"/>
      <c r="R446" s="1323"/>
      <c r="S446" s="1323"/>
      <c r="T446" s="1323"/>
      <c r="U446" s="1323"/>
      <c r="V446" s="1323"/>
      <c r="W446" s="1323"/>
      <c r="X446" s="1323"/>
      <c r="Y446" s="1323"/>
      <c r="Z446" s="1323"/>
      <c r="AA446" s="1323"/>
      <c r="AB446" s="1323"/>
      <c r="AC446" s="1323"/>
      <c r="AD446" s="1323"/>
      <c r="AE446" s="1323"/>
      <c r="AF446" s="1324"/>
      <c r="AG446" s="1405">
        <v>288</v>
      </c>
      <c r="AH446" s="1405"/>
      <c r="AI446" s="1405"/>
      <c r="AJ446" s="1405"/>
    </row>
    <row r="447" spans="1:36" ht="12.95" customHeight="1">
      <c r="D447" s="1427" t="s">
        <v>1222</v>
      </c>
      <c r="E447" s="1428"/>
      <c r="F447" s="1428"/>
      <c r="G447" s="1428"/>
      <c r="H447" s="1428"/>
      <c r="I447" s="1428"/>
      <c r="J447" s="1428"/>
      <c r="K447" s="1428"/>
      <c r="L447" s="1428"/>
      <c r="M447" s="1428"/>
      <c r="N447" s="1428"/>
      <c r="O447" s="1428"/>
      <c r="P447" s="1428"/>
      <c r="Q447" s="1428"/>
      <c r="R447" s="1428"/>
      <c r="S447" s="1428"/>
      <c r="T447" s="1428"/>
      <c r="U447" s="1428"/>
      <c r="V447" s="1428"/>
      <c r="W447" s="1428"/>
      <c r="X447" s="1428"/>
      <c r="Y447" s="1428"/>
      <c r="Z447" s="1428"/>
      <c r="AA447" s="1428"/>
      <c r="AB447" s="1428"/>
      <c r="AC447" s="1428"/>
      <c r="AD447" s="1428"/>
      <c r="AE447" s="1428"/>
      <c r="AF447" s="1429"/>
      <c r="AG447" s="1441">
        <v>0</v>
      </c>
      <c r="AH447" s="1442"/>
      <c r="AI447" s="1442"/>
      <c r="AJ447" s="1442"/>
    </row>
    <row r="448" spans="1:36" ht="12.95" customHeight="1">
      <c r="D448" s="1427" t="s">
        <v>1031</v>
      </c>
      <c r="E448" s="1428"/>
      <c r="F448" s="1428"/>
      <c r="G448" s="1428"/>
      <c r="H448" s="1428"/>
      <c r="I448" s="1428"/>
      <c r="J448" s="1428"/>
      <c r="K448" s="1428"/>
      <c r="L448" s="1428"/>
      <c r="M448" s="1428"/>
      <c r="N448" s="1428"/>
      <c r="O448" s="1428"/>
      <c r="P448" s="1428"/>
      <c r="Q448" s="1428"/>
      <c r="R448" s="1428"/>
      <c r="S448" s="1428"/>
      <c r="T448" s="1428"/>
      <c r="U448" s="1428"/>
      <c r="V448" s="1428"/>
      <c r="W448" s="1428"/>
      <c r="X448" s="1428"/>
      <c r="Y448" s="1428"/>
      <c r="Z448" s="1428"/>
      <c r="AA448" s="1428"/>
      <c r="AB448" s="1428"/>
      <c r="AC448" s="1428"/>
      <c r="AD448" s="1428"/>
      <c r="AE448" s="1428"/>
      <c r="AF448" s="1429"/>
      <c r="AG448" s="1405">
        <v>285</v>
      </c>
      <c r="AH448" s="1405"/>
      <c r="AI448" s="1405"/>
      <c r="AJ448" s="1405"/>
    </row>
    <row r="449" spans="4:55" ht="12.95" customHeight="1">
      <c r="D449" s="1427" t="s">
        <v>1032</v>
      </c>
      <c r="E449" s="1428"/>
      <c r="F449" s="1428"/>
      <c r="G449" s="1428"/>
      <c r="H449" s="1428"/>
      <c r="I449" s="1428"/>
      <c r="J449" s="1428"/>
      <c r="K449" s="1428"/>
      <c r="L449" s="1428"/>
      <c r="M449" s="1428"/>
      <c r="N449" s="1428"/>
      <c r="O449" s="1428"/>
      <c r="P449" s="1428"/>
      <c r="Q449" s="1428"/>
      <c r="R449" s="1428"/>
      <c r="S449" s="1428"/>
      <c r="T449" s="1428"/>
      <c r="U449" s="1428"/>
      <c r="V449" s="1428"/>
      <c r="W449" s="1428"/>
      <c r="X449" s="1428"/>
      <c r="Y449" s="1428"/>
      <c r="Z449" s="1428"/>
      <c r="AA449" s="1428"/>
      <c r="AB449" s="1428"/>
      <c r="AC449" s="1428"/>
      <c r="AD449" s="1428"/>
      <c r="AE449" s="1428"/>
      <c r="AF449" s="1429"/>
      <c r="AG449" s="1405">
        <v>285</v>
      </c>
      <c r="AH449" s="1405"/>
      <c r="AI449" s="1405"/>
      <c r="AJ449" s="1405"/>
    </row>
    <row r="450" spans="4:55" ht="12.95" customHeight="1">
      <c r="D450" s="1427" t="s">
        <v>1034</v>
      </c>
      <c r="E450" s="1428"/>
      <c r="F450" s="1428"/>
      <c r="G450" s="1428"/>
      <c r="H450" s="1428"/>
      <c r="I450" s="1428"/>
      <c r="J450" s="1428"/>
      <c r="K450" s="1428"/>
      <c r="L450" s="1428"/>
      <c r="M450" s="1428"/>
      <c r="N450" s="1428"/>
      <c r="O450" s="1428"/>
      <c r="P450" s="1428"/>
      <c r="Q450" s="1428"/>
      <c r="R450" s="1428"/>
      <c r="S450" s="1428"/>
      <c r="T450" s="1428"/>
      <c r="U450" s="1428"/>
      <c r="V450" s="1428"/>
      <c r="W450" s="1428"/>
      <c r="X450" s="1428"/>
      <c r="Y450" s="1428"/>
      <c r="Z450" s="1428"/>
      <c r="AA450" s="1428"/>
      <c r="AB450" s="1428"/>
      <c r="AC450" s="1428"/>
      <c r="AD450" s="1428"/>
      <c r="AE450" s="1428"/>
      <c r="AF450" s="1429"/>
      <c r="AG450" s="1316">
        <f>IF(ISERROR(AG449/AG448),0,AG449/AG448)</f>
        <v>1</v>
      </c>
      <c r="AH450" s="1316"/>
      <c r="AI450" s="1316"/>
      <c r="AJ450" s="1316"/>
    </row>
    <row r="451" spans="4:55" ht="12.95" customHeight="1">
      <c r="D451" s="1427" t="s">
        <v>1033</v>
      </c>
      <c r="E451" s="1428"/>
      <c r="F451" s="1428"/>
      <c r="G451" s="1428"/>
      <c r="H451" s="1428"/>
      <c r="I451" s="1428"/>
      <c r="J451" s="1428"/>
      <c r="K451" s="1428"/>
      <c r="L451" s="1428"/>
      <c r="M451" s="1428"/>
      <c r="N451" s="1428"/>
      <c r="O451" s="1428"/>
      <c r="P451" s="1428"/>
      <c r="Q451" s="1428"/>
      <c r="R451" s="1428"/>
      <c r="S451" s="1428"/>
      <c r="T451" s="1428"/>
      <c r="U451" s="1428"/>
      <c r="V451" s="1428"/>
      <c r="W451" s="1428"/>
      <c r="X451" s="1428"/>
      <c r="Y451" s="1428"/>
      <c r="Z451" s="1428"/>
      <c r="AA451" s="1428"/>
      <c r="AB451" s="1428"/>
      <c r="AC451" s="1428"/>
      <c r="AD451" s="1428"/>
      <c r="AE451" s="1428"/>
      <c r="AF451" s="1429"/>
      <c r="AG451" s="1420">
        <v>155466</v>
      </c>
      <c r="AH451" s="1420"/>
      <c r="AI451" s="1420"/>
      <c r="AJ451" s="1420"/>
    </row>
    <row r="452" spans="4:55" ht="12.95" customHeight="1">
      <c r="D452" s="1427" t="s">
        <v>1035</v>
      </c>
      <c r="E452" s="1428"/>
      <c r="F452" s="1428"/>
      <c r="G452" s="1428"/>
      <c r="H452" s="1428"/>
      <c r="I452" s="1428"/>
      <c r="J452" s="1428"/>
      <c r="K452" s="1428"/>
      <c r="L452" s="1428"/>
      <c r="M452" s="1428"/>
      <c r="N452" s="1428"/>
      <c r="O452" s="1428"/>
      <c r="P452" s="1428"/>
      <c r="Q452" s="1428"/>
      <c r="R452" s="1428"/>
      <c r="S452" s="1428"/>
      <c r="T452" s="1428"/>
      <c r="U452" s="1428"/>
      <c r="V452" s="1428"/>
      <c r="W452" s="1428"/>
      <c r="X452" s="1428"/>
      <c r="Y452" s="1428"/>
      <c r="Z452" s="1428"/>
      <c r="AA452" s="1428"/>
      <c r="AB452" s="1428"/>
      <c r="AC452" s="1428"/>
      <c r="AD452" s="1428"/>
      <c r="AE452" s="1428"/>
      <c r="AF452" s="1429"/>
      <c r="AG452" s="1420">
        <f>SUMPRODUCT(K726:N733,G726:J733)</f>
        <v>155466</v>
      </c>
      <c r="AH452" s="1420"/>
      <c r="AI452" s="1420"/>
      <c r="AJ452" s="1420"/>
    </row>
    <row r="453" spans="4:55" ht="12.95" customHeight="1">
      <c r="D453" s="1427" t="s">
        <v>1036</v>
      </c>
      <c r="E453" s="1428"/>
      <c r="F453" s="1428"/>
      <c r="G453" s="1428"/>
      <c r="H453" s="1428"/>
      <c r="I453" s="1428"/>
      <c r="J453" s="1428"/>
      <c r="K453" s="1428"/>
      <c r="L453" s="1428"/>
      <c r="M453" s="1428"/>
      <c r="N453" s="1428"/>
      <c r="O453" s="1428"/>
      <c r="P453" s="1428"/>
      <c r="Q453" s="1428"/>
      <c r="R453" s="1428"/>
      <c r="S453" s="1428"/>
      <c r="T453" s="1428"/>
      <c r="U453" s="1428"/>
      <c r="V453" s="1428"/>
      <c r="W453" s="1428"/>
      <c r="X453" s="1428"/>
      <c r="Y453" s="1428"/>
      <c r="Z453" s="1428"/>
      <c r="AA453" s="1428"/>
      <c r="AB453" s="1428"/>
      <c r="AC453" s="1428"/>
      <c r="AD453" s="1428"/>
      <c r="AE453" s="1428"/>
      <c r="AF453" s="1429"/>
      <c r="AG453" s="1316">
        <f>IF(ISERROR(AG452/AG451),0,AG452/AG451)</f>
        <v>1</v>
      </c>
      <c r="AH453" s="1316"/>
      <c r="AI453" s="1316"/>
      <c r="AJ453" s="1316"/>
    </row>
    <row r="454" spans="4:55" ht="12.95" customHeight="1">
      <c r="D454" s="1427" t="s">
        <v>1037</v>
      </c>
      <c r="E454" s="1428"/>
      <c r="F454" s="1428"/>
      <c r="G454" s="1428"/>
      <c r="H454" s="1428"/>
      <c r="I454" s="1428"/>
      <c r="J454" s="1428"/>
      <c r="K454" s="1428"/>
      <c r="L454" s="1428"/>
      <c r="M454" s="1428"/>
      <c r="N454" s="1428"/>
      <c r="O454" s="1428"/>
      <c r="P454" s="1428"/>
      <c r="Q454" s="1428"/>
      <c r="R454" s="1428"/>
      <c r="S454" s="1428"/>
      <c r="T454" s="1428"/>
      <c r="U454" s="1428"/>
      <c r="V454" s="1428"/>
      <c r="W454" s="1428"/>
      <c r="X454" s="1428"/>
      <c r="Y454" s="1428"/>
      <c r="Z454" s="1428"/>
      <c r="AA454" s="1428"/>
      <c r="AB454" s="1428"/>
      <c r="AC454" s="1428"/>
      <c r="AD454" s="1428"/>
      <c r="AE454" s="1428"/>
      <c r="AF454" s="1429"/>
      <c r="AG454" s="1316">
        <f>MIN(IF(AG450&gt;AG453,AG453,AG450),1)</f>
        <v>1</v>
      </c>
      <c r="AH454" s="1316"/>
      <c r="AI454" s="1316"/>
      <c r="AJ454" s="1316"/>
    </row>
    <row r="455" spans="4:55" ht="12.95" customHeight="1">
      <c r="D455" s="1427" t="s">
        <v>2042</v>
      </c>
      <c r="E455" s="1323"/>
      <c r="F455" s="1323"/>
      <c r="G455" s="1323"/>
      <c r="H455" s="1323"/>
      <c r="I455" s="1323"/>
      <c r="J455" s="1323"/>
      <c r="K455" s="1323"/>
      <c r="L455" s="1323"/>
      <c r="M455" s="1323"/>
      <c r="N455" s="1323"/>
      <c r="O455" s="1323"/>
      <c r="P455" s="1323"/>
      <c r="Q455" s="1323"/>
      <c r="R455" s="1323"/>
      <c r="S455" s="1323"/>
      <c r="T455" s="1323"/>
      <c r="U455" s="1323"/>
      <c r="V455" s="1323"/>
      <c r="W455" s="1323"/>
      <c r="X455" s="1323"/>
      <c r="Y455" s="1323"/>
      <c r="Z455" s="1323"/>
      <c r="AA455" s="1323"/>
      <c r="AB455" s="1323"/>
      <c r="AC455" s="1323"/>
      <c r="AD455" s="1323"/>
      <c r="AE455" s="1323"/>
      <c r="AF455" s="1324"/>
      <c r="AG455" s="1420">
        <f>4255</f>
        <v>4255</v>
      </c>
      <c r="AH455" s="1420"/>
      <c r="AI455" s="1420"/>
      <c r="AJ455" s="1420"/>
      <c r="AZ455" s="34"/>
      <c r="BA455" s="34"/>
      <c r="BB455" s="34"/>
      <c r="BC455" s="34"/>
    </row>
    <row r="456" spans="4:55" ht="12.95" customHeight="1">
      <c r="D456" s="1322" t="s">
        <v>569</v>
      </c>
      <c r="E456" s="1323"/>
      <c r="F456" s="1323"/>
      <c r="G456" s="1323"/>
      <c r="H456" s="1323"/>
      <c r="I456" s="1323"/>
      <c r="J456" s="1323"/>
      <c r="K456" s="1323"/>
      <c r="L456" s="1323"/>
      <c r="M456" s="1323"/>
      <c r="N456" s="1323"/>
      <c r="O456" s="1323"/>
      <c r="P456" s="1323"/>
      <c r="Q456" s="1323"/>
      <c r="R456" s="1323"/>
      <c r="S456" s="1323"/>
      <c r="T456" s="1323"/>
      <c r="U456" s="1323"/>
      <c r="V456" s="1323"/>
      <c r="W456" s="1323"/>
      <c r="X456" s="1323"/>
      <c r="Y456" s="1323"/>
      <c r="Z456" s="1323"/>
      <c r="AA456" s="1323"/>
      <c r="AB456" s="1323"/>
      <c r="AC456" s="1323"/>
      <c r="AD456" s="1323"/>
      <c r="AE456" s="1323"/>
      <c r="AF456" s="1324"/>
      <c r="AG456" s="1420">
        <v>0</v>
      </c>
      <c r="AH456" s="1420"/>
      <c r="AI456" s="1420"/>
      <c r="AJ456" s="1420"/>
      <c r="AZ456" s="3"/>
      <c r="BA456" s="3"/>
      <c r="BB456" s="3"/>
      <c r="BC456" s="3"/>
    </row>
    <row r="457" spans="4:55" ht="12.95" customHeight="1">
      <c r="D457" s="1427" t="s">
        <v>1205</v>
      </c>
      <c r="E457" s="1323"/>
      <c r="F457" s="1323"/>
      <c r="G457" s="1323"/>
      <c r="H457" s="1323"/>
      <c r="I457" s="1323"/>
      <c r="J457" s="1323"/>
      <c r="K457" s="1323"/>
      <c r="L457" s="1323"/>
      <c r="M457" s="1323"/>
      <c r="N457" s="1323"/>
      <c r="O457" s="1323"/>
      <c r="P457" s="1323"/>
      <c r="Q457" s="1323"/>
      <c r="R457" s="1323"/>
      <c r="S457" s="1323"/>
      <c r="T457" s="1323"/>
      <c r="U457" s="1323"/>
      <c r="V457" s="1323"/>
      <c r="W457" s="1323"/>
      <c r="X457" s="1323"/>
      <c r="Y457" s="1323"/>
      <c r="Z457" s="1323"/>
      <c r="AA457" s="1323"/>
      <c r="AB457" s="1323"/>
      <c r="AC457" s="1323"/>
      <c r="AD457" s="1323"/>
      <c r="AE457" s="1323"/>
      <c r="AF457" s="1324"/>
      <c r="AG457" s="1420">
        <f>48479+5800</f>
        <v>54279</v>
      </c>
      <c r="AH457" s="1420"/>
      <c r="AI457" s="1420"/>
      <c r="AJ457" s="1420"/>
      <c r="AZ457" s="3"/>
      <c r="BA457" s="3"/>
      <c r="BB457" s="3"/>
      <c r="BC457" s="3"/>
    </row>
    <row r="458" spans="4:55" ht="12.95" customHeight="1">
      <c r="D458" s="1427" t="s">
        <v>1038</v>
      </c>
      <c r="E458" s="1323"/>
      <c r="F458" s="1323"/>
      <c r="G458" s="1323"/>
      <c r="H458" s="1323"/>
      <c r="I458" s="1323"/>
      <c r="J458" s="1323"/>
      <c r="K458" s="1323"/>
      <c r="L458" s="1323"/>
      <c r="M458" s="1323"/>
      <c r="N458" s="1323"/>
      <c r="O458" s="1323"/>
      <c r="P458" s="1323"/>
      <c r="Q458" s="1323"/>
      <c r="R458" s="1323"/>
      <c r="S458" s="1323"/>
      <c r="T458" s="1323"/>
      <c r="U458" s="1323"/>
      <c r="V458" s="1323"/>
      <c r="W458" s="1323"/>
      <c r="X458" s="1323"/>
      <c r="Y458" s="1323"/>
      <c r="Z458" s="1323"/>
      <c r="AA458" s="1323"/>
      <c r="AB458" s="1323"/>
      <c r="AC458" s="1323"/>
      <c r="AD458" s="1323"/>
      <c r="AE458" s="1323"/>
      <c r="AF458" s="1324"/>
      <c r="AG458" s="1420">
        <v>35800</v>
      </c>
      <c r="AH458" s="1420"/>
      <c r="AI458" s="1420"/>
      <c r="AJ458" s="1420"/>
      <c r="BB458" s="3"/>
      <c r="BC458" s="3"/>
    </row>
    <row r="459" spans="4:55" ht="12.95" customHeight="1">
      <c r="D459" s="1494" t="s">
        <v>1039</v>
      </c>
      <c r="E459" s="1495"/>
      <c r="F459" s="1495"/>
      <c r="G459" s="1495"/>
      <c r="H459" s="1495"/>
      <c r="I459" s="1495"/>
      <c r="J459" s="1495"/>
      <c r="K459" s="1495"/>
      <c r="L459" s="1495"/>
      <c r="M459" s="1495"/>
      <c r="N459" s="1495"/>
      <c r="O459" s="1495"/>
      <c r="P459" s="1495"/>
      <c r="Q459" s="1495"/>
      <c r="R459" s="1495"/>
      <c r="S459" s="1495"/>
      <c r="T459" s="1495"/>
      <c r="U459" s="1495"/>
      <c r="V459" s="1495"/>
      <c r="W459" s="1495"/>
      <c r="X459" s="1495"/>
      <c r="Y459" s="1495"/>
      <c r="Z459" s="1495"/>
      <c r="AA459" s="1495"/>
      <c r="AB459" s="1495"/>
      <c r="AC459" s="1495"/>
      <c r="AD459" s="1495"/>
      <c r="AE459" s="1495"/>
      <c r="AF459" s="1496"/>
      <c r="AG459" s="1362">
        <f>AG451+AG455+AG457+AG458</f>
        <v>249800</v>
      </c>
      <c r="AH459" s="1362"/>
      <c r="AI459" s="1362"/>
      <c r="AJ459" s="1362"/>
      <c r="AZ459" s="3"/>
      <c r="BA459" s="3"/>
      <c r="BB459" s="3"/>
      <c r="BC459" s="3"/>
    </row>
    <row r="460" spans="4:55" ht="12.95" customHeight="1">
      <c r="D460" s="1499" t="s">
        <v>1206</v>
      </c>
      <c r="E460" s="1499"/>
      <c r="F460" s="1499"/>
      <c r="G460" s="1499"/>
      <c r="H460" s="1499"/>
      <c r="I460" s="1499"/>
      <c r="J460" s="1499"/>
      <c r="K460" s="1499"/>
      <c r="L460" s="1499"/>
      <c r="M460" s="1499"/>
      <c r="N460" s="1499"/>
      <c r="O460" s="1499"/>
      <c r="P460" s="1499"/>
      <c r="Q460" s="1499"/>
      <c r="R460" s="1499"/>
      <c r="S460" s="1499"/>
      <c r="T460" s="1499"/>
      <c r="U460" s="1499"/>
      <c r="V460" s="1499"/>
      <c r="W460" s="1499"/>
      <c r="X460" s="1499"/>
      <c r="Y460" s="1499"/>
      <c r="Z460" s="1499"/>
      <c r="AA460" s="1499"/>
      <c r="AB460" s="1499"/>
      <c r="AC460" s="1499"/>
      <c r="AD460" s="1499"/>
      <c r="AE460" s="1499"/>
      <c r="AF460" s="1499"/>
      <c r="AG460" s="1499"/>
      <c r="AH460" s="1499"/>
      <c r="AI460" s="1499"/>
      <c r="AJ460" s="1499"/>
      <c r="AZ460" s="3"/>
      <c r="BA460" s="3"/>
      <c r="BB460" s="3"/>
      <c r="BC460" s="3"/>
    </row>
    <row r="461" spans="4:55" ht="12.95" customHeight="1">
      <c r="D461" s="1500"/>
      <c r="E461" s="1500"/>
      <c r="F461" s="1500"/>
      <c r="G461" s="1500"/>
      <c r="H461" s="1500"/>
      <c r="I461" s="1500"/>
      <c r="J461" s="1500"/>
      <c r="K461" s="1500"/>
      <c r="L461" s="1500"/>
      <c r="M461" s="1500"/>
      <c r="N461" s="1500"/>
      <c r="O461" s="1500"/>
      <c r="P461" s="1500"/>
      <c r="Q461" s="1500"/>
      <c r="R461" s="1500"/>
      <c r="S461" s="1500"/>
      <c r="T461" s="1500"/>
      <c r="U461" s="1500"/>
      <c r="V461" s="1500"/>
      <c r="W461" s="1500"/>
      <c r="X461" s="1500"/>
      <c r="Y461" s="1500"/>
      <c r="Z461" s="1500"/>
      <c r="AA461" s="1500"/>
      <c r="AB461" s="1500"/>
      <c r="AC461" s="1500"/>
      <c r="AD461" s="1500"/>
      <c r="AE461" s="1500"/>
      <c r="AF461" s="1500"/>
      <c r="AG461" s="1500"/>
      <c r="AH461" s="1500"/>
      <c r="AI461" s="1500"/>
      <c r="AJ461" s="1500"/>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98">
        <f>IF(AG446=0,"",'Sources and Uses Budget'!B105/Application!AG446)</f>
        <v>316198.35416666669</v>
      </c>
      <c r="AD463" s="1398"/>
      <c r="AE463" s="1398"/>
      <c r="AF463" s="1398"/>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98">
        <f>IF(AG446=0,"",'Sources and Uses Budget'!C105/Application!AG446)</f>
        <v>316198.35416666669</v>
      </c>
      <c r="AD464" s="1398"/>
      <c r="AE464" s="1398"/>
      <c r="AF464" s="1398"/>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98">
        <f>IF(AG446=0,"",('Sources and Uses Budget'!$S$107+'Sources and Uses Budget'!$T$107)/Application!AG446)</f>
        <v>265250.33333333331</v>
      </c>
      <c r="AD465" s="1398"/>
      <c r="AE465" s="1398"/>
      <c r="AF465" s="1398"/>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34" t="s">
        <v>2054</v>
      </c>
      <c r="E473" s="1364"/>
      <c r="F473" s="1364"/>
      <c r="G473" s="1364"/>
      <c r="H473" s="1364"/>
      <c r="I473" s="1364"/>
      <c r="J473" s="1364"/>
      <c r="K473" s="1364"/>
      <c r="L473" s="1364"/>
      <c r="M473" s="1364"/>
      <c r="N473" s="1364"/>
      <c r="O473" s="1364"/>
      <c r="P473" s="1364"/>
      <c r="Q473" s="1364"/>
      <c r="R473" s="1364"/>
      <c r="S473" s="1364"/>
      <c r="T473" s="1364"/>
      <c r="U473" s="1364"/>
      <c r="V473" s="1365"/>
      <c r="W473" s="1325">
        <v>0</v>
      </c>
      <c r="X473" s="1326"/>
      <c r="Y473" s="132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363" t="s">
        <v>693</v>
      </c>
      <c r="E474" s="1364"/>
      <c r="F474" s="1364"/>
      <c r="G474" s="1364"/>
      <c r="H474" s="1364"/>
      <c r="I474" s="1364"/>
      <c r="J474" s="1364"/>
      <c r="K474" s="1364"/>
      <c r="L474" s="1364"/>
      <c r="M474" s="1364"/>
      <c r="N474" s="1364"/>
      <c r="O474" s="1364"/>
      <c r="P474" s="1364"/>
      <c r="Q474" s="1364"/>
      <c r="R474" s="1364"/>
      <c r="S474" s="1364"/>
      <c r="T474" s="1364"/>
      <c r="U474" s="1364"/>
      <c r="V474" s="1365"/>
      <c r="W474" s="1325">
        <v>0</v>
      </c>
      <c r="X474" s="1326"/>
      <c r="Y474" s="132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363" t="s">
        <v>694</v>
      </c>
      <c r="E475" s="1364"/>
      <c r="F475" s="1364"/>
      <c r="G475" s="1364"/>
      <c r="H475" s="1364"/>
      <c r="I475" s="1364"/>
      <c r="J475" s="1364"/>
      <c r="K475" s="1364"/>
      <c r="L475" s="1364"/>
      <c r="M475" s="1364"/>
      <c r="N475" s="1364"/>
      <c r="O475" s="1364"/>
      <c r="P475" s="1364"/>
      <c r="Q475" s="1364"/>
      <c r="R475" s="1364"/>
      <c r="S475" s="1364"/>
      <c r="T475" s="1364"/>
      <c r="U475" s="1364"/>
      <c r="V475" s="1365"/>
      <c r="W475" s="1325">
        <v>0</v>
      </c>
      <c r="X475" s="1326"/>
      <c r="Y475" s="1327"/>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363" t="s">
        <v>695</v>
      </c>
      <c r="E476" s="1364"/>
      <c r="F476" s="1364"/>
      <c r="G476" s="1364"/>
      <c r="H476" s="1364"/>
      <c r="I476" s="1364"/>
      <c r="J476" s="1364"/>
      <c r="K476" s="1364"/>
      <c r="L476" s="1364"/>
      <c r="M476" s="1364"/>
      <c r="N476" s="1364"/>
      <c r="O476" s="1364"/>
      <c r="P476" s="1364"/>
      <c r="Q476" s="1364"/>
      <c r="R476" s="1364"/>
      <c r="S476" s="1364"/>
      <c r="T476" s="1364"/>
      <c r="U476" s="1364"/>
      <c r="V476" s="1365"/>
      <c r="W476" s="1325">
        <v>0</v>
      </c>
      <c r="X476" s="1326"/>
      <c r="Y476" s="1327"/>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363" t="s">
        <v>881</v>
      </c>
      <c r="E477" s="1364"/>
      <c r="F477" s="1364"/>
      <c r="G477" s="1364"/>
      <c r="H477" s="1364"/>
      <c r="I477" s="1364"/>
      <c r="J477" s="1364"/>
      <c r="K477" s="1364"/>
      <c r="L477" s="1364"/>
      <c r="M477" s="1364"/>
      <c r="N477" s="1364"/>
      <c r="O477" s="1364"/>
      <c r="P477" s="1364"/>
      <c r="Q477" s="1364"/>
      <c r="R477" s="1364"/>
      <c r="S477" s="1364"/>
      <c r="T477" s="1364"/>
      <c r="U477" s="1364"/>
      <c r="V477" s="1365"/>
      <c r="W477" s="1325">
        <v>0</v>
      </c>
      <c r="X477" s="1326"/>
      <c r="Y477" s="1327"/>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363" t="s">
        <v>696</v>
      </c>
      <c r="E478" s="1364"/>
      <c r="F478" s="1364"/>
      <c r="G478" s="1364"/>
      <c r="H478" s="1364"/>
      <c r="I478" s="1364"/>
      <c r="J478" s="1364"/>
      <c r="K478" s="1364"/>
      <c r="L478" s="1364"/>
      <c r="M478" s="1364"/>
      <c r="N478" s="1364"/>
      <c r="O478" s="1364"/>
      <c r="P478" s="1364"/>
      <c r="Q478" s="1364"/>
      <c r="R478" s="1364"/>
      <c r="S478" s="1364"/>
      <c r="T478" s="1364"/>
      <c r="U478" s="1364"/>
      <c r="V478" s="1365"/>
      <c r="W478" s="1325">
        <v>0</v>
      </c>
      <c r="X478" s="1326"/>
      <c r="Y478" s="1327"/>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363" t="s">
        <v>1012</v>
      </c>
      <c r="E479" s="1364"/>
      <c r="F479" s="1364"/>
      <c r="G479" s="1364"/>
      <c r="H479" s="1364"/>
      <c r="I479" s="1364"/>
      <c r="J479" s="1364"/>
      <c r="K479" s="1364"/>
      <c r="L479" s="1364"/>
      <c r="M479" s="1364"/>
      <c r="N479" s="1364"/>
      <c r="O479" s="1364"/>
      <c r="P479" s="1364"/>
      <c r="Q479" s="1364"/>
      <c r="R479" s="1364"/>
      <c r="S479" s="1364"/>
      <c r="T479" s="1364"/>
      <c r="U479" s="1364"/>
      <c r="V479" s="1365"/>
      <c r="W479" s="1325">
        <v>0</v>
      </c>
      <c r="X479" s="1326"/>
      <c r="Y479" s="1327"/>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334" t="s">
        <v>2144</v>
      </c>
      <c r="E480" s="1335"/>
      <c r="F480" s="1335"/>
      <c r="G480" s="1335"/>
      <c r="H480" s="1335"/>
      <c r="I480" s="1335"/>
      <c r="J480" s="1335"/>
      <c r="K480" s="1335"/>
      <c r="L480" s="1335"/>
      <c r="M480" s="1335"/>
      <c r="N480" s="1335"/>
      <c r="O480" s="1335"/>
      <c r="P480" s="1335"/>
      <c r="Q480" s="1335"/>
      <c r="R480" s="1335"/>
      <c r="S480" s="1335"/>
      <c r="T480" s="1335"/>
      <c r="U480" s="1335"/>
      <c r="V480" s="1336"/>
      <c r="W480" s="1325">
        <v>0</v>
      </c>
      <c r="X480" s="1326"/>
      <c r="Y480" s="1327"/>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334" t="s">
        <v>1643</v>
      </c>
      <c r="E481" s="1364"/>
      <c r="F481" s="1364"/>
      <c r="G481" s="1364"/>
      <c r="H481" s="1364"/>
      <c r="I481" s="1364"/>
      <c r="J481" s="1364"/>
      <c r="K481" s="1364"/>
      <c r="L481" s="1364"/>
      <c r="M481" s="1364"/>
      <c r="N481" s="1364"/>
      <c r="O481" s="1364"/>
      <c r="P481" s="1364"/>
      <c r="Q481" s="1364"/>
      <c r="R481" s="1364"/>
      <c r="S481" s="1364"/>
      <c r="T481" s="1364"/>
      <c r="U481" s="1364"/>
      <c r="V481" s="1365"/>
      <c r="W481" s="1325">
        <v>74</v>
      </c>
      <c r="X481" s="1326"/>
      <c r="Y481" s="1327"/>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766"/>
      <c r="H482" s="1767"/>
      <c r="I482" s="1767"/>
      <c r="J482" s="1767"/>
      <c r="K482" s="1767"/>
      <c r="L482" s="1767"/>
      <c r="M482" s="1767"/>
      <c r="N482" s="1767"/>
      <c r="O482" s="1767"/>
      <c r="P482" s="1767"/>
      <c r="Q482" s="1767"/>
      <c r="R482" s="1767"/>
      <c r="S482" s="1767"/>
      <c r="T482" s="1767"/>
      <c r="U482" s="1767"/>
      <c r="V482" s="1768"/>
      <c r="W482" s="1325">
        <v>0</v>
      </c>
      <c r="X482" s="1326"/>
      <c r="Y482" s="1327"/>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456" t="s">
        <v>810</v>
      </c>
      <c r="B488" s="1456"/>
      <c r="C488" s="1456"/>
      <c r="D488" s="1456"/>
      <c r="E488" s="1456"/>
      <c r="F488" s="1456"/>
      <c r="G488" s="1456"/>
      <c r="H488" s="1456"/>
      <c r="I488" s="1456"/>
      <c r="J488" s="1456"/>
      <c r="K488" s="1456"/>
      <c r="L488" s="1456"/>
      <c r="M488" s="1456"/>
      <c r="N488" s="1456"/>
      <c r="O488" s="1456"/>
      <c r="P488" s="1456"/>
      <c r="Q488" s="1456"/>
      <c r="R488" s="1456"/>
      <c r="S488" s="1456"/>
      <c r="T488" s="1456"/>
      <c r="U488" s="1456"/>
      <c r="V488" s="1456"/>
      <c r="W488" s="1456"/>
      <c r="X488" s="1456"/>
      <c r="Y488" s="1456"/>
      <c r="Z488" s="1456"/>
      <c r="AA488" s="1456"/>
      <c r="AB488" s="1456"/>
      <c r="AC488" s="1456"/>
      <c r="AD488" s="1456"/>
      <c r="AE488" s="1456"/>
      <c r="AF488" s="1456"/>
      <c r="AG488" s="1456"/>
      <c r="AH488" s="1456"/>
      <c r="AI488" s="1456"/>
      <c r="AJ488" s="1456"/>
      <c r="AK488" s="1456"/>
      <c r="AL488" s="1456"/>
      <c r="AM488" s="1456"/>
      <c r="AN488" s="1456"/>
      <c r="AO488" s="1456"/>
      <c r="AP488" s="1456"/>
      <c r="AQ488" s="1456"/>
      <c r="AR488" s="1456"/>
      <c r="AS488" s="1456"/>
      <c r="AT488" s="1456"/>
      <c r="AU488" s="95"/>
      <c r="AV488" s="95"/>
      <c r="AW488" s="95"/>
      <c r="AX488" s="95"/>
      <c r="AY488" s="95"/>
      <c r="AZ488" s="3"/>
      <c r="BB488" s="3"/>
      <c r="BC488" s="3"/>
    </row>
    <row r="489" spans="1:55" ht="12.95" customHeight="1">
      <c r="A489" s="1456"/>
      <c r="B489" s="1456"/>
      <c r="C489" s="1456"/>
      <c r="D489" s="1456"/>
      <c r="E489" s="1456"/>
      <c r="F489" s="1456"/>
      <c r="G489" s="1456"/>
      <c r="H489" s="1456"/>
      <c r="I489" s="1456"/>
      <c r="J489" s="1456"/>
      <c r="K489" s="1456"/>
      <c r="L489" s="1456"/>
      <c r="M489" s="1456"/>
      <c r="N489" s="1456"/>
      <c r="O489" s="1456"/>
      <c r="P489" s="1456"/>
      <c r="Q489" s="1456"/>
      <c r="R489" s="1456"/>
      <c r="S489" s="1456"/>
      <c r="T489" s="1456"/>
      <c r="U489" s="1456"/>
      <c r="V489" s="1456"/>
      <c r="W489" s="1456"/>
      <c r="X489" s="1456"/>
      <c r="Y489" s="1456"/>
      <c r="Z489" s="1456"/>
      <c r="AA489" s="1456"/>
      <c r="AB489" s="1456"/>
      <c r="AC489" s="1456"/>
      <c r="AD489" s="1456"/>
      <c r="AE489" s="1456"/>
      <c r="AF489" s="1456"/>
      <c r="AG489" s="1456"/>
      <c r="AH489" s="1456"/>
      <c r="AI489" s="1456"/>
      <c r="AJ489" s="1456"/>
      <c r="AK489" s="1456"/>
      <c r="AL489" s="1456"/>
      <c r="AM489" s="1456"/>
      <c r="AN489" s="1456"/>
      <c r="AO489" s="1456"/>
      <c r="AP489" s="1456"/>
      <c r="AQ489" s="1456"/>
      <c r="AR489" s="1456"/>
      <c r="AS489" s="1456"/>
      <c r="AT489" s="1456"/>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328" t="s">
        <v>393</v>
      </c>
      <c r="R493" s="1329"/>
      <c r="S493" s="1329"/>
      <c r="T493" s="1329"/>
      <c r="U493" s="1329"/>
      <c r="V493" s="1329"/>
      <c r="W493" s="1329"/>
      <c r="X493" s="1329"/>
      <c r="Y493" s="1329"/>
      <c r="Z493" s="1329"/>
      <c r="AA493" s="1329"/>
      <c r="AB493" s="1329"/>
      <c r="AC493" s="1329"/>
      <c r="AD493" s="1329"/>
      <c r="AE493" s="1329"/>
      <c r="AF493" s="1329"/>
      <c r="AG493" s="1329"/>
      <c r="AH493" s="1329"/>
      <c r="AI493" s="1329"/>
      <c r="AJ493" s="1329"/>
      <c r="AK493" s="1330"/>
      <c r="AZ493" s="3"/>
      <c r="BB493" s="3"/>
      <c r="BC493" s="3"/>
    </row>
    <row r="494" spans="1:55" ht="12.95" customHeight="1">
      <c r="B494" s="45" t="s">
        <v>394</v>
      </c>
      <c r="C494" s="5"/>
      <c r="D494" s="5"/>
      <c r="E494" s="5"/>
      <c r="F494" s="5"/>
      <c r="G494" s="5"/>
      <c r="H494" s="5"/>
      <c r="I494" s="5"/>
      <c r="J494" s="5"/>
      <c r="K494" s="5"/>
      <c r="L494" s="5"/>
      <c r="M494" s="5"/>
      <c r="N494" s="5"/>
      <c r="O494" s="5"/>
      <c r="P494" s="5"/>
      <c r="Q494" s="1393" t="s">
        <v>2724</v>
      </c>
      <c r="R494" s="1295"/>
      <c r="S494" s="1295"/>
      <c r="T494" s="1295"/>
      <c r="U494" s="1295"/>
      <c r="V494" s="1295"/>
      <c r="W494" s="1295"/>
      <c r="X494" s="1295"/>
      <c r="Y494" s="1295"/>
      <c r="Z494" s="1295"/>
      <c r="AA494" s="1295"/>
      <c r="AB494" s="1295"/>
      <c r="AC494" s="1295"/>
      <c r="AD494" s="1295"/>
      <c r="AE494" s="1295"/>
      <c r="AF494" s="1295"/>
      <c r="AG494" s="1295"/>
      <c r="AH494" s="1295"/>
      <c r="AI494" s="1295"/>
      <c r="AJ494" s="1295"/>
      <c r="AK494" s="1394"/>
      <c r="AZ494" s="3"/>
      <c r="BB494" s="3"/>
      <c r="BC494" s="3"/>
    </row>
    <row r="495" spans="1:55" ht="12.95" customHeight="1">
      <c r="B495" s="45" t="s">
        <v>395</v>
      </c>
      <c r="C495" s="5"/>
      <c r="D495" s="5"/>
      <c r="E495" s="5"/>
      <c r="F495" s="5"/>
      <c r="G495" s="5"/>
      <c r="H495" s="5"/>
      <c r="I495" s="5"/>
      <c r="J495" s="5"/>
      <c r="K495" s="5"/>
      <c r="L495" s="5"/>
      <c r="M495" s="5"/>
      <c r="N495" s="5"/>
      <c r="O495" s="5"/>
      <c r="P495" s="5"/>
      <c r="Q495" s="1393" t="s">
        <v>2725</v>
      </c>
      <c r="R495" s="1295"/>
      <c r="S495" s="1295"/>
      <c r="T495" s="1295"/>
      <c r="U495" s="1295"/>
      <c r="V495" s="1295"/>
      <c r="W495" s="1295"/>
      <c r="X495" s="1295"/>
      <c r="Y495" s="1295"/>
      <c r="Z495" s="1295"/>
      <c r="AA495" s="1295"/>
      <c r="AB495" s="1295"/>
      <c r="AC495" s="1295"/>
      <c r="AD495" s="1295"/>
      <c r="AE495" s="1295"/>
      <c r="AF495" s="1295"/>
      <c r="AG495" s="1295"/>
      <c r="AH495" s="1295"/>
      <c r="AI495" s="1295"/>
      <c r="AJ495" s="1295"/>
      <c r="AK495" s="1394"/>
      <c r="AZ495" s="3"/>
      <c r="BB495" s="3"/>
      <c r="BC495" s="3"/>
    </row>
    <row r="496" spans="1:55" ht="12.95" customHeight="1">
      <c r="B496" s="45" t="s">
        <v>396</v>
      </c>
      <c r="C496" s="5"/>
      <c r="D496" s="5"/>
      <c r="E496" s="5"/>
      <c r="F496" s="5"/>
      <c r="G496" s="5"/>
      <c r="H496" s="5"/>
      <c r="I496" s="5"/>
      <c r="J496" s="5"/>
      <c r="K496" s="5"/>
      <c r="L496" s="5"/>
      <c r="M496" s="5"/>
      <c r="N496" s="5"/>
      <c r="O496" s="5"/>
      <c r="P496" s="5"/>
      <c r="Q496" s="1393" t="s">
        <v>2726</v>
      </c>
      <c r="R496" s="1295"/>
      <c r="S496" s="1295"/>
      <c r="T496" s="1295"/>
      <c r="U496" s="1295"/>
      <c r="V496" s="1295"/>
      <c r="W496" s="1295"/>
      <c r="X496" s="1295"/>
      <c r="Y496" s="1295"/>
      <c r="Z496" s="1295"/>
      <c r="AA496" s="1295"/>
      <c r="AB496" s="1295"/>
      <c r="AC496" s="1295"/>
      <c r="AD496" s="1295"/>
      <c r="AE496" s="1295"/>
      <c r="AF496" s="1295"/>
      <c r="AG496" s="1295"/>
      <c r="AH496" s="1295"/>
      <c r="AI496" s="1295"/>
      <c r="AJ496" s="1295"/>
      <c r="AK496" s="1394"/>
      <c r="AZ496" s="3"/>
      <c r="BA496" s="3"/>
      <c r="BB496" s="3"/>
      <c r="BC496" s="3"/>
    </row>
    <row r="497" spans="1:66" ht="12.95" customHeight="1">
      <c r="B497" s="1383" t="s">
        <v>397</v>
      </c>
      <c r="C497" s="1384"/>
      <c r="D497" s="1384"/>
      <c r="E497" s="1384"/>
      <c r="F497" s="1384"/>
      <c r="G497" s="1384"/>
      <c r="H497" s="1384"/>
      <c r="I497" s="1384"/>
      <c r="J497" s="1384"/>
      <c r="K497" s="1384"/>
      <c r="L497" s="1384"/>
      <c r="M497" s="1384"/>
      <c r="N497" s="1384"/>
      <c r="O497" s="1384"/>
      <c r="P497" s="1385"/>
      <c r="Q497" s="1389" t="s">
        <v>669</v>
      </c>
      <c r="R497" s="1390"/>
      <c r="S497" s="1501" t="s">
        <v>166</v>
      </c>
      <c r="T497" s="1502"/>
      <c r="U497" s="1502"/>
      <c r="V497" s="1502"/>
      <c r="W497" s="1502"/>
      <c r="X497" s="1502"/>
      <c r="Y497" s="1502"/>
      <c r="Z497" s="1502"/>
      <c r="AA497" s="1502"/>
      <c r="AB497" s="1502"/>
      <c r="AC497" s="1502"/>
      <c r="AD497" s="1502"/>
      <c r="AE497" s="1502"/>
      <c r="AF497" s="1502"/>
      <c r="AG497" s="1502"/>
      <c r="AH497" s="1502"/>
      <c r="AI497" s="1502"/>
      <c r="AJ497" s="1502"/>
      <c r="AK497" s="1503"/>
      <c r="AZ497" s="3"/>
      <c r="BA497" s="3"/>
      <c r="BB497" s="3"/>
      <c r="BC497" s="3"/>
    </row>
    <row r="498" spans="1:66" ht="12.95" customHeight="1">
      <c r="B498" s="1386"/>
      <c r="C498" s="1387"/>
      <c r="D498" s="1387"/>
      <c r="E498" s="1387"/>
      <c r="F498" s="1387"/>
      <c r="G498" s="1387"/>
      <c r="H498" s="1387"/>
      <c r="I498" s="1387"/>
      <c r="J498" s="1387"/>
      <c r="K498" s="1387"/>
      <c r="L498" s="1387"/>
      <c r="M498" s="1387"/>
      <c r="N498" s="1387"/>
      <c r="O498" s="1387"/>
      <c r="P498" s="1388"/>
      <c r="Q498" s="1391"/>
      <c r="R498" s="1392"/>
      <c r="S498" s="1504"/>
      <c r="T498" s="1448"/>
      <c r="U498" s="1448"/>
      <c r="V498" s="1448"/>
      <c r="W498" s="1448"/>
      <c r="X498" s="1448"/>
      <c r="Y498" s="1448"/>
      <c r="Z498" s="1448"/>
      <c r="AA498" s="1448"/>
      <c r="AB498" s="1448"/>
      <c r="AC498" s="1448"/>
      <c r="AD498" s="1448"/>
      <c r="AE498" s="1448"/>
      <c r="AF498" s="1448"/>
      <c r="AG498" s="1448"/>
      <c r="AH498" s="1448"/>
      <c r="AI498" s="1448"/>
      <c r="AJ498" s="1448"/>
      <c r="AK498" s="1505"/>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399" t="s">
        <v>669</v>
      </c>
      <c r="R499" s="1400"/>
      <c r="S499" s="1400"/>
      <c r="T499" s="1400"/>
      <c r="U499" s="1400"/>
      <c r="V499" s="1400"/>
      <c r="W499" s="1400"/>
      <c r="X499" s="1400"/>
      <c r="Y499" s="1400"/>
      <c r="Z499" s="1400"/>
      <c r="AA499" s="1400"/>
      <c r="AB499" s="1400"/>
      <c r="AC499" s="1400"/>
      <c r="AD499" s="1400"/>
      <c r="AE499" s="1400"/>
      <c r="AF499" s="1400"/>
      <c r="AG499" s="1400"/>
      <c r="AH499" s="1400"/>
      <c r="AI499" s="1400"/>
      <c r="AJ499" s="1400"/>
      <c r="AK499" s="1401"/>
      <c r="AZ499" s="3"/>
      <c r="BA499" s="3"/>
      <c r="BB499" s="3"/>
      <c r="BC499" s="3"/>
    </row>
    <row r="500" spans="1:66" ht="12.95" customHeight="1">
      <c r="B500" s="45" t="s">
        <v>398</v>
      </c>
      <c r="C500" s="5"/>
      <c r="D500" s="5"/>
      <c r="E500" s="5"/>
      <c r="F500" s="5"/>
      <c r="G500" s="5"/>
      <c r="H500" s="5"/>
      <c r="I500" s="5"/>
      <c r="J500" s="5"/>
      <c r="K500" s="5"/>
      <c r="L500" s="5"/>
      <c r="M500" s="5"/>
      <c r="N500" s="5"/>
      <c r="O500" s="5"/>
      <c r="P500" s="5"/>
      <c r="Q500" s="1393" t="s">
        <v>2727</v>
      </c>
      <c r="R500" s="1295"/>
      <c r="S500" s="1295"/>
      <c r="T500" s="1295"/>
      <c r="U500" s="1295"/>
      <c r="V500" s="1295"/>
      <c r="W500" s="1295"/>
      <c r="X500" s="1295"/>
      <c r="Y500" s="1295"/>
      <c r="Z500" s="1295"/>
      <c r="AA500" s="1295"/>
      <c r="AB500" s="1295"/>
      <c r="AC500" s="1295"/>
      <c r="AD500" s="1295"/>
      <c r="AE500" s="1295"/>
      <c r="AF500" s="1295"/>
      <c r="AG500" s="1295"/>
      <c r="AH500" s="1295"/>
      <c r="AI500" s="1295"/>
      <c r="AJ500" s="1295"/>
      <c r="AK500" s="1394"/>
      <c r="AZ500" s="3"/>
      <c r="BA500" s="3"/>
      <c r="BB500" s="3"/>
      <c r="BC500" s="3"/>
    </row>
    <row r="501" spans="1:66" ht="12.95" customHeight="1">
      <c r="B501" s="45" t="s">
        <v>399</v>
      </c>
      <c r="C501" s="5"/>
      <c r="D501" s="5"/>
      <c r="E501" s="5"/>
      <c r="F501" s="5"/>
      <c r="G501" s="5"/>
      <c r="H501" s="5"/>
      <c r="I501" s="5"/>
      <c r="J501" s="5"/>
      <c r="K501" s="5"/>
      <c r="L501" s="5"/>
      <c r="M501" s="5"/>
      <c r="N501" s="5"/>
      <c r="O501" s="5"/>
      <c r="P501" s="5"/>
      <c r="Q501" s="1425">
        <v>0</v>
      </c>
      <c r="R501" s="1295"/>
      <c r="S501" s="1295"/>
      <c r="T501" s="1295"/>
      <c r="U501" s="1295"/>
      <c r="V501" s="1295"/>
      <c r="W501" s="1295"/>
      <c r="X501" s="1295"/>
      <c r="Y501" s="1295"/>
      <c r="Z501" s="1295"/>
      <c r="AA501" s="1295"/>
      <c r="AB501" s="1295"/>
      <c r="AC501" s="1295"/>
      <c r="AD501" s="1295"/>
      <c r="AE501" s="1295"/>
      <c r="AF501" s="1295"/>
      <c r="AG501" s="1295"/>
      <c r="AH501" s="1295"/>
      <c r="AI501" s="1295"/>
      <c r="AJ501" s="1295"/>
      <c r="AK501" s="1394"/>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425">
        <v>74</v>
      </c>
      <c r="R502" s="1295"/>
      <c r="S502" s="1295"/>
      <c r="T502" s="1295"/>
      <c r="U502" s="1295"/>
      <c r="V502" s="1295"/>
      <c r="W502" s="1295"/>
      <c r="X502" s="1295"/>
      <c r="Y502" s="1295"/>
      <c r="Z502" s="1295"/>
      <c r="AA502" s="1295"/>
      <c r="AB502" s="1295"/>
      <c r="AC502" s="1295"/>
      <c r="AD502" s="1295"/>
      <c r="AE502" s="1295"/>
      <c r="AF502" s="1295"/>
      <c r="AG502" s="1295"/>
      <c r="AH502" s="1295"/>
      <c r="AI502" s="1295"/>
      <c r="AJ502" s="1295"/>
      <c r="AK502" s="1394"/>
      <c r="AZ502" s="3"/>
      <c r="BA502" s="3"/>
      <c r="BB502" s="3"/>
      <c r="BC502" s="3"/>
    </row>
    <row r="503" spans="1:66" ht="12.95" customHeight="1">
      <c r="B503" s="121" t="s">
        <v>1658</v>
      </c>
      <c r="C503" s="5"/>
      <c r="D503" s="5"/>
      <c r="E503" s="5"/>
      <c r="F503" s="5"/>
      <c r="G503" s="5"/>
      <c r="H503" s="5"/>
      <c r="I503" s="5"/>
      <c r="J503" s="5"/>
      <c r="K503" s="5"/>
      <c r="L503" s="5"/>
      <c r="M503" s="1402">
        <v>74</v>
      </c>
      <c r="N503" s="1403"/>
      <c r="O503" s="1403"/>
      <c r="P503" s="1404"/>
      <c r="Q503" s="121" t="s">
        <v>1659</v>
      </c>
      <c r="R503" s="5"/>
      <c r="S503" s="5"/>
      <c r="T503" s="5"/>
      <c r="U503" s="5"/>
      <c r="V503" s="5"/>
      <c r="W503" s="5"/>
      <c r="X503" s="5"/>
      <c r="Y503" s="5"/>
      <c r="Z503" s="5"/>
      <c r="AA503" s="5"/>
      <c r="AB503" s="5"/>
      <c r="AC503" s="5"/>
      <c r="AD503" s="5"/>
      <c r="AE503" s="5"/>
      <c r="AF503" s="5"/>
      <c r="AG503" s="5"/>
      <c r="AH503" s="1402"/>
      <c r="AI503" s="1403"/>
      <c r="AJ503" s="1403"/>
      <c r="AK503" s="1404"/>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28" t="s">
        <v>401</v>
      </c>
      <c r="AD507" s="1329"/>
      <c r="AE507" s="1329"/>
      <c r="AF507" s="1329"/>
      <c r="AG507" s="1329"/>
      <c r="AH507" s="1329"/>
      <c r="AI507" s="1329"/>
      <c r="AJ507" s="1329"/>
      <c r="AK507" s="1330"/>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28" t="s">
        <v>402</v>
      </c>
      <c r="AD508" s="1329"/>
      <c r="AE508" s="1329"/>
      <c r="AF508" s="1329"/>
      <c r="AG508" s="50" t="s">
        <v>403</v>
      </c>
      <c r="AH508" s="1329" t="s">
        <v>404</v>
      </c>
      <c r="AI508" s="1329"/>
      <c r="AJ508" s="1329"/>
      <c r="AK508" s="1330"/>
      <c r="AZ508" s="3"/>
      <c r="BA508" s="3"/>
      <c r="BB508" s="3"/>
      <c r="BC508" s="3"/>
      <c r="BD508" s="3"/>
      <c r="BE508" s="3"/>
      <c r="BF508" s="3"/>
      <c r="BG508" s="3"/>
      <c r="BH508" s="3"/>
      <c r="BI508" s="3"/>
      <c r="BJ508" s="3"/>
      <c r="BK508" s="3"/>
      <c r="BL508" s="3"/>
      <c r="BM508" s="3"/>
      <c r="BN508" s="3"/>
    </row>
    <row r="509" spans="1:66" ht="12.95" customHeight="1">
      <c r="B509" s="1337" t="s">
        <v>405</v>
      </c>
      <c r="C509" s="1338"/>
      <c r="D509" s="1338"/>
      <c r="E509" s="1338"/>
      <c r="F509" s="1338"/>
      <c r="G509" s="1338"/>
      <c r="H509" s="1339"/>
      <c r="I509" s="42" t="s">
        <v>406</v>
      </c>
      <c r="J509" s="42"/>
      <c r="K509" s="42"/>
      <c r="L509" s="42"/>
      <c r="M509" s="42"/>
      <c r="N509" s="42"/>
      <c r="O509" s="42"/>
      <c r="P509" s="42"/>
      <c r="Q509" s="42"/>
      <c r="R509" s="42"/>
      <c r="S509" s="42"/>
      <c r="T509" s="42"/>
      <c r="U509" s="42"/>
      <c r="V509" s="42"/>
      <c r="W509" s="42"/>
      <c r="AC509" s="1317">
        <v>12</v>
      </c>
      <c r="AD509" s="1318"/>
      <c r="AE509" s="1318"/>
      <c r="AF509" s="1318"/>
      <c r="AG509" s="13" t="s">
        <v>403</v>
      </c>
      <c r="AH509" s="1320">
        <v>2026</v>
      </c>
      <c r="AI509" s="1320"/>
      <c r="AJ509" s="1320"/>
      <c r="AK509" s="1321"/>
      <c r="AZ509" s="3"/>
      <c r="BA509" s="3"/>
      <c r="BB509" s="3"/>
      <c r="BC509" s="3"/>
      <c r="BD509" s="3"/>
      <c r="BE509" s="3"/>
      <c r="BF509" s="3"/>
      <c r="BG509" s="3"/>
      <c r="BH509" s="3"/>
      <c r="BI509" s="3"/>
      <c r="BJ509" s="3"/>
      <c r="BK509" s="3"/>
      <c r="BL509" s="3"/>
      <c r="BM509" s="3"/>
      <c r="BN509" s="3"/>
    </row>
    <row r="510" spans="1:66" ht="12.95" customHeight="1">
      <c r="B510" s="1340"/>
      <c r="C510" s="1341"/>
      <c r="D510" s="1341"/>
      <c r="E510" s="1341"/>
      <c r="F510" s="1341"/>
      <c r="G510" s="1341"/>
      <c r="H510" s="1342"/>
      <c r="I510" s="48" t="s">
        <v>407</v>
      </c>
      <c r="J510" s="48"/>
      <c r="K510" s="48"/>
      <c r="L510" s="48"/>
      <c r="M510" s="48"/>
      <c r="N510" s="48"/>
      <c r="O510" s="48"/>
      <c r="P510" s="48"/>
      <c r="Q510" s="48"/>
      <c r="R510" s="48"/>
      <c r="S510" s="48"/>
      <c r="T510" s="48"/>
      <c r="U510" s="48"/>
      <c r="V510" s="48"/>
      <c r="W510" s="48"/>
      <c r="X510" s="48"/>
      <c r="Y510" s="48"/>
      <c r="Z510" s="48"/>
      <c r="AA510" s="48"/>
      <c r="AB510" s="48"/>
      <c r="AC510" s="1317">
        <v>9</v>
      </c>
      <c r="AD510" s="1318"/>
      <c r="AE510" s="1318"/>
      <c r="AF510" s="1318"/>
      <c r="AG510" s="38" t="s">
        <v>403</v>
      </c>
      <c r="AH510" s="1320">
        <v>2026</v>
      </c>
      <c r="AI510" s="1320"/>
      <c r="AJ510" s="1320"/>
      <c r="AK510" s="1321"/>
      <c r="AZ510" s="3"/>
      <c r="BA510" s="3"/>
      <c r="BB510" s="3"/>
      <c r="BC510" s="3"/>
      <c r="BD510" s="3"/>
      <c r="BE510" s="3"/>
      <c r="BF510" s="3"/>
      <c r="BG510" s="3"/>
      <c r="BH510" s="3"/>
      <c r="BI510" s="3"/>
      <c r="BJ510" s="3"/>
      <c r="BK510" s="3"/>
      <c r="BL510" s="3"/>
      <c r="BM510" s="3"/>
      <c r="BN510" s="3"/>
    </row>
    <row r="511" spans="1:66" ht="12.95" customHeight="1">
      <c r="B511" s="1337" t="s">
        <v>408</v>
      </c>
      <c r="C511" s="1338"/>
      <c r="D511" s="1338"/>
      <c r="E511" s="1338"/>
      <c r="F511" s="1338"/>
      <c r="G511" s="1338"/>
      <c r="H511" s="1339"/>
      <c r="I511" s="42" t="s">
        <v>409</v>
      </c>
      <c r="J511" s="42"/>
      <c r="K511" s="42"/>
      <c r="L511" s="42"/>
      <c r="M511" s="42"/>
      <c r="N511" s="42"/>
      <c r="O511" s="42"/>
      <c r="P511" s="42"/>
      <c r="Q511" s="42"/>
      <c r="R511" s="42"/>
      <c r="S511" s="42"/>
      <c r="T511" s="42"/>
      <c r="U511" s="42"/>
      <c r="V511" s="42"/>
      <c r="W511" s="42"/>
      <c r="AC511" s="1317" t="s">
        <v>591</v>
      </c>
      <c r="AD511" s="1318"/>
      <c r="AE511" s="1318"/>
      <c r="AF511" s="1318"/>
      <c r="AG511" s="13" t="s">
        <v>403</v>
      </c>
      <c r="AH511" s="1320"/>
      <c r="AI511" s="1320"/>
      <c r="AJ511" s="1320"/>
      <c r="AK511" s="1321"/>
      <c r="AZ511" s="3"/>
      <c r="BA511" s="3"/>
      <c r="BB511" s="3"/>
      <c r="BC511" s="3"/>
      <c r="BD511" s="3"/>
      <c r="BE511" s="3"/>
      <c r="BF511" s="3"/>
      <c r="BG511" s="3"/>
      <c r="BH511" s="3"/>
      <c r="BI511" s="3"/>
      <c r="BJ511" s="3"/>
      <c r="BK511" s="3"/>
      <c r="BL511" s="3"/>
      <c r="BM511" s="3"/>
      <c r="BN511" s="3"/>
    </row>
    <row r="512" spans="1:66" ht="12.95" customHeight="1">
      <c r="B512" s="1340"/>
      <c r="C512" s="1341"/>
      <c r="D512" s="1341"/>
      <c r="E512" s="1341"/>
      <c r="F512" s="1341"/>
      <c r="G512" s="1341"/>
      <c r="H512" s="1342"/>
      <c r="I512" t="s">
        <v>410</v>
      </c>
      <c r="AC512" s="1317" t="s">
        <v>591</v>
      </c>
      <c r="AD512" s="1318"/>
      <c r="AE512" s="1318"/>
      <c r="AF512" s="1318"/>
      <c r="AG512" s="13" t="s">
        <v>403</v>
      </c>
      <c r="AH512" s="1320"/>
      <c r="AI512" s="1320"/>
      <c r="AJ512" s="1320"/>
      <c r="AK512" s="1321"/>
      <c r="AZ512" s="3"/>
      <c r="BA512" s="3"/>
      <c r="BB512" s="3"/>
      <c r="BC512" s="3"/>
      <c r="BD512" s="3"/>
      <c r="BE512" s="3"/>
      <c r="BF512" s="3"/>
      <c r="BG512" s="3"/>
      <c r="BH512" s="3"/>
      <c r="BI512" s="3"/>
      <c r="BJ512" s="3"/>
      <c r="BK512" s="3"/>
      <c r="BL512" s="3"/>
      <c r="BM512" s="3"/>
      <c r="BN512" s="3"/>
    </row>
    <row r="513" spans="2:66" ht="12.95" customHeight="1">
      <c r="B513" s="1340"/>
      <c r="C513" s="1341"/>
      <c r="D513" s="1341"/>
      <c r="E513" s="1341"/>
      <c r="F513" s="1341"/>
      <c r="G513" s="1341"/>
      <c r="H513" s="1342"/>
      <c r="I513" t="s">
        <v>411</v>
      </c>
      <c r="AC513" s="1317">
        <v>5</v>
      </c>
      <c r="AD513" s="1318"/>
      <c r="AE513" s="1318"/>
      <c r="AF513" s="1318"/>
      <c r="AG513" s="13" t="s">
        <v>403</v>
      </c>
      <c r="AH513" s="1320">
        <v>2026</v>
      </c>
      <c r="AI513" s="1320"/>
      <c r="AJ513" s="1320"/>
      <c r="AK513" s="1321"/>
      <c r="AZ513" s="3"/>
      <c r="BA513" s="3"/>
      <c r="BB513" s="3"/>
      <c r="BC513" s="3"/>
      <c r="BD513" s="3"/>
      <c r="BE513" s="3"/>
      <c r="BF513" s="3"/>
      <c r="BG513" s="3"/>
      <c r="BH513" s="3"/>
      <c r="BI513" s="3"/>
      <c r="BJ513" s="3"/>
      <c r="BK513" s="3"/>
      <c r="BL513" s="3"/>
      <c r="BM513" s="3"/>
      <c r="BN513" s="3"/>
    </row>
    <row r="514" spans="2:66" ht="12.95" customHeight="1">
      <c r="B514" s="1340"/>
      <c r="C514" s="1341"/>
      <c r="D514" s="1341"/>
      <c r="E514" s="1341"/>
      <c r="F514" s="1341"/>
      <c r="G514" s="1341"/>
      <c r="H514" s="1342"/>
      <c r="I514" t="s">
        <v>412</v>
      </c>
      <c r="AC514" s="1317">
        <v>1</v>
      </c>
      <c r="AD514" s="1318"/>
      <c r="AE514" s="1318"/>
      <c r="AF514" s="1318"/>
      <c r="AG514" s="13" t="s">
        <v>403</v>
      </c>
      <c r="AH514" s="1320">
        <v>2027</v>
      </c>
      <c r="AI514" s="1320"/>
      <c r="AJ514" s="1320"/>
      <c r="AK514" s="1321"/>
      <c r="AZ514" s="3"/>
      <c r="BA514" s="3"/>
      <c r="BB514" s="3"/>
      <c r="BC514" s="3"/>
      <c r="BD514" s="3"/>
      <c r="BE514" s="3"/>
      <c r="BF514" s="3"/>
      <c r="BG514" s="3"/>
      <c r="BH514" s="3"/>
      <c r="BI514" s="3"/>
      <c r="BJ514" s="3"/>
      <c r="BK514" s="3"/>
      <c r="BL514" s="3"/>
      <c r="BM514" s="3"/>
      <c r="BN514" s="3"/>
    </row>
    <row r="515" spans="2:66" ht="12.95" customHeight="1">
      <c r="B515" s="1340"/>
      <c r="C515" s="1341"/>
      <c r="D515" s="1341"/>
      <c r="E515" s="1341"/>
      <c r="F515" s="1341"/>
      <c r="G515" s="1341"/>
      <c r="H515" s="1342"/>
      <c r="I515" s="3" t="s">
        <v>413</v>
      </c>
      <c r="AC515" s="1289">
        <v>1</v>
      </c>
      <c r="AD515" s="1290"/>
      <c r="AE515" s="1290"/>
      <c r="AF515" s="1290"/>
      <c r="AG515" s="13" t="s">
        <v>403</v>
      </c>
      <c r="AH515" s="1320">
        <v>2027</v>
      </c>
      <c r="AI515" s="1320"/>
      <c r="AJ515" s="1320"/>
      <c r="AK515" s="1321"/>
      <c r="AZ515" s="3"/>
      <c r="BA515" s="3"/>
      <c r="BB515" s="3"/>
      <c r="BC515" s="3"/>
      <c r="BD515" s="3"/>
      <c r="BE515" s="3"/>
      <c r="BF515" s="3"/>
      <c r="BG515" s="3"/>
      <c r="BH515" s="3"/>
      <c r="BI515" s="3"/>
      <c r="BJ515" s="3"/>
      <c r="BK515" s="3"/>
      <c r="BL515" s="3"/>
      <c r="BM515" s="3"/>
      <c r="BN515" s="3"/>
    </row>
    <row r="516" spans="2:66" ht="12.95" customHeight="1">
      <c r="B516" s="1340"/>
      <c r="C516" s="1341"/>
      <c r="D516" s="1341"/>
      <c r="E516" s="1341"/>
      <c r="F516" s="1341"/>
      <c r="G516" s="1341"/>
      <c r="H516" s="1342"/>
      <c r="I516" s="892" t="s">
        <v>170</v>
      </c>
      <c r="J516" s="48"/>
      <c r="K516" s="48"/>
      <c r="L516" s="1395"/>
      <c r="M516" s="1396"/>
      <c r="N516" s="1396"/>
      <c r="O516" s="1396"/>
      <c r="P516" s="1396"/>
      <c r="Q516" s="1396"/>
      <c r="R516" s="1396"/>
      <c r="S516" s="1396"/>
      <c r="T516" s="1396"/>
      <c r="U516" s="1396"/>
      <c r="V516" s="1396"/>
      <c r="W516" s="1396"/>
      <c r="X516" s="1396"/>
      <c r="Y516" s="1396"/>
      <c r="Z516" s="1396"/>
      <c r="AA516" s="1396"/>
      <c r="AB516" s="1397"/>
      <c r="AC516" s="1317" t="s">
        <v>591</v>
      </c>
      <c r="AD516" s="1318"/>
      <c r="AE516" s="1318"/>
      <c r="AF516" s="1318"/>
      <c r="AG516" s="38" t="s">
        <v>403</v>
      </c>
      <c r="AH516" s="1320"/>
      <c r="AI516" s="1320"/>
      <c r="AJ516" s="1320"/>
      <c r="AK516" s="1321"/>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405" t="s">
        <v>669</v>
      </c>
      <c r="AD517" s="1405"/>
      <c r="AE517" s="1405"/>
      <c r="AF517" s="1405"/>
      <c r="AG517" s="13"/>
      <c r="AH517" s="1374"/>
      <c r="AI517" s="1374"/>
      <c r="AJ517" s="1374"/>
      <c r="AK517" s="1375"/>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289"/>
      <c r="AD518" s="1290"/>
      <c r="AE518" s="1290"/>
      <c r="AF518" s="1291"/>
      <c r="AG518" s="13"/>
      <c r="AH518" s="1374"/>
      <c r="AI518" s="1374"/>
      <c r="AJ518" s="1374"/>
      <c r="AK518" s="1375"/>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380"/>
      <c r="AD520" s="1381"/>
      <c r="AE520" s="1381"/>
      <c r="AF520" s="1382"/>
      <c r="AG520" s="38"/>
      <c r="AH520" s="1506"/>
      <c r="AI520" s="1506"/>
      <c r="AJ520" s="1506"/>
      <c r="AK520" s="1507"/>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24" t="s">
        <v>402</v>
      </c>
      <c r="AD521" s="1360"/>
      <c r="AE521" s="1360"/>
      <c r="AF521" s="1360"/>
      <c r="AG521" s="38" t="s">
        <v>403</v>
      </c>
      <c r="AH521" s="1360" t="s">
        <v>404</v>
      </c>
      <c r="AI521" s="1360"/>
      <c r="AJ521" s="1360"/>
      <c r="AK521" s="1361"/>
      <c r="AZ521" s="3"/>
      <c r="BA521" s="3"/>
      <c r="BB521" s="3"/>
      <c r="BC521" s="3"/>
      <c r="BD521" s="3"/>
      <c r="BE521" s="3"/>
      <c r="BF521" s="3"/>
      <c r="BG521" s="3"/>
      <c r="BH521" s="3"/>
      <c r="BI521" s="3"/>
      <c r="BJ521" s="3"/>
      <c r="BK521" s="3"/>
      <c r="BL521" s="3"/>
      <c r="BM521" s="3"/>
      <c r="BN521" s="3" t="s">
        <v>2059</v>
      </c>
    </row>
    <row r="522" spans="2:66" ht="12.95" customHeight="1">
      <c r="B522" s="1337" t="s">
        <v>414</v>
      </c>
      <c r="C522" s="1338"/>
      <c r="D522" s="1338"/>
      <c r="E522" s="1338"/>
      <c r="F522" s="1338"/>
      <c r="G522" s="1338"/>
      <c r="H522" s="1339"/>
      <c r="I522" s="42" t="s">
        <v>415</v>
      </c>
      <c r="J522" s="42"/>
      <c r="K522" s="42"/>
      <c r="L522" s="42"/>
      <c r="M522" s="42"/>
      <c r="N522" s="42"/>
      <c r="O522" s="42"/>
      <c r="P522" s="42"/>
      <c r="Q522" s="42"/>
      <c r="R522" s="42"/>
      <c r="S522" s="42"/>
      <c r="T522" s="42"/>
      <c r="U522" s="42"/>
      <c r="V522" s="42"/>
      <c r="W522" s="42"/>
      <c r="AC522" s="1317">
        <v>2</v>
      </c>
      <c r="AD522" s="1318"/>
      <c r="AE522" s="1318"/>
      <c r="AF522" s="1318"/>
      <c r="AG522" s="13" t="s">
        <v>403</v>
      </c>
      <c r="AH522" s="1320">
        <v>2026</v>
      </c>
      <c r="AI522" s="1320"/>
      <c r="AJ522" s="1320"/>
      <c r="AK522" s="1321"/>
      <c r="AZ522" s="3"/>
      <c r="BA522" s="3"/>
      <c r="BB522" s="3"/>
      <c r="BC522" s="3"/>
      <c r="BD522" s="3"/>
      <c r="BE522" s="3"/>
      <c r="BF522" s="3"/>
      <c r="BG522" s="3"/>
      <c r="BH522" s="3"/>
      <c r="BI522" s="3"/>
      <c r="BJ522" s="3"/>
      <c r="BK522" s="3"/>
      <c r="BL522" s="3"/>
      <c r="BM522" s="3"/>
      <c r="BN522" s="3" t="s">
        <v>2060</v>
      </c>
    </row>
    <row r="523" spans="2:66" ht="12.95" customHeight="1">
      <c r="B523" s="1340"/>
      <c r="C523" s="1341"/>
      <c r="D523" s="1341"/>
      <c r="E523" s="1341"/>
      <c r="F523" s="1341"/>
      <c r="G523" s="1341"/>
      <c r="H523" s="1342"/>
      <c r="I523" t="s">
        <v>416</v>
      </c>
      <c r="AC523" s="1317">
        <v>3</v>
      </c>
      <c r="AD523" s="1318"/>
      <c r="AE523" s="1318"/>
      <c r="AF523" s="1318"/>
      <c r="AG523" s="13" t="s">
        <v>403</v>
      </c>
      <c r="AH523" s="1320">
        <v>2026</v>
      </c>
      <c r="AI523" s="1320"/>
      <c r="AJ523" s="1320"/>
      <c r="AK523" s="1321"/>
      <c r="AZ523" s="3"/>
      <c r="BA523" s="3"/>
      <c r="BB523" s="3"/>
      <c r="BC523" s="3"/>
      <c r="BD523" s="3"/>
      <c r="BE523" s="3"/>
      <c r="BF523" s="3"/>
      <c r="BG523" s="3"/>
      <c r="BH523" s="3"/>
      <c r="BI523" s="3"/>
      <c r="BJ523" s="3"/>
      <c r="BK523" s="3"/>
      <c r="BL523" s="3"/>
      <c r="BM523" s="3"/>
      <c r="BN523" s="3" t="s">
        <v>2061</v>
      </c>
    </row>
    <row r="524" spans="2:66" ht="12.95" customHeight="1">
      <c r="B524" s="1340"/>
      <c r="C524" s="1341"/>
      <c r="D524" s="1341"/>
      <c r="E524" s="1341"/>
      <c r="F524" s="1341"/>
      <c r="G524" s="1341"/>
      <c r="H524" s="1342"/>
      <c r="I524" s="48" t="s">
        <v>417</v>
      </c>
      <c r="J524" s="48"/>
      <c r="K524" s="48"/>
      <c r="L524" s="48"/>
      <c r="M524" s="48"/>
      <c r="N524" s="48"/>
      <c r="O524" s="48"/>
      <c r="P524" s="48"/>
      <c r="Q524" s="48"/>
      <c r="R524" s="48"/>
      <c r="S524" s="48"/>
      <c r="T524" s="48"/>
      <c r="U524" s="48"/>
      <c r="V524" s="48"/>
      <c r="W524" s="48"/>
      <c r="X524" s="48"/>
      <c r="Y524" s="48"/>
      <c r="Z524" s="48"/>
      <c r="AA524" s="48"/>
      <c r="AB524" s="48"/>
      <c r="AC524" s="1317">
        <v>2</v>
      </c>
      <c r="AD524" s="1318"/>
      <c r="AE524" s="1318"/>
      <c r="AF524" s="1318"/>
      <c r="AG524" s="38" t="s">
        <v>403</v>
      </c>
      <c r="AH524" s="1320">
        <v>2027</v>
      </c>
      <c r="AI524" s="1320"/>
      <c r="AJ524" s="1320"/>
      <c r="AK524" s="1321"/>
      <c r="AZ524" s="3"/>
      <c r="BA524" s="3"/>
      <c r="BB524" s="3"/>
      <c r="BC524" s="3"/>
      <c r="BD524" s="3"/>
      <c r="BE524" s="3"/>
      <c r="BF524" s="3"/>
      <c r="BG524" s="3"/>
      <c r="BH524" s="3"/>
      <c r="BI524" s="3"/>
      <c r="BJ524" s="3"/>
      <c r="BK524" s="3"/>
      <c r="BL524" s="3"/>
      <c r="BM524" s="3"/>
      <c r="BN524" s="3" t="s">
        <v>2062</v>
      </c>
    </row>
    <row r="525" spans="2:66" ht="12.95" customHeight="1">
      <c r="B525" s="1337" t="s">
        <v>418</v>
      </c>
      <c r="C525" s="1338"/>
      <c r="D525" s="1338"/>
      <c r="E525" s="1338"/>
      <c r="F525" s="1338"/>
      <c r="G525" s="1338"/>
      <c r="H525" s="1339"/>
      <c r="I525" s="42" t="s">
        <v>415</v>
      </c>
      <c r="J525" s="42"/>
      <c r="K525" s="42"/>
      <c r="L525" s="42"/>
      <c r="M525" s="42"/>
      <c r="N525" s="42"/>
      <c r="O525" s="42"/>
      <c r="P525" s="42"/>
      <c r="Q525" s="42"/>
      <c r="R525" s="42"/>
      <c r="S525" s="42"/>
      <c r="T525" s="42"/>
      <c r="U525" s="42"/>
      <c r="V525" s="42"/>
      <c r="W525" s="42"/>
      <c r="X525" s="42"/>
      <c r="Y525" s="42"/>
      <c r="Z525" s="42"/>
      <c r="AA525" s="42"/>
      <c r="AB525" s="42"/>
      <c r="AC525" s="1289">
        <v>3</v>
      </c>
      <c r="AD525" s="1290"/>
      <c r="AE525" s="1290"/>
      <c r="AF525" s="1290"/>
      <c r="AG525" s="129" t="s">
        <v>403</v>
      </c>
      <c r="AH525" s="1320">
        <v>2026</v>
      </c>
      <c r="AI525" s="1320"/>
      <c r="AJ525" s="1320"/>
      <c r="AK525" s="1321"/>
      <c r="AZ525" s="3"/>
      <c r="BB525" s="3"/>
      <c r="BC525" s="3"/>
      <c r="BD525" s="3"/>
      <c r="BE525" s="3"/>
      <c r="BF525" s="3"/>
      <c r="BG525" s="3"/>
      <c r="BH525" s="3"/>
      <c r="BI525" s="3"/>
      <c r="BJ525" s="3"/>
      <c r="BK525" s="3"/>
      <c r="BL525" s="3"/>
      <c r="BM525" s="3"/>
      <c r="BN525" s="3" t="s">
        <v>2063</v>
      </c>
    </row>
    <row r="526" spans="2:66" ht="12.95" customHeight="1">
      <c r="B526" s="1340"/>
      <c r="C526" s="1341"/>
      <c r="D526" s="1341"/>
      <c r="E526" s="1341"/>
      <c r="F526" s="1341"/>
      <c r="G526" s="1341"/>
      <c r="H526" s="1342"/>
      <c r="I526" t="s">
        <v>416</v>
      </c>
      <c r="AC526" s="1317">
        <v>5</v>
      </c>
      <c r="AD526" s="1318"/>
      <c r="AE526" s="1318"/>
      <c r="AF526" s="1318"/>
      <c r="AG526" s="13" t="s">
        <v>403</v>
      </c>
      <c r="AH526" s="1320">
        <v>2026</v>
      </c>
      <c r="AI526" s="1320"/>
      <c r="AJ526" s="1320"/>
      <c r="AK526" s="1321"/>
      <c r="BB526" s="3"/>
      <c r="BC526" s="3"/>
      <c r="BD526" s="3"/>
      <c r="BE526" s="3"/>
      <c r="BF526" s="3"/>
      <c r="BG526" s="3"/>
      <c r="BH526" s="3"/>
      <c r="BI526" s="3"/>
      <c r="BJ526" s="3"/>
      <c r="BK526" s="3"/>
      <c r="BL526" s="3"/>
      <c r="BM526" s="3"/>
      <c r="BN526" s="3" t="s">
        <v>2064</v>
      </c>
    </row>
    <row r="527" spans="2:66" ht="12.95" customHeight="1">
      <c r="B527" s="1343"/>
      <c r="C527" s="1344"/>
      <c r="D527" s="1344"/>
      <c r="E527" s="1344"/>
      <c r="F527" s="1344"/>
      <c r="G527" s="1344"/>
      <c r="H527" s="1345"/>
      <c r="I527" s="48" t="s">
        <v>417</v>
      </c>
      <c r="J527" s="48"/>
      <c r="K527" s="48"/>
      <c r="L527" s="48"/>
      <c r="M527" s="48"/>
      <c r="N527" s="48"/>
      <c r="O527" s="48"/>
      <c r="P527" s="48"/>
      <c r="Q527" s="48"/>
      <c r="R527" s="48"/>
      <c r="S527" s="48"/>
      <c r="T527" s="48"/>
      <c r="U527" s="48"/>
      <c r="V527" s="48"/>
      <c r="W527" s="48"/>
      <c r="X527" s="48"/>
      <c r="Y527" s="48"/>
      <c r="Z527" s="48"/>
      <c r="AA527" s="48"/>
      <c r="AB527" s="48"/>
      <c r="AC527" s="1317">
        <v>6</v>
      </c>
      <c r="AD527" s="1318"/>
      <c r="AE527" s="1318"/>
      <c r="AF527" s="1318"/>
      <c r="AG527" s="38" t="s">
        <v>403</v>
      </c>
      <c r="AH527" s="1320">
        <v>2030</v>
      </c>
      <c r="AI527" s="1320"/>
      <c r="AJ527" s="1320"/>
      <c r="AK527" s="1321"/>
      <c r="BB527" s="3"/>
      <c r="BC527" s="3"/>
      <c r="BD527" s="3"/>
      <c r="BE527" s="3"/>
      <c r="BF527" s="3"/>
      <c r="BG527" s="3"/>
      <c r="BH527" s="3"/>
      <c r="BI527" s="3"/>
      <c r="BJ527" s="3"/>
      <c r="BK527" s="3"/>
      <c r="BL527" s="3"/>
      <c r="BM527" s="3"/>
      <c r="BN527" s="3" t="s">
        <v>2065</v>
      </c>
    </row>
    <row r="528" spans="2:66" ht="12.95" customHeight="1">
      <c r="B528" s="1337" t="s">
        <v>419</v>
      </c>
      <c r="C528" s="1338"/>
      <c r="D528" s="1338"/>
      <c r="E528" s="1338"/>
      <c r="F528" s="1338"/>
      <c r="G528" s="1338"/>
      <c r="H528" s="1339"/>
      <c r="I528" s="41" t="s">
        <v>420</v>
      </c>
      <c r="J528" s="42"/>
      <c r="K528" s="42"/>
      <c r="L528" s="42"/>
      <c r="M528" s="42"/>
      <c r="N528" s="42"/>
      <c r="O528" s="1395" t="s">
        <v>2444</v>
      </c>
      <c r="P528" s="1396"/>
      <c r="Q528" s="1396"/>
      <c r="R528" s="1396"/>
      <c r="S528" s="1396"/>
      <c r="T528" s="1396"/>
      <c r="U528" s="1396"/>
      <c r="V528" s="1396"/>
      <c r="W528" s="1396"/>
      <c r="X528" s="1396"/>
      <c r="Y528" s="1396"/>
      <c r="Z528" s="1396"/>
      <c r="AA528" s="1396"/>
      <c r="AB528" s="58"/>
      <c r="AC528" s="1289">
        <v>4</v>
      </c>
      <c r="AD528" s="1290"/>
      <c r="AE528" s="1290"/>
      <c r="AF528" s="1290"/>
      <c r="AG528" s="129" t="s">
        <v>403</v>
      </c>
      <c r="AH528" s="1320">
        <v>2026</v>
      </c>
      <c r="AI528" s="1320"/>
      <c r="AJ528" s="1320"/>
      <c r="AK528" s="1321"/>
      <c r="AZ528" s="3"/>
      <c r="BB528" s="3"/>
      <c r="BC528" s="3"/>
      <c r="BD528" s="3"/>
      <c r="BE528" s="3"/>
      <c r="BF528" s="3"/>
      <c r="BG528" s="3"/>
      <c r="BH528" s="3"/>
      <c r="BI528" s="3"/>
      <c r="BJ528" s="3"/>
      <c r="BK528" s="3"/>
      <c r="BL528" s="3"/>
      <c r="BM528" s="3"/>
      <c r="BN528" s="3" t="s">
        <v>2066</v>
      </c>
    </row>
    <row r="529" spans="2:66" ht="12.95" customHeight="1">
      <c r="B529" s="1340"/>
      <c r="C529" s="1341"/>
      <c r="D529" s="1341"/>
      <c r="E529" s="1341"/>
      <c r="F529" s="1341"/>
      <c r="G529" s="1341"/>
      <c r="H529" s="1342"/>
      <c r="I529" s="114" t="s">
        <v>421</v>
      </c>
      <c r="AB529" s="65"/>
      <c r="AC529" s="1317">
        <v>3</v>
      </c>
      <c r="AD529" s="1318"/>
      <c r="AE529" s="1318"/>
      <c r="AF529" s="1318"/>
      <c r="AG529" s="13" t="s">
        <v>403</v>
      </c>
      <c r="AH529" s="1320">
        <v>2026</v>
      </c>
      <c r="AI529" s="1320"/>
      <c r="AJ529" s="1320"/>
      <c r="AK529" s="1321"/>
      <c r="AZ529" s="3"/>
      <c r="BB529" s="3"/>
      <c r="BC529" s="3"/>
      <c r="BD529" s="3"/>
      <c r="BE529" s="3"/>
      <c r="BF529" s="3"/>
      <c r="BG529" s="3"/>
      <c r="BH529" s="3"/>
      <c r="BI529" s="3"/>
      <c r="BJ529" s="3"/>
      <c r="BK529" s="3"/>
      <c r="BL529" s="3"/>
      <c r="BM529" s="3"/>
      <c r="BN529" s="3" t="s">
        <v>2067</v>
      </c>
    </row>
    <row r="530" spans="2:66" ht="12.95" customHeight="1">
      <c r="B530" s="1340"/>
      <c r="C530" s="1341"/>
      <c r="D530" s="1341"/>
      <c r="E530" s="1341"/>
      <c r="F530" s="1341"/>
      <c r="G530" s="1341"/>
      <c r="H530" s="1342"/>
      <c r="I530" s="47" t="s">
        <v>422</v>
      </c>
      <c r="J530" s="48"/>
      <c r="K530" s="48"/>
      <c r="L530" s="48"/>
      <c r="M530" s="48"/>
      <c r="N530" s="48"/>
      <c r="O530" s="48"/>
      <c r="P530" s="48"/>
      <c r="Q530" s="48"/>
      <c r="R530" s="48"/>
      <c r="S530" s="48"/>
      <c r="T530" s="48"/>
      <c r="U530" s="48"/>
      <c r="V530" s="48"/>
      <c r="W530" s="48"/>
      <c r="X530" s="48"/>
      <c r="Y530" s="48"/>
      <c r="Z530" s="48"/>
      <c r="AA530" s="48"/>
      <c r="AB530" s="49"/>
      <c r="AC530" s="1317">
        <v>6</v>
      </c>
      <c r="AD530" s="1318"/>
      <c r="AE530" s="1318"/>
      <c r="AF530" s="1318"/>
      <c r="AG530" s="38" t="s">
        <v>403</v>
      </c>
      <c r="AH530" s="1320">
        <v>2030</v>
      </c>
      <c r="AI530" s="1320"/>
      <c r="AJ530" s="1320"/>
      <c r="AK530" s="1321"/>
      <c r="AZ530" s="3"/>
      <c r="BA530" s="3"/>
      <c r="BB530" s="3"/>
      <c r="BC530" s="3"/>
      <c r="BD530" s="3"/>
      <c r="BE530" s="3"/>
      <c r="BF530" s="3"/>
      <c r="BG530" s="3"/>
      <c r="BH530" s="3"/>
      <c r="BI530" s="3"/>
      <c r="BJ530" s="3"/>
      <c r="BK530" s="3"/>
      <c r="BL530" s="3"/>
      <c r="BM530" s="3"/>
      <c r="BN530" s="3" t="s">
        <v>2068</v>
      </c>
    </row>
    <row r="531" spans="2:66" ht="12.95" customHeight="1">
      <c r="B531" s="1340"/>
      <c r="C531" s="1341"/>
      <c r="D531" s="1341"/>
      <c r="E531" s="1341"/>
      <c r="F531" s="1341"/>
      <c r="G531" s="1341"/>
      <c r="H531" s="1342"/>
      <c r="I531" s="42" t="s">
        <v>423</v>
      </c>
      <c r="J531" s="42"/>
      <c r="K531" s="42"/>
      <c r="L531" s="42"/>
      <c r="M531" s="42"/>
      <c r="N531" s="42"/>
      <c r="O531" s="1395" t="s">
        <v>334</v>
      </c>
      <c r="P531" s="1396"/>
      <c r="Q531" s="1396"/>
      <c r="R531" s="1396"/>
      <c r="S531" s="1396"/>
      <c r="T531" s="1396"/>
      <c r="U531" s="1396"/>
      <c r="V531" s="1396"/>
      <c r="W531" s="1396"/>
      <c r="X531" s="1396"/>
      <c r="Y531" s="1396"/>
      <c r="Z531" s="1396"/>
      <c r="AA531" s="1396"/>
      <c r="AC531" s="1317" t="s">
        <v>591</v>
      </c>
      <c r="AD531" s="1318"/>
      <c r="AE531" s="1318"/>
      <c r="AF531" s="1318"/>
      <c r="AG531" s="13" t="s">
        <v>403</v>
      </c>
      <c r="AH531" s="1320"/>
      <c r="AI531" s="1320"/>
      <c r="AJ531" s="1320"/>
      <c r="AK531" s="1321"/>
      <c r="AZ531" s="3"/>
      <c r="BA531" s="3"/>
      <c r="BB531" s="3"/>
      <c r="BC531" s="3"/>
      <c r="BD531" s="3"/>
      <c r="BE531" s="3"/>
      <c r="BF531" s="3"/>
      <c r="BG531" s="3"/>
      <c r="BH531" s="3"/>
      <c r="BI531" s="3"/>
      <c r="BJ531" s="3"/>
      <c r="BK531" s="3"/>
      <c r="BL531" s="3"/>
      <c r="BM531" s="3"/>
      <c r="BN531" s="3" t="s">
        <v>2069</v>
      </c>
    </row>
    <row r="532" spans="2:66" ht="12.95" customHeight="1">
      <c r="B532" s="1340"/>
      <c r="C532" s="1341"/>
      <c r="D532" s="1341"/>
      <c r="E532" s="1341"/>
      <c r="F532" s="1341"/>
      <c r="G532" s="1341"/>
      <c r="H532" s="1342"/>
      <c r="I532" t="s">
        <v>421</v>
      </c>
      <c r="AC532" s="1317" t="s">
        <v>591</v>
      </c>
      <c r="AD532" s="1318"/>
      <c r="AE532" s="1318"/>
      <c r="AF532" s="1318"/>
      <c r="AG532" s="13" t="s">
        <v>403</v>
      </c>
      <c r="AH532" s="1320"/>
      <c r="AI532" s="1320"/>
      <c r="AJ532" s="1320"/>
      <c r="AK532" s="1321"/>
      <c r="AZ532" s="3"/>
      <c r="BA532" s="3"/>
      <c r="BB532" s="3"/>
      <c r="BC532" s="3"/>
      <c r="BD532" s="3"/>
      <c r="BE532" s="3"/>
      <c r="BF532" s="3"/>
      <c r="BG532" s="3"/>
      <c r="BH532" s="3"/>
      <c r="BI532" s="3"/>
      <c r="BJ532" s="3"/>
      <c r="BK532" s="3"/>
      <c r="BL532" s="3"/>
      <c r="BM532" s="3"/>
      <c r="BN532" s="3" t="s">
        <v>2070</v>
      </c>
    </row>
    <row r="533" spans="2:66" ht="12.95" customHeight="1">
      <c r="B533" s="1340"/>
      <c r="C533" s="1341"/>
      <c r="D533" s="1341"/>
      <c r="E533" s="1341"/>
      <c r="F533" s="1341"/>
      <c r="G533" s="1341"/>
      <c r="H533" s="1342"/>
      <c r="I533" s="48" t="s">
        <v>422</v>
      </c>
      <c r="J533" s="48"/>
      <c r="K533" s="48"/>
      <c r="L533" s="48"/>
      <c r="M533" s="48"/>
      <c r="N533" s="48"/>
      <c r="O533" s="48"/>
      <c r="P533" s="48"/>
      <c r="Q533" s="48"/>
      <c r="R533" s="48"/>
      <c r="S533" s="48"/>
      <c r="T533" s="48"/>
      <c r="U533" s="48"/>
      <c r="V533" s="48"/>
      <c r="W533" s="48"/>
      <c r="X533" s="48"/>
      <c r="Y533" s="48"/>
      <c r="Z533" s="48"/>
      <c r="AA533" s="48"/>
      <c r="AB533" s="48"/>
      <c r="AC533" s="1317" t="s">
        <v>591</v>
      </c>
      <c r="AD533" s="1318"/>
      <c r="AE533" s="1318"/>
      <c r="AF533" s="1318"/>
      <c r="AG533" s="38" t="s">
        <v>403</v>
      </c>
      <c r="AH533" s="1320"/>
      <c r="AI533" s="1320"/>
      <c r="AJ533" s="1320"/>
      <c r="AK533" s="1321"/>
      <c r="AZ533" s="3"/>
      <c r="BA533" s="3"/>
      <c r="BB533" s="3"/>
      <c r="BC533" s="3"/>
      <c r="BD533" s="3"/>
      <c r="BE533" s="3"/>
      <c r="BF533" s="3"/>
      <c r="BG533" s="3"/>
      <c r="BH533" s="3"/>
      <c r="BI533" s="3"/>
      <c r="BJ533" s="3"/>
      <c r="BK533" s="3"/>
      <c r="BL533" s="3"/>
      <c r="BM533" s="3"/>
      <c r="BN533" s="3" t="s">
        <v>2071</v>
      </c>
    </row>
    <row r="534" spans="2:66" ht="12.95" customHeight="1">
      <c r="B534" s="1340"/>
      <c r="C534" s="1341"/>
      <c r="D534" s="1341"/>
      <c r="E534" s="1341"/>
      <c r="F534" s="1341"/>
      <c r="G534" s="1341"/>
      <c r="H534" s="1342"/>
      <c r="I534" s="42" t="s">
        <v>423</v>
      </c>
      <c r="J534" s="42"/>
      <c r="K534" s="42"/>
      <c r="L534" s="42"/>
      <c r="M534" s="42"/>
      <c r="N534" s="42"/>
      <c r="O534" s="1395" t="s">
        <v>334</v>
      </c>
      <c r="P534" s="1396"/>
      <c r="Q534" s="1396"/>
      <c r="R534" s="1396"/>
      <c r="S534" s="1396"/>
      <c r="T534" s="1396"/>
      <c r="U534" s="1396"/>
      <c r="V534" s="1396"/>
      <c r="W534" s="1396"/>
      <c r="X534" s="1396"/>
      <c r="Y534" s="1396"/>
      <c r="Z534" s="1396"/>
      <c r="AA534" s="1396"/>
      <c r="AC534" s="1317" t="s">
        <v>591</v>
      </c>
      <c r="AD534" s="1318"/>
      <c r="AE534" s="1318"/>
      <c r="AF534" s="1318"/>
      <c r="AG534" s="13" t="s">
        <v>403</v>
      </c>
      <c r="AH534" s="1320"/>
      <c r="AI534" s="1320"/>
      <c r="AJ534" s="1320"/>
      <c r="AK534" s="1321"/>
      <c r="AZ534" s="3"/>
      <c r="BA534" s="3"/>
      <c r="BB534" s="3"/>
      <c r="BC534" s="3"/>
      <c r="BD534" s="3"/>
      <c r="BE534" s="3"/>
      <c r="BF534" s="3"/>
      <c r="BG534" s="3"/>
      <c r="BH534" s="3"/>
      <c r="BI534" s="3"/>
      <c r="BJ534" s="3"/>
      <c r="BK534" s="3"/>
      <c r="BL534" s="3"/>
      <c r="BM534" s="3"/>
      <c r="BN534" s="3" t="s">
        <v>2072</v>
      </c>
    </row>
    <row r="535" spans="2:66" ht="12.95" customHeight="1">
      <c r="B535" s="1340"/>
      <c r="C535" s="1341"/>
      <c r="D535" s="1341"/>
      <c r="E535" s="1341"/>
      <c r="F535" s="1341"/>
      <c r="G535" s="1341"/>
      <c r="H535" s="1342"/>
      <c r="I535" t="s">
        <v>421</v>
      </c>
      <c r="AC535" s="1317" t="s">
        <v>591</v>
      </c>
      <c r="AD535" s="1318"/>
      <c r="AE535" s="1318"/>
      <c r="AF535" s="1318"/>
      <c r="AG535" s="13" t="s">
        <v>403</v>
      </c>
      <c r="AH535" s="1320"/>
      <c r="AI535" s="1320"/>
      <c r="AJ535" s="1320"/>
      <c r="AK535" s="1321"/>
      <c r="AZ535" s="3"/>
      <c r="BA535" s="3"/>
      <c r="BB535" s="3"/>
      <c r="BC535" s="3"/>
      <c r="BD535" s="3"/>
      <c r="BE535" s="3"/>
      <c r="BF535" s="3"/>
      <c r="BG535" s="3"/>
      <c r="BH535" s="3"/>
      <c r="BI535" s="3"/>
      <c r="BJ535" s="3"/>
      <c r="BK535" s="3"/>
      <c r="BL535" s="3"/>
      <c r="BM535" s="3"/>
      <c r="BN535" s="3" t="s">
        <v>2073</v>
      </c>
    </row>
    <row r="536" spans="2:66" ht="12.95" customHeight="1">
      <c r="B536" s="1340"/>
      <c r="C536" s="1341"/>
      <c r="D536" s="1341"/>
      <c r="E536" s="1341"/>
      <c r="F536" s="1341"/>
      <c r="G536" s="1341"/>
      <c r="H536" s="1342"/>
      <c r="I536" s="48" t="s">
        <v>422</v>
      </c>
      <c r="J536" s="48"/>
      <c r="K536" s="48"/>
      <c r="L536" s="48"/>
      <c r="M536" s="48"/>
      <c r="N536" s="48"/>
      <c r="O536" s="48"/>
      <c r="P536" s="48"/>
      <c r="Q536" s="48"/>
      <c r="R536" s="48"/>
      <c r="S536" s="48"/>
      <c r="T536" s="48"/>
      <c r="U536" s="48"/>
      <c r="V536" s="48"/>
      <c r="W536" s="48"/>
      <c r="X536" s="48"/>
      <c r="Y536" s="48"/>
      <c r="Z536" s="48"/>
      <c r="AA536" s="48"/>
      <c r="AB536" s="48"/>
      <c r="AC536" s="1317" t="s">
        <v>591</v>
      </c>
      <c r="AD536" s="1318"/>
      <c r="AE536" s="1318"/>
      <c r="AF536" s="1318"/>
      <c r="AG536" s="38" t="s">
        <v>403</v>
      </c>
      <c r="AH536" s="1320"/>
      <c r="AI536" s="1320"/>
      <c r="AJ536" s="1320"/>
      <c r="AK536" s="1321"/>
      <c r="AZ536" s="3"/>
      <c r="BA536" s="3"/>
      <c r="BB536" s="3"/>
      <c r="BC536" s="3"/>
      <c r="BD536" s="3"/>
      <c r="BE536" s="3"/>
      <c r="BF536" s="3"/>
      <c r="BG536" s="3"/>
      <c r="BH536" s="3"/>
      <c r="BI536" s="3"/>
      <c r="BJ536" s="3"/>
      <c r="BK536" s="3"/>
      <c r="BL536" s="3"/>
      <c r="BM536" s="3"/>
      <c r="BN536" s="3" t="s">
        <v>2074</v>
      </c>
    </row>
    <row r="537" spans="2:66" ht="12.95" customHeight="1">
      <c r="B537" s="1340"/>
      <c r="C537" s="1341"/>
      <c r="D537" s="1341"/>
      <c r="E537" s="1341"/>
      <c r="F537" s="1341"/>
      <c r="G537" s="1341"/>
      <c r="H537" s="1342"/>
      <c r="I537" s="42" t="s">
        <v>423</v>
      </c>
      <c r="J537" s="42"/>
      <c r="K537" s="42"/>
      <c r="L537" s="42"/>
      <c r="M537" s="42"/>
      <c r="N537" s="42"/>
      <c r="O537" s="1395" t="s">
        <v>334</v>
      </c>
      <c r="P537" s="1396"/>
      <c r="Q537" s="1396"/>
      <c r="R537" s="1396"/>
      <c r="S537" s="1396"/>
      <c r="T537" s="1396"/>
      <c r="U537" s="1396"/>
      <c r="V537" s="1396"/>
      <c r="W537" s="1396"/>
      <c r="X537" s="1396"/>
      <c r="Y537" s="1396"/>
      <c r="Z537" s="1396"/>
      <c r="AA537" s="1396"/>
      <c r="AC537" s="1317" t="s">
        <v>591</v>
      </c>
      <c r="AD537" s="1318"/>
      <c r="AE537" s="1318"/>
      <c r="AF537" s="1318"/>
      <c r="AG537" s="13" t="s">
        <v>403</v>
      </c>
      <c r="AH537" s="1320"/>
      <c r="AI537" s="1320"/>
      <c r="AJ537" s="1320"/>
      <c r="AK537" s="1321"/>
      <c r="AZ537" s="3"/>
      <c r="BA537" s="3"/>
      <c r="BB537" s="3"/>
      <c r="BC537" s="3"/>
      <c r="BD537" s="3"/>
      <c r="BE537" s="3"/>
      <c r="BF537" s="3"/>
      <c r="BG537" s="3"/>
      <c r="BH537" s="3"/>
      <c r="BI537" s="3"/>
      <c r="BJ537" s="3"/>
      <c r="BK537" s="3"/>
      <c r="BL537" s="3"/>
      <c r="BM537" s="3"/>
      <c r="BN537" s="3" t="s">
        <v>2075</v>
      </c>
    </row>
    <row r="538" spans="2:66" ht="12.95" customHeight="1">
      <c r="B538" s="1340"/>
      <c r="C538" s="1341"/>
      <c r="D538" s="1341"/>
      <c r="E538" s="1341"/>
      <c r="F538" s="1341"/>
      <c r="G538" s="1341"/>
      <c r="H538" s="1342"/>
      <c r="I538" t="s">
        <v>421</v>
      </c>
      <c r="AC538" s="1317" t="s">
        <v>591</v>
      </c>
      <c r="AD538" s="1318"/>
      <c r="AE538" s="1318"/>
      <c r="AF538" s="1318"/>
      <c r="AG538" s="13" t="s">
        <v>403</v>
      </c>
      <c r="AH538" s="1320"/>
      <c r="AI538" s="1320"/>
      <c r="AJ538" s="1320"/>
      <c r="AK538" s="1321"/>
      <c r="AZ538" s="3"/>
      <c r="BA538" s="3"/>
      <c r="BB538" s="3"/>
      <c r="BC538" s="3"/>
      <c r="BD538" s="3"/>
      <c r="BE538" s="3"/>
      <c r="BF538" s="3"/>
      <c r="BG538" s="3"/>
      <c r="BH538" s="3"/>
      <c r="BI538" s="3"/>
      <c r="BJ538" s="3"/>
      <c r="BK538" s="3"/>
      <c r="BL538" s="3"/>
      <c r="BM538" s="3"/>
      <c r="BN538" s="3" t="s">
        <v>2076</v>
      </c>
    </row>
    <row r="539" spans="2:66" ht="12.95" customHeight="1">
      <c r="B539" s="1340"/>
      <c r="C539" s="1341"/>
      <c r="D539" s="1341"/>
      <c r="E539" s="1341"/>
      <c r="F539" s="1341"/>
      <c r="G539" s="1341"/>
      <c r="H539" s="1342"/>
      <c r="I539" s="48" t="s">
        <v>422</v>
      </c>
      <c r="J539" s="48"/>
      <c r="K539" s="48"/>
      <c r="L539" s="48"/>
      <c r="M539" s="48"/>
      <c r="N539" s="48"/>
      <c r="O539" s="48"/>
      <c r="P539" s="48"/>
      <c r="Q539" s="48"/>
      <c r="R539" s="48"/>
      <c r="S539" s="48"/>
      <c r="T539" s="48"/>
      <c r="U539" s="48"/>
      <c r="V539" s="48"/>
      <c r="W539" s="48"/>
      <c r="X539" s="48"/>
      <c r="Y539" s="48"/>
      <c r="Z539" s="48"/>
      <c r="AA539" s="48"/>
      <c r="AB539" s="48"/>
      <c r="AC539" s="1317" t="s">
        <v>591</v>
      </c>
      <c r="AD539" s="1318"/>
      <c r="AE539" s="1318"/>
      <c r="AF539" s="1318"/>
      <c r="AG539" s="38" t="s">
        <v>403</v>
      </c>
      <c r="AH539" s="1320"/>
      <c r="AI539" s="1320"/>
      <c r="AJ539" s="1320"/>
      <c r="AK539" s="1321"/>
      <c r="AZ539" s="3"/>
      <c r="BA539" s="3"/>
      <c r="BB539" s="3"/>
      <c r="BC539" s="3"/>
      <c r="BD539" s="3"/>
      <c r="BE539" s="3"/>
      <c r="BF539" s="3"/>
      <c r="BG539" s="3"/>
      <c r="BH539" s="3"/>
      <c r="BI539" s="3"/>
      <c r="BJ539" s="3"/>
      <c r="BK539" s="3"/>
      <c r="BL539" s="3"/>
      <c r="BM539" s="3"/>
      <c r="BN539" s="3" t="s">
        <v>2077</v>
      </c>
    </row>
    <row r="540" spans="2:66" ht="12.95" customHeight="1">
      <c r="B540" s="1340"/>
      <c r="C540" s="1341"/>
      <c r="D540" s="1341"/>
      <c r="E540" s="1341"/>
      <c r="F540" s="1341"/>
      <c r="G540" s="1341"/>
      <c r="H540" s="1342"/>
      <c r="I540" s="42" t="s">
        <v>423</v>
      </c>
      <c r="J540" s="42"/>
      <c r="K540" s="42"/>
      <c r="L540" s="42"/>
      <c r="M540" s="42"/>
      <c r="N540" s="42"/>
      <c r="O540" s="1395" t="s">
        <v>334</v>
      </c>
      <c r="P540" s="1396"/>
      <c r="Q540" s="1396"/>
      <c r="R540" s="1396"/>
      <c r="S540" s="1396"/>
      <c r="T540" s="1396"/>
      <c r="U540" s="1396"/>
      <c r="V540" s="1396"/>
      <c r="W540" s="1396"/>
      <c r="X540" s="1396"/>
      <c r="Y540" s="1396"/>
      <c r="Z540" s="1396"/>
      <c r="AA540" s="1396"/>
      <c r="AC540" s="1317" t="s">
        <v>591</v>
      </c>
      <c r="AD540" s="1318"/>
      <c r="AE540" s="1318"/>
      <c r="AF540" s="1318"/>
      <c r="AG540" s="13" t="s">
        <v>403</v>
      </c>
      <c r="AH540" s="1320"/>
      <c r="AI540" s="1320"/>
      <c r="AJ540" s="1320"/>
      <c r="AK540" s="1321"/>
      <c r="AZ540" s="3"/>
      <c r="BA540" s="3"/>
      <c r="BB540" s="3"/>
      <c r="BC540" s="3"/>
      <c r="BD540" s="3"/>
      <c r="BE540" s="3"/>
      <c r="BF540" s="3"/>
      <c r="BG540" s="3"/>
      <c r="BH540" s="3"/>
      <c r="BI540" s="3"/>
      <c r="BJ540" s="3"/>
      <c r="BK540" s="3"/>
      <c r="BL540" s="3"/>
      <c r="BM540" s="3"/>
      <c r="BN540" s="3" t="s">
        <v>2078</v>
      </c>
    </row>
    <row r="541" spans="2:66" ht="12.95" customHeight="1">
      <c r="B541" s="1340"/>
      <c r="C541" s="1341"/>
      <c r="D541" s="1341"/>
      <c r="E541" s="1341"/>
      <c r="F541" s="1341"/>
      <c r="G541" s="1341"/>
      <c r="H541" s="1342"/>
      <c r="I541" t="s">
        <v>421</v>
      </c>
      <c r="AC541" s="1317" t="s">
        <v>591</v>
      </c>
      <c r="AD541" s="1318"/>
      <c r="AE541" s="1318"/>
      <c r="AF541" s="1318"/>
      <c r="AG541" s="38" t="s">
        <v>403</v>
      </c>
      <c r="AH541" s="1320"/>
      <c r="AI541" s="1320"/>
      <c r="AJ541" s="1320"/>
      <c r="AK541" s="1321"/>
      <c r="AZ541" s="3"/>
      <c r="BA541" s="3"/>
      <c r="BB541" s="3"/>
      <c r="BC541" s="3"/>
      <c r="BD541" s="3"/>
      <c r="BE541" s="3"/>
      <c r="BF541" s="3"/>
      <c r="BG541" s="3"/>
      <c r="BH541" s="3"/>
      <c r="BI541" s="3"/>
      <c r="BJ541" s="3"/>
      <c r="BK541" s="3"/>
      <c r="BL541" s="3"/>
      <c r="BM541" s="3"/>
      <c r="BN541" s="3" t="s">
        <v>2079</v>
      </c>
    </row>
    <row r="542" spans="2:66" ht="12.95" customHeight="1">
      <c r="B542" s="1340"/>
      <c r="C542" s="1341"/>
      <c r="D542" s="1341"/>
      <c r="E542" s="1341"/>
      <c r="F542" s="1341"/>
      <c r="G542" s="1341"/>
      <c r="H542" s="1342"/>
      <c r="I542" s="48" t="s">
        <v>422</v>
      </c>
      <c r="J542" s="48"/>
      <c r="K542" s="48"/>
      <c r="L542" s="48"/>
      <c r="M542" s="48"/>
      <c r="N542" s="48"/>
      <c r="O542" s="48"/>
      <c r="P542" s="48"/>
      <c r="Q542" s="48"/>
      <c r="R542" s="48"/>
      <c r="S542" s="48"/>
      <c r="T542" s="48"/>
      <c r="U542" s="48"/>
      <c r="V542" s="48"/>
      <c r="W542" s="48"/>
      <c r="X542" s="48"/>
      <c r="Y542" s="48"/>
      <c r="Z542" s="48"/>
      <c r="AA542" s="48"/>
      <c r="AB542" s="48"/>
      <c r="AC542" s="1317" t="s">
        <v>591</v>
      </c>
      <c r="AD542" s="1318"/>
      <c r="AE542" s="1318"/>
      <c r="AF542" s="1318"/>
      <c r="AG542" s="13" t="s">
        <v>403</v>
      </c>
      <c r="AH542" s="1320"/>
      <c r="AI542" s="1320"/>
      <c r="AJ542" s="1320"/>
      <c r="AK542" s="1321"/>
      <c r="AZ542" s="3"/>
      <c r="BA542" s="3"/>
      <c r="BB542" s="3"/>
      <c r="BC542" s="3"/>
      <c r="BD542" s="3"/>
      <c r="BE542" s="3"/>
      <c r="BF542" s="3"/>
      <c r="BG542" s="3"/>
      <c r="BH542" s="3"/>
      <c r="BI542" s="3"/>
      <c r="BJ542" s="3"/>
      <c r="BK542" s="3"/>
      <c r="BL542" s="3"/>
      <c r="BM542" s="3"/>
      <c r="BN542" s="3" t="s">
        <v>2080</v>
      </c>
    </row>
    <row r="543" spans="2:66" ht="12.95" customHeight="1">
      <c r="B543" s="1340"/>
      <c r="C543" s="1341"/>
      <c r="D543" s="1341"/>
      <c r="E543" s="1341"/>
      <c r="F543" s="1341"/>
      <c r="G543" s="1341"/>
      <c r="H543" s="1342"/>
      <c r="I543" s="42" t="s">
        <v>423</v>
      </c>
      <c r="J543" s="42"/>
      <c r="K543" s="42"/>
      <c r="L543" s="42"/>
      <c r="M543" s="42"/>
      <c r="N543" s="42"/>
      <c r="O543" s="1395" t="s">
        <v>334</v>
      </c>
      <c r="P543" s="1396"/>
      <c r="Q543" s="1396"/>
      <c r="R543" s="1396"/>
      <c r="S543" s="1396"/>
      <c r="T543" s="1396"/>
      <c r="U543" s="1396"/>
      <c r="V543" s="1396"/>
      <c r="W543" s="1396"/>
      <c r="X543" s="1396"/>
      <c r="Y543" s="1396"/>
      <c r="Z543" s="1396"/>
      <c r="AA543" s="1396"/>
      <c r="AC543" s="1317" t="s">
        <v>591</v>
      </c>
      <c r="AD543" s="1318"/>
      <c r="AE543" s="1318"/>
      <c r="AF543" s="1318"/>
      <c r="AG543" s="38" t="s">
        <v>403</v>
      </c>
      <c r="AH543" s="1320"/>
      <c r="AI543" s="1320"/>
      <c r="AJ543" s="1320"/>
      <c r="AK543" s="1321"/>
      <c r="AZ543" s="3"/>
      <c r="BA543" s="3"/>
      <c r="BB543" s="3"/>
      <c r="BC543" s="3"/>
      <c r="BD543" s="3"/>
      <c r="BE543" s="3"/>
      <c r="BF543" s="3"/>
      <c r="BG543" s="3"/>
      <c r="BH543" s="3"/>
      <c r="BI543" s="3"/>
      <c r="BJ543" s="3"/>
      <c r="BK543" s="3"/>
      <c r="BL543" s="3"/>
      <c r="BM543" s="3"/>
      <c r="BN543" s="3" t="s">
        <v>2081</v>
      </c>
    </row>
    <row r="544" spans="2:66" ht="12.95" customHeight="1">
      <c r="B544" s="1340"/>
      <c r="C544" s="1341"/>
      <c r="D544" s="1341"/>
      <c r="E544" s="1341"/>
      <c r="F544" s="1341"/>
      <c r="G544" s="1341"/>
      <c r="H544" s="1342"/>
      <c r="I544" t="s">
        <v>421</v>
      </c>
      <c r="AC544" s="1317" t="s">
        <v>591</v>
      </c>
      <c r="AD544" s="1318"/>
      <c r="AE544" s="1318"/>
      <c r="AF544" s="1318"/>
      <c r="AG544" s="13" t="s">
        <v>403</v>
      </c>
      <c r="AH544" s="1320"/>
      <c r="AI544" s="1320"/>
      <c r="AJ544" s="1320"/>
      <c r="AK544" s="1321"/>
      <c r="AZ544" s="3"/>
      <c r="BA544" s="3"/>
      <c r="BB544" s="3"/>
      <c r="BC544" s="3"/>
      <c r="BD544" s="3"/>
      <c r="BE544" s="3"/>
      <c r="BF544" s="3"/>
      <c r="BG544" s="3"/>
      <c r="BH544" s="3"/>
      <c r="BI544" s="3"/>
      <c r="BJ544" s="3"/>
      <c r="BK544" s="3"/>
      <c r="BL544" s="3"/>
      <c r="BM544" s="3"/>
      <c r="BN544" s="3" t="s">
        <v>2082</v>
      </c>
    </row>
    <row r="545" spans="1:66" ht="12.95" customHeight="1">
      <c r="B545" s="1340"/>
      <c r="C545" s="1341"/>
      <c r="D545" s="1341"/>
      <c r="E545" s="1341"/>
      <c r="F545" s="1341"/>
      <c r="G545" s="1341"/>
      <c r="H545" s="1342"/>
      <c r="I545" s="48" t="s">
        <v>422</v>
      </c>
      <c r="J545" s="48"/>
      <c r="K545" s="48"/>
      <c r="L545" s="48"/>
      <c r="M545" s="48"/>
      <c r="N545" s="48"/>
      <c r="O545" s="48"/>
      <c r="P545" s="48"/>
      <c r="Q545" s="48"/>
      <c r="R545" s="48"/>
      <c r="S545" s="48"/>
      <c r="T545" s="48"/>
      <c r="U545" s="48"/>
      <c r="V545" s="48"/>
      <c r="W545" s="48"/>
      <c r="X545" s="48"/>
      <c r="Y545" s="48"/>
      <c r="Z545" s="48"/>
      <c r="AA545" s="48"/>
      <c r="AB545" s="48"/>
      <c r="AC545" s="1317" t="s">
        <v>591</v>
      </c>
      <c r="AD545" s="1318"/>
      <c r="AE545" s="1318"/>
      <c r="AF545" s="1318"/>
      <c r="AG545" s="38" t="s">
        <v>403</v>
      </c>
      <c r="AH545" s="1320"/>
      <c r="AI545" s="1320"/>
      <c r="AJ545" s="1320"/>
      <c r="AK545" s="1321"/>
      <c r="AZ545" s="3"/>
      <c r="BA545" s="3"/>
      <c r="BB545" s="3"/>
      <c r="BC545" s="3"/>
      <c r="BD545" s="3"/>
      <c r="BE545" s="3"/>
      <c r="BF545" s="3"/>
      <c r="BG545" s="3"/>
      <c r="BH545" s="3"/>
      <c r="BI545" s="3"/>
      <c r="BJ545" s="3"/>
      <c r="BK545" s="3"/>
      <c r="BL545" s="3"/>
      <c r="BM545" s="3"/>
      <c r="BN545" s="3" t="s">
        <v>2083</v>
      </c>
    </row>
    <row r="546" spans="1:66" ht="12.95" customHeight="1">
      <c r="B546" s="1340"/>
      <c r="C546" s="1341"/>
      <c r="D546" s="1341"/>
      <c r="E546" s="1341"/>
      <c r="F546" s="1341"/>
      <c r="G546" s="1341"/>
      <c r="H546" s="1342"/>
      <c r="I546" s="42" t="s">
        <v>562</v>
      </c>
      <c r="J546" s="42"/>
      <c r="K546" s="42"/>
      <c r="L546" s="42"/>
      <c r="M546" s="42"/>
      <c r="N546" s="42"/>
      <c r="O546" s="42"/>
      <c r="P546" s="42"/>
      <c r="Q546" s="42"/>
      <c r="R546" s="42"/>
      <c r="S546" s="42"/>
      <c r="T546" s="42"/>
      <c r="U546" s="42"/>
      <c r="V546" s="42"/>
      <c r="W546" s="42"/>
      <c r="AC546" s="1317">
        <v>3</v>
      </c>
      <c r="AD546" s="1318"/>
      <c r="AE546" s="1318"/>
      <c r="AF546" s="1318"/>
      <c r="AG546" s="38" t="s">
        <v>403</v>
      </c>
      <c r="AH546" s="1320">
        <v>2027</v>
      </c>
      <c r="AI546" s="1320"/>
      <c r="AJ546" s="1320"/>
      <c r="AK546" s="1321"/>
      <c r="AZ546" s="3"/>
      <c r="BA546" s="3"/>
      <c r="BB546" s="3"/>
      <c r="BC546" s="3"/>
      <c r="BD546" s="3"/>
      <c r="BE546" s="3"/>
      <c r="BF546" s="3"/>
      <c r="BG546" s="3"/>
      <c r="BH546" s="3"/>
      <c r="BI546" s="3"/>
      <c r="BJ546" s="3"/>
      <c r="BK546" s="3"/>
      <c r="BL546" s="3"/>
      <c r="BM546" s="3"/>
      <c r="BN546" s="3"/>
    </row>
    <row r="547" spans="1:66" ht="12.95" customHeight="1">
      <c r="B547" s="1340"/>
      <c r="C547" s="1341"/>
      <c r="D547" s="1341"/>
      <c r="E547" s="1341"/>
      <c r="F547" s="1341"/>
      <c r="G547" s="1341"/>
      <c r="H547" s="1342"/>
      <c r="I547" t="s">
        <v>563</v>
      </c>
      <c r="AC547" s="1317">
        <v>2</v>
      </c>
      <c r="AD547" s="1318"/>
      <c r="AE547" s="1318"/>
      <c r="AF547" s="1318"/>
      <c r="AG547" s="13" t="s">
        <v>403</v>
      </c>
      <c r="AH547" s="1320">
        <v>2027</v>
      </c>
      <c r="AI547" s="1320"/>
      <c r="AJ547" s="1320"/>
      <c r="AK547" s="1321"/>
      <c r="AZ547" s="3"/>
      <c r="BA547" s="3"/>
      <c r="BB547" s="3"/>
      <c r="BC547" s="3"/>
      <c r="BD547" s="3"/>
      <c r="BE547" s="3"/>
      <c r="BF547" s="3"/>
      <c r="BG547" s="3"/>
      <c r="BH547" s="3"/>
      <c r="BI547" s="3"/>
      <c r="BJ547" s="3"/>
      <c r="BK547" s="3"/>
      <c r="BL547" s="3"/>
      <c r="BM547" s="3"/>
      <c r="BN547" s="3"/>
    </row>
    <row r="548" spans="1:66" ht="12.95" customHeight="1">
      <c r="B548" s="1340"/>
      <c r="C548" s="1341"/>
      <c r="D548" s="1341"/>
      <c r="E548" s="1341"/>
      <c r="F548" s="1341"/>
      <c r="G548" s="1341"/>
      <c r="H548" s="1342"/>
      <c r="I548" t="s">
        <v>564</v>
      </c>
      <c r="AC548" s="1317">
        <v>4</v>
      </c>
      <c r="AD548" s="1318"/>
      <c r="AE548" s="1318"/>
      <c r="AF548" s="1318"/>
      <c r="AG548" s="38" t="s">
        <v>403</v>
      </c>
      <c r="AH548" s="1320">
        <v>2029</v>
      </c>
      <c r="AI548" s="1320"/>
      <c r="AJ548" s="1320"/>
      <c r="AK548" s="1321"/>
      <c r="AZ548" s="3"/>
      <c r="BA548" s="3"/>
      <c r="BB548" s="3"/>
      <c r="BC548" s="3"/>
      <c r="BD548" s="3"/>
      <c r="BE548" s="3"/>
      <c r="BF548" s="3"/>
      <c r="BG548" s="3"/>
      <c r="BH548" s="3"/>
      <c r="BI548" s="3"/>
      <c r="BJ548" s="3"/>
      <c r="BK548" s="3"/>
      <c r="BL548" s="3"/>
      <c r="BM548" s="3"/>
      <c r="BN548" s="3"/>
    </row>
    <row r="549" spans="1:66" ht="12.95" customHeight="1">
      <c r="B549" s="1340"/>
      <c r="C549" s="1341"/>
      <c r="D549" s="1341"/>
      <c r="E549" s="1341"/>
      <c r="F549" s="1341"/>
      <c r="G549" s="1341"/>
      <c r="H549" s="1342"/>
      <c r="I549" t="s">
        <v>565</v>
      </c>
      <c r="AC549" s="1317">
        <v>4</v>
      </c>
      <c r="AD549" s="1318"/>
      <c r="AE549" s="1318"/>
      <c r="AF549" s="1318"/>
      <c r="AG549" s="38" t="s">
        <v>403</v>
      </c>
      <c r="AH549" s="1320">
        <v>2029</v>
      </c>
      <c r="AI549" s="1320"/>
      <c r="AJ549" s="1320"/>
      <c r="AK549" s="1321"/>
      <c r="AZ549" s="3"/>
      <c r="BA549" s="3"/>
      <c r="BB549" s="3"/>
      <c r="BC549" s="3"/>
      <c r="BD549" s="3"/>
      <c r="BE549" s="3"/>
      <c r="BF549" s="3"/>
      <c r="BG549" s="3"/>
      <c r="BH549" s="3"/>
      <c r="BI549" s="3"/>
      <c r="BJ549" s="3"/>
      <c r="BK549" s="3"/>
      <c r="BL549" s="3"/>
      <c r="BM549" s="3"/>
      <c r="BN549" s="3"/>
    </row>
    <row r="550" spans="1:66" ht="12.95" customHeight="1">
      <c r="B550" s="1343"/>
      <c r="C550" s="1344"/>
      <c r="D550" s="1344"/>
      <c r="E550" s="1344"/>
      <c r="F550" s="1344"/>
      <c r="G550" s="1344"/>
      <c r="H550" s="1345"/>
      <c r="I550" s="48" t="s">
        <v>451</v>
      </c>
      <c r="J550" s="48"/>
      <c r="K550" s="48"/>
      <c r="L550" s="48"/>
      <c r="M550" s="48"/>
      <c r="N550" s="48"/>
      <c r="O550" s="48"/>
      <c r="P550" s="48"/>
      <c r="Q550" s="48"/>
      <c r="R550" s="48"/>
      <c r="S550" s="48"/>
      <c r="T550" s="48"/>
      <c r="U550" s="48"/>
      <c r="V550" s="48"/>
      <c r="W550" s="48"/>
      <c r="X550" s="48"/>
      <c r="Y550" s="48"/>
      <c r="Z550" s="48"/>
      <c r="AA550" s="48"/>
      <c r="AB550" s="48"/>
      <c r="AC550" s="1317">
        <v>2</v>
      </c>
      <c r="AD550" s="1318"/>
      <c r="AE550" s="1318"/>
      <c r="AF550" s="1318"/>
      <c r="AG550" s="38" t="s">
        <v>403</v>
      </c>
      <c r="AH550" s="1320">
        <v>2030</v>
      </c>
      <c r="AI550" s="1320"/>
      <c r="AJ550" s="1320"/>
      <c r="AK550" s="1321"/>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604" t="s">
        <v>543</v>
      </c>
      <c r="B552" s="1604"/>
      <c r="C552" s="1604"/>
      <c r="D552" s="1604"/>
      <c r="E552" s="1604"/>
      <c r="F552" s="1604"/>
      <c r="G552" s="1604"/>
      <c r="H552" s="1604"/>
      <c r="I552" s="1604"/>
      <c r="J552" s="1604"/>
      <c r="K552" s="1604"/>
      <c r="L552" s="1604"/>
      <c r="M552" s="1604"/>
      <c r="N552" s="1604"/>
      <c r="O552" s="1604"/>
      <c r="P552" s="1604"/>
      <c r="Q552" s="1604"/>
      <c r="R552" s="1604"/>
      <c r="S552" s="1604"/>
      <c r="T552" s="1604"/>
      <c r="U552" s="1604"/>
      <c r="V552" s="1604"/>
      <c r="W552" s="1604"/>
      <c r="X552" s="1604"/>
      <c r="Y552" s="1604"/>
      <c r="Z552" s="1604"/>
      <c r="AA552" s="1604"/>
      <c r="AB552" s="1604"/>
      <c r="AC552" s="1604"/>
      <c r="AD552" s="1604"/>
      <c r="AE552" s="1604"/>
      <c r="AF552" s="1604"/>
      <c r="AG552" s="1604"/>
      <c r="AH552" s="1604"/>
      <c r="AI552" s="1604"/>
      <c r="AJ552" s="1604"/>
      <c r="AK552" s="1604"/>
      <c r="AL552" s="1604"/>
      <c r="AM552" s="1604"/>
      <c r="AN552" s="1604"/>
      <c r="AO552" s="1604"/>
      <c r="AP552" s="1604"/>
      <c r="AQ552" s="1604"/>
      <c r="AR552" s="1604"/>
      <c r="AS552" s="1604"/>
      <c r="AT552" s="1604"/>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604"/>
      <c r="B553" s="1604"/>
      <c r="C553" s="1604"/>
      <c r="D553" s="1604"/>
      <c r="E553" s="1604"/>
      <c r="F553" s="1604"/>
      <c r="G553" s="1604"/>
      <c r="H553" s="1604"/>
      <c r="I553" s="1604"/>
      <c r="J553" s="1604"/>
      <c r="K553" s="1604"/>
      <c r="L553" s="1604"/>
      <c r="M553" s="1604"/>
      <c r="N553" s="1604"/>
      <c r="O553" s="1604"/>
      <c r="P553" s="1604"/>
      <c r="Q553" s="1604"/>
      <c r="R553" s="1604"/>
      <c r="S553" s="1604"/>
      <c r="T553" s="1604"/>
      <c r="U553" s="1604"/>
      <c r="V553" s="1604"/>
      <c r="W553" s="1604"/>
      <c r="X553" s="1604"/>
      <c r="Y553" s="1604"/>
      <c r="Z553" s="1604"/>
      <c r="AA553" s="1604"/>
      <c r="AB553" s="1604"/>
      <c r="AC553" s="1604"/>
      <c r="AD553" s="1604"/>
      <c r="AE553" s="1604"/>
      <c r="AF553" s="1604"/>
      <c r="AG553" s="1604"/>
      <c r="AH553" s="1604"/>
      <c r="AI553" s="1604"/>
      <c r="AJ553" s="1604"/>
      <c r="AK553" s="1604"/>
      <c r="AL553" s="1604"/>
      <c r="AM553" s="1604"/>
      <c r="AN553" s="1604"/>
      <c r="AO553" s="1604"/>
      <c r="AP553" s="1604"/>
      <c r="AQ553" s="1604"/>
      <c r="AR553" s="1604"/>
      <c r="AS553" s="1604"/>
      <c r="AT553" s="1604"/>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337" t="s">
        <v>2057</v>
      </c>
      <c r="C559" s="1338"/>
      <c r="D559" s="1338"/>
      <c r="E559" s="1338"/>
      <c r="F559" s="1338"/>
      <c r="G559" s="1338"/>
      <c r="H559" s="1338"/>
      <c r="I559" s="1338"/>
      <c r="J559" s="1338"/>
      <c r="K559" s="1338"/>
      <c r="L559" s="1339"/>
      <c r="M559" s="1337" t="s">
        <v>2058</v>
      </c>
      <c r="N559" s="1338"/>
      <c r="O559" s="1338"/>
      <c r="P559" s="1339"/>
      <c r="Q559" s="1337" t="s">
        <v>2084</v>
      </c>
      <c r="R559" s="1338"/>
      <c r="S559" s="1339"/>
      <c r="T559" s="1337" t="s">
        <v>2085</v>
      </c>
      <c r="U559" s="1338"/>
      <c r="V559" s="1339"/>
      <c r="W559" s="1337" t="s">
        <v>453</v>
      </c>
      <c r="X559" s="1338"/>
      <c r="Y559" s="1339"/>
      <c r="Z559" s="1337" t="s">
        <v>1827</v>
      </c>
      <c r="AA559" s="1338"/>
      <c r="AB559" s="1338"/>
      <c r="AC559" s="1338"/>
      <c r="AD559" s="1339"/>
      <c r="AE559" s="1337" t="s">
        <v>1665</v>
      </c>
      <c r="AF559" s="1338"/>
      <c r="AG559" s="1338"/>
      <c r="AH559" s="1339"/>
      <c r="AI559" s="1337" t="s">
        <v>1666</v>
      </c>
      <c r="AJ559" s="1338"/>
      <c r="AK559" s="1338"/>
      <c r="AL559" s="1339"/>
      <c r="AM559" s="1337" t="s">
        <v>454</v>
      </c>
      <c r="AN559" s="1338"/>
      <c r="AO559" s="1338"/>
      <c r="AP559" s="1338"/>
      <c r="AQ559" s="1338"/>
      <c r="AR559" s="1338"/>
      <c r="AS559" s="1339"/>
      <c r="BB559" s="3"/>
      <c r="BC559" s="3"/>
      <c r="BD559" s="3"/>
      <c r="BE559" s="3"/>
      <c r="BF559" s="3"/>
      <c r="BG559" s="3"/>
      <c r="BH559" s="3" t="s">
        <v>581</v>
      </c>
      <c r="BI559" s="3" t="str">
        <f>AG665</f>
        <v>Yes</v>
      </c>
    </row>
    <row r="560" spans="1:66" ht="12.95" customHeight="1">
      <c r="B560" s="1340"/>
      <c r="C560" s="1341"/>
      <c r="D560" s="1341"/>
      <c r="E560" s="1341"/>
      <c r="F560" s="1341"/>
      <c r="G560" s="1341"/>
      <c r="H560" s="1341"/>
      <c r="I560" s="1341"/>
      <c r="J560" s="1341"/>
      <c r="K560" s="1341"/>
      <c r="L560" s="1342"/>
      <c r="M560" s="1340"/>
      <c r="N560" s="1341"/>
      <c r="O560" s="1341"/>
      <c r="P560" s="1342"/>
      <c r="Q560" s="1340"/>
      <c r="R560" s="1341"/>
      <c r="S560" s="1342"/>
      <c r="T560" s="1340"/>
      <c r="U560" s="1341"/>
      <c r="V560" s="1342"/>
      <c r="W560" s="1340"/>
      <c r="X560" s="1341"/>
      <c r="Y560" s="1342"/>
      <c r="Z560" s="1340"/>
      <c r="AA560" s="1341"/>
      <c r="AB560" s="1341"/>
      <c r="AC560" s="1341"/>
      <c r="AD560" s="1342"/>
      <c r="AE560" s="1340"/>
      <c r="AF560" s="1341"/>
      <c r="AG560" s="1341"/>
      <c r="AH560" s="1342"/>
      <c r="AI560" s="1340"/>
      <c r="AJ560" s="1341"/>
      <c r="AK560" s="1341"/>
      <c r="AL560" s="1342"/>
      <c r="AM560" s="1340"/>
      <c r="AN560" s="1341"/>
      <c r="AO560" s="1341"/>
      <c r="AP560" s="1341"/>
      <c r="AQ560" s="1341"/>
      <c r="AR560" s="1341"/>
      <c r="AS560" s="1342"/>
      <c r="AU560" s="1141"/>
      <c r="BB560" s="3"/>
      <c r="BC560" s="3"/>
      <c r="BD560" s="3"/>
      <c r="BE560" s="3"/>
      <c r="BF560" s="3"/>
      <c r="BG560" s="3"/>
      <c r="BH560" s="3"/>
      <c r="BI560" s="3"/>
    </row>
    <row r="561" spans="1:61" ht="12.95" customHeight="1">
      <c r="B561" s="1343"/>
      <c r="C561" s="1344"/>
      <c r="D561" s="1344"/>
      <c r="E561" s="1344"/>
      <c r="F561" s="1344"/>
      <c r="G561" s="1344"/>
      <c r="H561" s="1344"/>
      <c r="I561" s="1344"/>
      <c r="J561" s="1344"/>
      <c r="K561" s="1344"/>
      <c r="L561" s="1345"/>
      <c r="M561" s="1343"/>
      <c r="N561" s="1344"/>
      <c r="O561" s="1344"/>
      <c r="P561" s="1345"/>
      <c r="Q561" s="1343"/>
      <c r="R561" s="1344"/>
      <c r="S561" s="1345"/>
      <c r="T561" s="1343"/>
      <c r="U561" s="1344"/>
      <c r="V561" s="1345"/>
      <c r="W561" s="1343"/>
      <c r="X561" s="1344"/>
      <c r="Y561" s="1345"/>
      <c r="Z561" s="1343"/>
      <c r="AA561" s="1344"/>
      <c r="AB561" s="1344"/>
      <c r="AC561" s="1344"/>
      <c r="AD561" s="1345"/>
      <c r="AE561" s="1343"/>
      <c r="AF561" s="1344"/>
      <c r="AG561" s="1344"/>
      <c r="AH561" s="1345"/>
      <c r="AI561" s="1343"/>
      <c r="AJ561" s="1344"/>
      <c r="AK561" s="1344"/>
      <c r="AL561" s="1345"/>
      <c r="AM561" s="1343"/>
      <c r="AN561" s="1344"/>
      <c r="AO561" s="1344"/>
      <c r="AP561" s="1344"/>
      <c r="AQ561" s="1344"/>
      <c r="AR561" s="1344"/>
      <c r="AS561" s="1345"/>
      <c r="AU561" s="1141"/>
      <c r="BB561" s="3"/>
      <c r="BC561" s="3"/>
      <c r="BD561" s="3"/>
      <c r="BE561" s="3"/>
      <c r="BF561" s="3"/>
      <c r="BG561" s="3"/>
      <c r="BH561" s="3"/>
      <c r="BI561" s="3"/>
    </row>
    <row r="562" spans="1:61" ht="12.95" customHeight="1">
      <c r="B562" s="51" t="s">
        <v>112</v>
      </c>
      <c r="C562" s="1369" t="s">
        <v>2728</v>
      </c>
      <c r="D562" s="1369"/>
      <c r="E562" s="1369"/>
      <c r="F562" s="1369"/>
      <c r="G562" s="1369"/>
      <c r="H562" s="1369"/>
      <c r="I562" s="1369"/>
      <c r="J562" s="1369"/>
      <c r="K562" s="1369"/>
      <c r="L562" s="1369"/>
      <c r="M562" s="1369" t="s">
        <v>2074</v>
      </c>
      <c r="N562" s="1369"/>
      <c r="O562" s="1369"/>
      <c r="P562" s="1369"/>
      <c r="Q562" s="1367">
        <v>36</v>
      </c>
      <c r="R562" s="1367"/>
      <c r="S562" s="1368"/>
      <c r="T562" s="1366"/>
      <c r="U562" s="1367"/>
      <c r="V562" s="1368"/>
      <c r="W562" s="1371">
        <v>4.65E-2</v>
      </c>
      <c r="X562" s="1372"/>
      <c r="Y562" s="1373"/>
      <c r="Z562" s="1319" t="s">
        <v>2774</v>
      </c>
      <c r="AA562" s="1319"/>
      <c r="AB562" s="1319"/>
      <c r="AC562" s="1319"/>
      <c r="AD562" s="1319"/>
      <c r="AE562" s="1357"/>
      <c r="AF562" s="1358"/>
      <c r="AG562" s="1358"/>
      <c r="AH562" s="1359"/>
      <c r="AI562" s="1406"/>
      <c r="AJ562" s="1407"/>
      <c r="AK562" s="1407"/>
      <c r="AL562" s="1408"/>
      <c r="AM562" s="1349">
        <v>23000000</v>
      </c>
      <c r="AN562" s="1350"/>
      <c r="AO562" s="1350"/>
      <c r="AP562" s="1350"/>
      <c r="AQ562" s="1350"/>
      <c r="AR562" s="1350"/>
      <c r="AS562" s="1351"/>
      <c r="AT562" s="1142"/>
      <c r="AU562" s="1141"/>
      <c r="BB562" s="3"/>
      <c r="BC562" s="3"/>
      <c r="BD562" s="3"/>
      <c r="BE562" s="3"/>
      <c r="BF562" s="3"/>
      <c r="BG562" s="3"/>
      <c r="BH562" s="3"/>
      <c r="BI562" s="3"/>
    </row>
    <row r="563" spans="1:61" ht="12.95" customHeight="1">
      <c r="B563" s="52" t="s">
        <v>113</v>
      </c>
      <c r="C563" s="1370" t="s">
        <v>2729</v>
      </c>
      <c r="D563" s="1370"/>
      <c r="E563" s="1370"/>
      <c r="F563" s="1370"/>
      <c r="G563" s="1370"/>
      <c r="H563" s="1370"/>
      <c r="I563" s="1370"/>
      <c r="J563" s="1370"/>
      <c r="K563" s="1370"/>
      <c r="L563" s="1370"/>
      <c r="M563" s="1369" t="s">
        <v>2073</v>
      </c>
      <c r="N563" s="1369"/>
      <c r="O563" s="1369"/>
      <c r="P563" s="1369"/>
      <c r="Q563" s="1366">
        <v>36</v>
      </c>
      <c r="R563" s="1367"/>
      <c r="S563" s="1368"/>
      <c r="T563" s="1366"/>
      <c r="U563" s="1367"/>
      <c r="V563" s="1368"/>
      <c r="W563" s="1371">
        <v>5.0999999999999997E-2</v>
      </c>
      <c r="X563" s="1372"/>
      <c r="Y563" s="1373"/>
      <c r="Z563" s="1319" t="s">
        <v>2774</v>
      </c>
      <c r="AA563" s="1319"/>
      <c r="AB563" s="1319"/>
      <c r="AC563" s="1319"/>
      <c r="AD563" s="1319"/>
      <c r="AE563" s="1357"/>
      <c r="AF563" s="1358"/>
      <c r="AG563" s="1358"/>
      <c r="AH563" s="1359"/>
      <c r="AI563" s="1406"/>
      <c r="AJ563" s="1407"/>
      <c r="AK563" s="1407"/>
      <c r="AL563" s="1408"/>
      <c r="AM563" s="1349">
        <v>54000000</v>
      </c>
      <c r="AN563" s="1350"/>
      <c r="AO563" s="1350"/>
      <c r="AP563" s="1350"/>
      <c r="AQ563" s="1350"/>
      <c r="AR563" s="1350"/>
      <c r="AS563" s="1351"/>
      <c r="AT563" s="1142" t="str">
        <f>IF(AND(NOT(C562=""),C563="",NOT(C564="")),"!","")</f>
        <v/>
      </c>
      <c r="AU563" s="1141"/>
      <c r="BB563" s="3"/>
      <c r="BC563" s="3"/>
      <c r="BD563" s="3"/>
      <c r="BE563" s="3"/>
      <c r="BF563" s="3"/>
      <c r="BG563" s="3"/>
      <c r="BH563" s="3"/>
      <c r="BI563" s="3"/>
    </row>
    <row r="564" spans="1:61" ht="12.95" customHeight="1">
      <c r="B564" s="52" t="s">
        <v>119</v>
      </c>
      <c r="C564" s="1370" t="s">
        <v>2767</v>
      </c>
      <c r="D564" s="1370"/>
      <c r="E564" s="1370"/>
      <c r="F564" s="1370"/>
      <c r="G564" s="1370"/>
      <c r="H564" s="1370"/>
      <c r="I564" s="1370"/>
      <c r="J564" s="1370"/>
      <c r="K564" s="1370"/>
      <c r="L564" s="1370"/>
      <c r="M564" s="1369" t="s">
        <v>2065</v>
      </c>
      <c r="N564" s="1369"/>
      <c r="O564" s="1369"/>
      <c r="P564" s="1369"/>
      <c r="Q564" s="1366"/>
      <c r="R564" s="1367"/>
      <c r="S564" s="1368"/>
      <c r="T564" s="1366"/>
      <c r="U564" s="1367"/>
      <c r="V564" s="1368"/>
      <c r="W564" s="1371"/>
      <c r="X564" s="1372"/>
      <c r="Y564" s="1373"/>
      <c r="Z564" s="1319" t="s">
        <v>1184</v>
      </c>
      <c r="AA564" s="1319"/>
      <c r="AB564" s="1319"/>
      <c r="AC564" s="1319"/>
      <c r="AD564" s="1319"/>
      <c r="AE564" s="1357"/>
      <c r="AF564" s="1358"/>
      <c r="AG564" s="1358"/>
      <c r="AH564" s="1359"/>
      <c r="AI564" s="1406"/>
      <c r="AJ564" s="1407"/>
      <c r="AK564" s="1407"/>
      <c r="AL564" s="1408"/>
      <c r="AM564" s="1349">
        <v>3177911.2</v>
      </c>
      <c r="AN564" s="1350"/>
      <c r="AO564" s="1350"/>
      <c r="AP564" s="1350"/>
      <c r="AQ564" s="1350"/>
      <c r="AR564" s="1350"/>
      <c r="AS564" s="1351"/>
      <c r="AT564" s="1142" t="str">
        <f>IF(AND(NOT(C563=""),C564="",NOT(C565="")),"!","")</f>
        <v/>
      </c>
      <c r="AU564" s="1141"/>
      <c r="BB564" s="3"/>
      <c r="BC564" s="3"/>
      <c r="BD564" s="3"/>
      <c r="BE564" s="3"/>
      <c r="BF564" s="3"/>
      <c r="BG564" s="3"/>
      <c r="BH564" s="3"/>
      <c r="BI564" s="3"/>
    </row>
    <row r="565" spans="1:61" ht="12.95" customHeight="1">
      <c r="B565" s="52" t="s">
        <v>581</v>
      </c>
      <c r="C565" s="1370" t="s">
        <v>2768</v>
      </c>
      <c r="D565" s="1370"/>
      <c r="E565" s="1370"/>
      <c r="F565" s="1370"/>
      <c r="G565" s="1370"/>
      <c r="H565" s="1370"/>
      <c r="I565" s="1370"/>
      <c r="J565" s="1370"/>
      <c r="K565" s="1370"/>
      <c r="L565" s="1370"/>
      <c r="M565" s="1369" t="s">
        <v>2065</v>
      </c>
      <c r="N565" s="1369"/>
      <c r="O565" s="1369"/>
      <c r="P565" s="1369"/>
      <c r="Q565" s="1366"/>
      <c r="R565" s="1367"/>
      <c r="S565" s="1368"/>
      <c r="T565" s="1366"/>
      <c r="U565" s="1367"/>
      <c r="V565" s="1368"/>
      <c r="W565" s="1371"/>
      <c r="X565" s="1372"/>
      <c r="Y565" s="1373"/>
      <c r="Z565" s="1319" t="s">
        <v>1184</v>
      </c>
      <c r="AA565" s="1319"/>
      <c r="AB565" s="1319"/>
      <c r="AC565" s="1319"/>
      <c r="AD565" s="1319"/>
      <c r="AE565" s="1357"/>
      <c r="AF565" s="1358"/>
      <c r="AG565" s="1358"/>
      <c r="AH565" s="1359"/>
      <c r="AI565" s="1406"/>
      <c r="AJ565" s="1407"/>
      <c r="AK565" s="1407"/>
      <c r="AL565" s="1408"/>
      <c r="AM565" s="1349">
        <v>1600000</v>
      </c>
      <c r="AN565" s="1350"/>
      <c r="AO565" s="1350"/>
      <c r="AP565" s="1350"/>
      <c r="AQ565" s="1350"/>
      <c r="AR565" s="1350"/>
      <c r="AS565" s="1351"/>
      <c r="AT565" s="1142" t="str">
        <f>IF(AND(NOT(C564=""),C565="",NOT(C566="")),"!","")</f>
        <v/>
      </c>
      <c r="AU565" s="1141"/>
      <c r="BB565" s="3"/>
      <c r="BC565" s="3"/>
      <c r="BD565" s="3"/>
      <c r="BE565" s="3"/>
      <c r="BF565" s="3"/>
      <c r="BG565" s="3"/>
      <c r="BH565" s="3"/>
      <c r="BI565" s="3"/>
    </row>
    <row r="566" spans="1:61" ht="12.95" customHeight="1">
      <c r="B566" s="52" t="s">
        <v>763</v>
      </c>
      <c r="C566" s="1370" t="s">
        <v>2737</v>
      </c>
      <c r="D566" s="1370"/>
      <c r="E566" s="1370"/>
      <c r="F566" s="1370"/>
      <c r="G566" s="1370"/>
      <c r="H566" s="1370"/>
      <c r="I566" s="1370"/>
      <c r="J566" s="1370"/>
      <c r="K566" s="1370"/>
      <c r="L566" s="1370"/>
      <c r="M566" s="1369" t="s">
        <v>2061</v>
      </c>
      <c r="N566" s="1369"/>
      <c r="O566" s="1369"/>
      <c r="P566" s="1369"/>
      <c r="Q566" s="1366"/>
      <c r="R566" s="1367"/>
      <c r="S566" s="1368"/>
      <c r="T566" s="1366"/>
      <c r="U566" s="1367"/>
      <c r="V566" s="1368"/>
      <c r="W566" s="1371"/>
      <c r="X566" s="1372"/>
      <c r="Y566" s="1373"/>
      <c r="Z566" s="1319" t="s">
        <v>1184</v>
      </c>
      <c r="AA566" s="1319"/>
      <c r="AB566" s="1319"/>
      <c r="AC566" s="1319"/>
      <c r="AD566" s="1319"/>
      <c r="AE566" s="1357"/>
      <c r="AF566" s="1358"/>
      <c r="AG566" s="1358"/>
      <c r="AH566" s="1359"/>
      <c r="AI566" s="1406"/>
      <c r="AJ566" s="1407"/>
      <c r="AK566" s="1407"/>
      <c r="AL566" s="1408"/>
      <c r="AM566" s="1349">
        <v>1250528.2456497136</v>
      </c>
      <c r="AN566" s="1350"/>
      <c r="AO566" s="1350"/>
      <c r="AP566" s="1350"/>
      <c r="AQ566" s="1350"/>
      <c r="AR566" s="1350"/>
      <c r="AS566" s="1351"/>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370" t="s">
        <v>2769</v>
      </c>
      <c r="D567" s="1370"/>
      <c r="E567" s="1370"/>
      <c r="F567" s="1370"/>
      <c r="G567" s="1370"/>
      <c r="H567" s="1370"/>
      <c r="I567" s="1370"/>
      <c r="J567" s="1370"/>
      <c r="K567" s="1370"/>
      <c r="L567" s="1370"/>
      <c r="M567" s="1369" t="s">
        <v>2061</v>
      </c>
      <c r="N567" s="1369"/>
      <c r="O567" s="1369"/>
      <c r="P567" s="1369"/>
      <c r="Q567" s="1366"/>
      <c r="R567" s="1367"/>
      <c r="S567" s="1368"/>
      <c r="T567" s="1366"/>
      <c r="U567" s="1367"/>
      <c r="V567" s="1368"/>
      <c r="W567" s="1371"/>
      <c r="X567" s="1372"/>
      <c r="Y567" s="1373"/>
      <c r="Z567" s="1319" t="s">
        <v>1184</v>
      </c>
      <c r="AA567" s="1319"/>
      <c r="AB567" s="1319"/>
      <c r="AC567" s="1319"/>
      <c r="AD567" s="1319"/>
      <c r="AE567" s="1357"/>
      <c r="AF567" s="1358"/>
      <c r="AG567" s="1358"/>
      <c r="AH567" s="1359"/>
      <c r="AI567" s="1406"/>
      <c r="AJ567" s="1407"/>
      <c r="AK567" s="1407"/>
      <c r="AL567" s="1408"/>
      <c r="AM567" s="1349">
        <v>8036686.8538044989</v>
      </c>
      <c r="AN567" s="1350"/>
      <c r="AO567" s="1350"/>
      <c r="AP567" s="1350"/>
      <c r="AQ567" s="1350"/>
      <c r="AR567" s="1350"/>
      <c r="AS567" s="1351"/>
      <c r="AT567" s="1142" t="str">
        <f t="shared" si="2"/>
        <v/>
      </c>
      <c r="AU567" s="1141"/>
      <c r="BB567" s="3"/>
      <c r="BC567" s="3"/>
      <c r="BD567" s="3"/>
      <c r="BE567" s="3"/>
      <c r="BF567" s="3"/>
      <c r="BG567" s="3"/>
      <c r="BH567" s="3" t="s">
        <v>584</v>
      </c>
      <c r="BI567" s="3" t="str">
        <f>AG673</f>
        <v>No</v>
      </c>
    </row>
    <row r="568" spans="1:61" ht="12.95" customHeight="1">
      <c r="B568" s="52" t="s">
        <v>455</v>
      </c>
      <c r="C568" s="1370"/>
      <c r="D568" s="1370"/>
      <c r="E568" s="1370"/>
      <c r="F568" s="1370"/>
      <c r="G568" s="1370"/>
      <c r="H568" s="1370"/>
      <c r="I568" s="1370"/>
      <c r="J568" s="1370"/>
      <c r="K568" s="1370"/>
      <c r="L568" s="1370"/>
      <c r="M568" s="1369" t="s">
        <v>1184</v>
      </c>
      <c r="N568" s="1369"/>
      <c r="O568" s="1369"/>
      <c r="P568" s="1369"/>
      <c r="Q568" s="1366"/>
      <c r="R568" s="1367"/>
      <c r="S568" s="1368"/>
      <c r="T568" s="1366"/>
      <c r="U568" s="1367"/>
      <c r="V568" s="1368"/>
      <c r="W568" s="1371"/>
      <c r="X568" s="1372"/>
      <c r="Y568" s="1373"/>
      <c r="Z568" s="1319" t="s">
        <v>1184</v>
      </c>
      <c r="AA568" s="1319"/>
      <c r="AB568" s="1319"/>
      <c r="AC568" s="1319"/>
      <c r="AD568" s="1319"/>
      <c r="AE568" s="1357"/>
      <c r="AF568" s="1358"/>
      <c r="AG568" s="1358"/>
      <c r="AH568" s="1359"/>
      <c r="AI568" s="1406"/>
      <c r="AJ568" s="1407"/>
      <c r="AK568" s="1407"/>
      <c r="AL568" s="1408"/>
      <c r="AM568" s="1349"/>
      <c r="AN568" s="1350"/>
      <c r="AO568" s="1350"/>
      <c r="AP568" s="1350"/>
      <c r="AQ568" s="1350"/>
      <c r="AR568" s="1350"/>
      <c r="AS568" s="1351"/>
      <c r="AT568" s="1142" t="str">
        <f t="shared" si="2"/>
        <v/>
      </c>
      <c r="AU568" s="1141"/>
      <c r="BB568" s="3"/>
      <c r="BC568" s="3"/>
      <c r="BD568" s="3"/>
      <c r="BE568" s="3"/>
      <c r="BF568" s="3"/>
      <c r="BG568" s="3"/>
      <c r="BH568" s="3"/>
      <c r="BI568" s="3"/>
    </row>
    <row r="569" spans="1:61" ht="12.95" customHeight="1">
      <c r="B569" s="52" t="s">
        <v>456</v>
      </c>
      <c r="C569" s="1370"/>
      <c r="D569" s="1370"/>
      <c r="E569" s="1370"/>
      <c r="F569" s="1370"/>
      <c r="G569" s="1370"/>
      <c r="H569" s="1370"/>
      <c r="I569" s="1370"/>
      <c r="J569" s="1370"/>
      <c r="K569" s="1370"/>
      <c r="L569" s="1370"/>
      <c r="M569" s="1369" t="s">
        <v>1184</v>
      </c>
      <c r="N569" s="1369"/>
      <c r="O569" s="1369"/>
      <c r="P569" s="1369"/>
      <c r="Q569" s="1366"/>
      <c r="R569" s="1367"/>
      <c r="S569" s="1368"/>
      <c r="T569" s="1366"/>
      <c r="U569" s="1367"/>
      <c r="V569" s="1368"/>
      <c r="W569" s="1371"/>
      <c r="X569" s="1372"/>
      <c r="Y569" s="1373"/>
      <c r="Z569" s="1319" t="s">
        <v>1184</v>
      </c>
      <c r="AA569" s="1319"/>
      <c r="AB569" s="1319"/>
      <c r="AC569" s="1319"/>
      <c r="AD569" s="1319"/>
      <c r="AE569" s="1357"/>
      <c r="AF569" s="1358"/>
      <c r="AG569" s="1358"/>
      <c r="AH569" s="1359"/>
      <c r="AI569" s="1406"/>
      <c r="AJ569" s="1407"/>
      <c r="AK569" s="1407"/>
      <c r="AL569" s="1408"/>
      <c r="AM569" s="1349"/>
      <c r="AN569" s="1350"/>
      <c r="AO569" s="1350"/>
      <c r="AP569" s="1350"/>
      <c r="AQ569" s="1350"/>
      <c r="AR569" s="1350"/>
      <c r="AS569" s="1351"/>
      <c r="AT569" s="1142" t="str">
        <f t="shared" si="2"/>
        <v/>
      </c>
      <c r="AU569" s="1141"/>
      <c r="BB569" s="3"/>
      <c r="BC569" s="3"/>
      <c r="BD569" s="3"/>
      <c r="BE569" s="3"/>
      <c r="BF569" s="3"/>
      <c r="BG569" s="3"/>
      <c r="BH569" s="3"/>
      <c r="BI569" s="3"/>
    </row>
    <row r="570" spans="1:61" ht="12.95" customHeight="1">
      <c r="B570" s="52" t="s">
        <v>461</v>
      </c>
      <c r="C570" s="1370"/>
      <c r="D570" s="1370"/>
      <c r="E570" s="1370"/>
      <c r="F570" s="1370"/>
      <c r="G570" s="1370"/>
      <c r="H570" s="1370"/>
      <c r="I570" s="1370"/>
      <c r="J570" s="1370"/>
      <c r="K570" s="1370"/>
      <c r="L570" s="1370"/>
      <c r="M570" s="1369" t="s">
        <v>1184</v>
      </c>
      <c r="N570" s="1369"/>
      <c r="O570" s="1369"/>
      <c r="P570" s="1369"/>
      <c r="Q570" s="1366"/>
      <c r="R570" s="1367"/>
      <c r="S570" s="1368"/>
      <c r="T570" s="1366"/>
      <c r="U570" s="1367"/>
      <c r="V570" s="1368"/>
      <c r="W570" s="1371"/>
      <c r="X570" s="1372"/>
      <c r="Y570" s="1373"/>
      <c r="Z570" s="1319" t="s">
        <v>1184</v>
      </c>
      <c r="AA570" s="1319"/>
      <c r="AB570" s="1319"/>
      <c r="AC570" s="1319"/>
      <c r="AD570" s="1319"/>
      <c r="AE570" s="1357"/>
      <c r="AF570" s="1358"/>
      <c r="AG570" s="1358"/>
      <c r="AH570" s="1359"/>
      <c r="AI570" s="1406"/>
      <c r="AJ570" s="1407"/>
      <c r="AK570" s="1407"/>
      <c r="AL570" s="1408"/>
      <c r="AM570" s="1349"/>
      <c r="AN570" s="1350"/>
      <c r="AO570" s="1350"/>
      <c r="AP570" s="1350"/>
      <c r="AQ570" s="1350"/>
      <c r="AR570" s="1350"/>
      <c r="AS570" s="1351"/>
      <c r="AT570" s="1142" t="str">
        <f t="shared" si="2"/>
        <v/>
      </c>
      <c r="AU570" s="1141"/>
      <c r="BB570" s="3"/>
      <c r="BC570" s="3"/>
      <c r="BD570" s="3"/>
      <c r="BE570" s="3"/>
      <c r="BF570" s="3"/>
      <c r="BG570" s="3"/>
      <c r="BH570" s="3"/>
      <c r="BI570" s="3"/>
    </row>
    <row r="571" spans="1:61" ht="12.95" customHeight="1">
      <c r="B571" s="52" t="s">
        <v>646</v>
      </c>
      <c r="C571" s="1370"/>
      <c r="D571" s="1370"/>
      <c r="E571" s="1370"/>
      <c r="F571" s="1370"/>
      <c r="G571" s="1370"/>
      <c r="H571" s="1370"/>
      <c r="I571" s="1370"/>
      <c r="J571" s="1370"/>
      <c r="K571" s="1370"/>
      <c r="L571" s="1370"/>
      <c r="M571" s="1369" t="s">
        <v>1184</v>
      </c>
      <c r="N571" s="1369"/>
      <c r="O571" s="1369"/>
      <c r="P571" s="1369"/>
      <c r="Q571" s="1366"/>
      <c r="R571" s="1367"/>
      <c r="S571" s="1368"/>
      <c r="T571" s="1366"/>
      <c r="U571" s="1367"/>
      <c r="V571" s="1368"/>
      <c r="W571" s="1371"/>
      <c r="X571" s="1372"/>
      <c r="Y571" s="1373"/>
      <c r="Z571" s="1319" t="s">
        <v>1184</v>
      </c>
      <c r="AA571" s="1319"/>
      <c r="AB571" s="1319"/>
      <c r="AC571" s="1319"/>
      <c r="AD571" s="1319"/>
      <c r="AE571" s="1357"/>
      <c r="AF571" s="1358"/>
      <c r="AG571" s="1358"/>
      <c r="AH571" s="1359"/>
      <c r="AI571" s="1406"/>
      <c r="AJ571" s="1407"/>
      <c r="AK571" s="1407"/>
      <c r="AL571" s="1408"/>
      <c r="AM571" s="1349"/>
      <c r="AN571" s="1350"/>
      <c r="AO571" s="1350"/>
      <c r="AP571" s="1350"/>
      <c r="AQ571" s="1350"/>
      <c r="AR571" s="1350"/>
      <c r="AS571" s="1351"/>
      <c r="AT571" s="1142" t="str">
        <f t="shared" si="2"/>
        <v/>
      </c>
      <c r="BB571" s="3"/>
      <c r="BC571" s="3"/>
      <c r="BD571" s="3"/>
      <c r="BE571" s="3"/>
      <c r="BF571" s="3"/>
      <c r="BG571" s="3"/>
      <c r="BH571" s="3"/>
      <c r="BI571" s="3"/>
    </row>
    <row r="572" spans="1:61" ht="12.95" customHeight="1">
      <c r="B572" s="52" t="s">
        <v>362</v>
      </c>
      <c r="C572" s="1370"/>
      <c r="D572" s="1370"/>
      <c r="E572" s="1370"/>
      <c r="F572" s="1370"/>
      <c r="G572" s="1370"/>
      <c r="H572" s="1370"/>
      <c r="I572" s="1370"/>
      <c r="J572" s="1370"/>
      <c r="K572" s="1370"/>
      <c r="L572" s="1370"/>
      <c r="M572" s="1369" t="s">
        <v>1184</v>
      </c>
      <c r="N572" s="1369"/>
      <c r="O572" s="1369"/>
      <c r="P572" s="1369"/>
      <c r="Q572" s="1366"/>
      <c r="R572" s="1367"/>
      <c r="S572" s="1368"/>
      <c r="T572" s="1366"/>
      <c r="U572" s="1367"/>
      <c r="V572" s="1368"/>
      <c r="W572" s="1371"/>
      <c r="X572" s="1372"/>
      <c r="Y572" s="1373"/>
      <c r="Z572" s="1319" t="s">
        <v>1184</v>
      </c>
      <c r="AA572" s="1319"/>
      <c r="AB572" s="1319"/>
      <c r="AC572" s="1319"/>
      <c r="AD572" s="1319"/>
      <c r="AE572" s="1357"/>
      <c r="AF572" s="1358"/>
      <c r="AG572" s="1358"/>
      <c r="AH572" s="1359"/>
      <c r="AI572" s="1406"/>
      <c r="AJ572" s="1407"/>
      <c r="AK572" s="1407"/>
      <c r="AL572" s="1408"/>
      <c r="AM572" s="1349"/>
      <c r="AN572" s="1350"/>
      <c r="AO572" s="1350"/>
      <c r="AP572" s="1350"/>
      <c r="AQ572" s="1350"/>
      <c r="AR572" s="1350"/>
      <c r="AS572" s="1351"/>
      <c r="AT572" s="1142" t="str">
        <f t="shared" si="2"/>
        <v/>
      </c>
      <c r="BB572" s="3"/>
      <c r="BC572" s="3"/>
      <c r="BD572" s="3"/>
      <c r="BE572" s="3"/>
      <c r="BF572" s="3"/>
      <c r="BG572" s="3"/>
      <c r="BH572" s="3"/>
      <c r="BI572" s="3"/>
    </row>
    <row r="573" spans="1:61" ht="12.95" customHeight="1">
      <c r="B573" s="52" t="s">
        <v>363</v>
      </c>
      <c r="C573" s="1370"/>
      <c r="D573" s="1370"/>
      <c r="E573" s="1370"/>
      <c r="F573" s="1370"/>
      <c r="G573" s="1370"/>
      <c r="H573" s="1370"/>
      <c r="I573" s="1370"/>
      <c r="J573" s="1370"/>
      <c r="K573" s="1370"/>
      <c r="L573" s="1370"/>
      <c r="M573" s="1369" t="s">
        <v>1184</v>
      </c>
      <c r="N573" s="1369"/>
      <c r="O573" s="1369"/>
      <c r="P573" s="1369"/>
      <c r="Q573" s="1366"/>
      <c r="R573" s="1367"/>
      <c r="S573" s="1368"/>
      <c r="T573" s="1366"/>
      <c r="U573" s="1367"/>
      <c r="V573" s="1368"/>
      <c r="W573" s="1371"/>
      <c r="X573" s="1372"/>
      <c r="Y573" s="1373"/>
      <c r="Z573" s="1319" t="s">
        <v>1184</v>
      </c>
      <c r="AA573" s="1319"/>
      <c r="AB573" s="1319"/>
      <c r="AC573" s="1319"/>
      <c r="AD573" s="1319"/>
      <c r="AE573" s="1357"/>
      <c r="AF573" s="1358"/>
      <c r="AG573" s="1358"/>
      <c r="AH573" s="1359"/>
      <c r="AI573" s="1406"/>
      <c r="AJ573" s="1407"/>
      <c r="AK573" s="1407"/>
      <c r="AL573" s="1408"/>
      <c r="AM573" s="1349"/>
      <c r="AN573" s="1350"/>
      <c r="AO573" s="1350"/>
      <c r="AP573" s="1350"/>
      <c r="AQ573" s="1350"/>
      <c r="AR573" s="1350"/>
      <c r="AS573" s="1351"/>
      <c r="AT573" s="1142" t="str">
        <f t="shared" si="2"/>
        <v/>
      </c>
      <c r="BB573" s="3"/>
      <c r="BC573" s="3"/>
      <c r="BD573" s="3"/>
      <c r="BE573" s="3"/>
      <c r="BF573" s="3"/>
      <c r="BG573" s="3"/>
      <c r="BH573" s="3"/>
      <c r="BI573" s="3"/>
    </row>
    <row r="574" spans="1:61" ht="12.95" customHeight="1">
      <c r="B574" s="1353" t="s">
        <v>127</v>
      </c>
      <c r="C574" s="1354"/>
      <c r="D574" s="1354"/>
      <c r="E574" s="1354"/>
      <c r="F574" s="1354"/>
      <c r="G574" s="1354"/>
      <c r="H574" s="1354"/>
      <c r="I574" s="1354"/>
      <c r="J574" s="1354"/>
      <c r="K574" s="1354"/>
      <c r="L574" s="1354"/>
      <c r="M574" s="1354"/>
      <c r="N574" s="1354"/>
      <c r="O574" s="1354"/>
      <c r="P574" s="1354"/>
      <c r="Q574" s="1354"/>
      <c r="R574" s="1354"/>
      <c r="S574" s="1354"/>
      <c r="T574" s="1354"/>
      <c r="U574" s="1355"/>
      <c r="V574" s="1354"/>
      <c r="W574" s="1354"/>
      <c r="X574" s="1354"/>
      <c r="Y574" s="1354"/>
      <c r="Z574" s="1354"/>
      <c r="AA574" s="1354"/>
      <c r="AB574" s="1354"/>
      <c r="AC574" s="1354"/>
      <c r="AD574" s="1354"/>
      <c r="AE574" s="1354"/>
      <c r="AF574" s="1354"/>
      <c r="AG574" s="1354"/>
      <c r="AH574" s="1354"/>
      <c r="AI574" s="1354"/>
      <c r="AJ574" s="1354"/>
      <c r="AK574" s="1354"/>
      <c r="AL574" s="1356"/>
      <c r="AM574" s="1412">
        <f>SUM(AM562:AS573)</f>
        <v>91065126.299454212</v>
      </c>
      <c r="AN574" s="1413"/>
      <c r="AO574" s="1413"/>
      <c r="AP574" s="1413"/>
      <c r="AQ574" s="1413"/>
      <c r="AR574" s="1413"/>
      <c r="AS574" s="1414"/>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297" t="str">
        <f>C562</f>
        <v>Tax Exempt: Citibank</v>
      </c>
      <c r="H576" s="1297"/>
      <c r="I576" s="1297"/>
      <c r="J576" s="1297"/>
      <c r="K576" s="1297"/>
      <c r="L576" s="1297"/>
      <c r="M576" s="1297"/>
      <c r="N576" s="1297"/>
      <c r="O576" s="1297"/>
      <c r="P576" s="1297"/>
      <c r="Q576" s="1297"/>
      <c r="R576" s="1297"/>
      <c r="S576" s="8"/>
      <c r="T576" s="55" t="s">
        <v>113</v>
      </c>
      <c r="U576" t="s">
        <v>463</v>
      </c>
      <c r="Z576" s="1297" t="str">
        <f>C563</f>
        <v>Taxable: Citibank</v>
      </c>
      <c r="AA576" s="1297"/>
      <c r="AB576" s="1297"/>
      <c r="AC576" s="1297"/>
      <c r="AD576" s="1297"/>
      <c r="AE576" s="1297"/>
      <c r="AF576" s="1297"/>
      <c r="AG576" s="1297"/>
      <c r="AH576" s="1297"/>
      <c r="AI576" s="1297"/>
      <c r="AJ576" s="1297"/>
      <c r="AK576" s="1297"/>
      <c r="BB576" s="3"/>
      <c r="BC576" s="3"/>
      <c r="BD576" s="3"/>
      <c r="BE576" s="3"/>
      <c r="BF576" s="3"/>
      <c r="BG576" s="3"/>
      <c r="BH576" s="3"/>
      <c r="BI576" s="3"/>
    </row>
    <row r="577" spans="1:61" ht="12.95" customHeight="1">
      <c r="A577" s="22"/>
      <c r="B577" t="s">
        <v>85</v>
      </c>
      <c r="G577" s="1434" t="s">
        <v>2730</v>
      </c>
      <c r="H577" s="1352"/>
      <c r="I577" s="1352"/>
      <c r="J577" s="1352"/>
      <c r="K577" s="1352"/>
      <c r="L577" s="1352"/>
      <c r="M577" s="1352"/>
      <c r="N577" s="1352"/>
      <c r="O577" s="1352"/>
      <c r="P577" s="1352"/>
      <c r="Q577" s="1352"/>
      <c r="R577" s="1352"/>
      <c r="S577" s="8"/>
      <c r="T577" s="22"/>
      <c r="U577" t="s">
        <v>85</v>
      </c>
      <c r="Z577" s="1352" t="str">
        <f>G577</f>
        <v>300 South Grand Avenue, Suite 3110</v>
      </c>
      <c r="AA577" s="1352"/>
      <c r="AB577" s="1352"/>
      <c r="AC577" s="1352"/>
      <c r="AD577" s="1352"/>
      <c r="AE577" s="1352"/>
      <c r="AF577" s="1352"/>
      <c r="AG577" s="1352"/>
      <c r="AH577" s="1352"/>
      <c r="AI577" s="1352"/>
      <c r="AJ577" s="1352"/>
      <c r="AK577" s="1352"/>
      <c r="BB577" s="3"/>
      <c r="BC577" s="3"/>
      <c r="BD577" s="3"/>
      <c r="BE577" s="3"/>
      <c r="BF577" s="3"/>
      <c r="BG577" s="3"/>
      <c r="BH577" s="3"/>
      <c r="BI577" s="3"/>
    </row>
    <row r="578" spans="1:61" ht="12.95" customHeight="1">
      <c r="A578" s="22"/>
      <c r="B578" t="s">
        <v>580</v>
      </c>
      <c r="G578" s="1453" t="s">
        <v>2733</v>
      </c>
      <c r="H578" s="1352"/>
      <c r="I578" s="1352"/>
      <c r="J578" s="1352"/>
      <c r="K578" s="1352"/>
      <c r="L578" s="1352"/>
      <c r="M578" s="1352"/>
      <c r="N578" s="1352"/>
      <c r="O578" s="1352"/>
      <c r="P578" s="1352"/>
      <c r="Q578" s="1352"/>
      <c r="R578" s="1352"/>
      <c r="T578" s="22"/>
      <c r="U578" t="s">
        <v>580</v>
      </c>
      <c r="Z578" s="1295" t="str">
        <f>G578</f>
        <v>Los Angeles, CA 90071
Los Angeles, CA 90071</v>
      </c>
      <c r="AA578" s="1295"/>
      <c r="AB578" s="1295"/>
      <c r="AC578" s="1295"/>
      <c r="AD578" s="1295"/>
      <c r="AE578" s="1295"/>
      <c r="AF578" s="1295"/>
      <c r="AG578" s="1295"/>
      <c r="AH578" s="1295"/>
      <c r="AI578" s="1295"/>
      <c r="AJ578" s="1295"/>
      <c r="AK578" s="1295"/>
      <c r="BB578" s="3"/>
      <c r="BC578" s="3"/>
      <c r="BD578" s="3"/>
      <c r="BE578" s="3"/>
      <c r="BF578" s="3"/>
      <c r="BG578" s="3"/>
      <c r="BH578" s="3"/>
      <c r="BI578" s="3"/>
    </row>
    <row r="579" spans="1:61" ht="12.95" customHeight="1">
      <c r="A579" s="22"/>
      <c r="B579" t="s">
        <v>17</v>
      </c>
      <c r="G579" s="1434" t="s">
        <v>2731</v>
      </c>
      <c r="H579" s="1352"/>
      <c r="I579" s="1352"/>
      <c r="J579" s="1352"/>
      <c r="K579" s="1352"/>
      <c r="L579" s="1352"/>
      <c r="M579" s="1352"/>
      <c r="N579" s="1352"/>
      <c r="O579" s="1352"/>
      <c r="P579" s="1352"/>
      <c r="Q579" s="1352"/>
      <c r="R579" s="1352"/>
      <c r="S579" s="8"/>
      <c r="T579" s="22"/>
      <c r="U579" t="s">
        <v>17</v>
      </c>
      <c r="Z579" s="1295" t="str">
        <f>G579</f>
        <v>Hao Li</v>
      </c>
      <c r="AA579" s="1295"/>
      <c r="AB579" s="1295"/>
      <c r="AC579" s="1295"/>
      <c r="AD579" s="1295"/>
      <c r="AE579" s="1295"/>
      <c r="AF579" s="1295"/>
      <c r="AG579" s="1295"/>
      <c r="AH579" s="1295"/>
      <c r="AI579" s="1295"/>
      <c r="AJ579" s="1295"/>
      <c r="AK579" s="1295"/>
      <c r="BB579" s="3"/>
      <c r="BC579" s="3"/>
      <c r="BD579" s="3"/>
      <c r="BE579" s="3"/>
      <c r="BF579" s="3"/>
      <c r="BG579" s="3"/>
      <c r="BH579" s="3"/>
      <c r="BI579" s="3"/>
    </row>
    <row r="580" spans="1:61" ht="12.95" customHeight="1">
      <c r="A580" s="22"/>
      <c r="B580" t="s">
        <v>316</v>
      </c>
      <c r="G580" s="1311" t="s">
        <v>2732</v>
      </c>
      <c r="H580" s="1312"/>
      <c r="I580" s="1312"/>
      <c r="J580" s="1312"/>
      <c r="K580" s="1312"/>
      <c r="L580" s="1312"/>
      <c r="O580" s="33" t="s">
        <v>206</v>
      </c>
      <c r="P580" s="1296"/>
      <c r="Q580" s="1296"/>
      <c r="R580" s="1296"/>
      <c r="S580" s="10"/>
      <c r="T580" s="22"/>
      <c r="U580" t="s">
        <v>316</v>
      </c>
      <c r="Z580" s="1312" t="str">
        <f>G580</f>
        <v>(213) 239-1914</v>
      </c>
      <c r="AA580" s="1312"/>
      <c r="AB580" s="1312"/>
      <c r="AC580" s="1312"/>
      <c r="AD580" s="1312"/>
      <c r="AE580" s="1312"/>
      <c r="AH580" s="33" t="s">
        <v>206</v>
      </c>
      <c r="AI580" s="1296"/>
      <c r="AJ580" s="1296"/>
      <c r="AK580" s="1296"/>
      <c r="BB580" s="3"/>
      <c r="BC580" s="3"/>
      <c r="BD580" s="3"/>
      <c r="BE580" s="3"/>
      <c r="BF580" s="3"/>
      <c r="BG580" s="3"/>
      <c r="BH580" s="3"/>
      <c r="BI580" s="3"/>
    </row>
    <row r="581" spans="1:61" ht="12.95" customHeight="1">
      <c r="A581" s="22"/>
      <c r="B581" t="s">
        <v>18</v>
      </c>
      <c r="H581" s="1352" t="s">
        <v>2074</v>
      </c>
      <c r="I581" s="1352"/>
      <c r="J581" s="1352"/>
      <c r="K581" s="1352"/>
      <c r="L581" s="1352"/>
      <c r="M581" s="1352"/>
      <c r="N581" s="1352"/>
      <c r="O581" s="1352"/>
      <c r="P581" s="1352"/>
      <c r="Q581" s="1352"/>
      <c r="R581" s="1352"/>
      <c r="S581" s="8"/>
      <c r="T581" s="22"/>
      <c r="U581" t="s">
        <v>18</v>
      </c>
      <c r="AA581" s="1434" t="s">
        <v>2073</v>
      </c>
      <c r="AB581" s="1352"/>
      <c r="AC581" s="1352"/>
      <c r="AD581" s="1352"/>
      <c r="AE581" s="1352"/>
      <c r="AF581" s="1352"/>
      <c r="AG581" s="1352"/>
      <c r="AH581" s="1352"/>
      <c r="AI581" s="1352"/>
      <c r="AJ581" s="1352"/>
      <c r="AK581" s="1352"/>
      <c r="BB581" s="3"/>
      <c r="BC581" s="3"/>
      <c r="BD581" s="3"/>
      <c r="BE581" s="3"/>
      <c r="BF581" s="3"/>
      <c r="BG581" s="3"/>
      <c r="BH581" s="3"/>
      <c r="BI581" s="3"/>
    </row>
    <row r="582" spans="1:61" ht="12.95" customHeight="1">
      <c r="A582" s="22"/>
      <c r="B582" s="320" t="s">
        <v>1185</v>
      </c>
      <c r="H582" s="8"/>
      <c r="I582" s="8"/>
      <c r="J582" s="8"/>
      <c r="K582" s="8"/>
      <c r="L582" s="8"/>
      <c r="M582" s="1509" t="s">
        <v>2786</v>
      </c>
      <c r="N582" s="1510"/>
      <c r="O582" s="1510"/>
      <c r="P582" s="1510"/>
      <c r="Q582" s="1510"/>
      <c r="R582" s="1510"/>
      <c r="S582" s="8"/>
      <c r="T582" s="22"/>
      <c r="U582" s="320" t="s">
        <v>1185</v>
      </c>
      <c r="AA582" s="8"/>
      <c r="AB582" s="8"/>
      <c r="AC582" s="8"/>
      <c r="AD582" s="8"/>
      <c r="AE582" s="8"/>
      <c r="AF582" s="1509" t="s">
        <v>2786</v>
      </c>
      <c r="AG582" s="1510"/>
      <c r="AH582" s="1510"/>
      <c r="AI582" s="1510"/>
      <c r="AJ582" s="1510"/>
      <c r="AK582" s="1510"/>
      <c r="BB582" s="3"/>
      <c r="BC582" s="3"/>
      <c r="BD582" s="3"/>
      <c r="BE582" s="3"/>
      <c r="BF582" s="3"/>
      <c r="BG582" s="3"/>
      <c r="BH582" s="3"/>
      <c r="BI582" s="3"/>
    </row>
    <row r="583" spans="1:61" ht="12.95" customHeight="1">
      <c r="A583" s="22"/>
      <c r="B583" t="s">
        <v>20</v>
      </c>
      <c r="N583" s="1307" t="s">
        <v>545</v>
      </c>
      <c r="O583" s="1307"/>
      <c r="T583" s="22"/>
      <c r="U583" t="s">
        <v>20</v>
      </c>
      <c r="AG583" s="1307" t="s">
        <v>545</v>
      </c>
      <c r="AH583" s="1307"/>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297" t="str">
        <f>C564</f>
        <v>Tax Credit Equity - Federal</v>
      </c>
      <c r="H585" s="1297"/>
      <c r="I585" s="1297"/>
      <c r="J585" s="1297"/>
      <c r="K585" s="1297"/>
      <c r="L585" s="1297"/>
      <c r="M585" s="1297"/>
      <c r="N585" s="1297"/>
      <c r="O585" s="1297"/>
      <c r="P585" s="1297"/>
      <c r="Q585" s="1297"/>
      <c r="R585" s="1297"/>
      <c r="T585" s="55" t="s">
        <v>581</v>
      </c>
      <c r="U585" t="s">
        <v>463</v>
      </c>
      <c r="Z585" s="1297" t="str">
        <f>C565</f>
        <v>Tax Credit Equity - State</v>
      </c>
      <c r="AA585" s="1297"/>
      <c r="AB585" s="1297"/>
      <c r="AC585" s="1297"/>
      <c r="AD585" s="1297"/>
      <c r="AE585" s="1297"/>
      <c r="AF585" s="1297"/>
      <c r="AG585" s="1297"/>
      <c r="AH585" s="1297"/>
      <c r="AI585" s="1297"/>
      <c r="AJ585" s="1297"/>
      <c r="AK585" s="1297"/>
      <c r="BB585" s="3"/>
      <c r="BC585" s="3"/>
    </row>
    <row r="586" spans="1:61" ht="12.95" customHeight="1">
      <c r="A586" s="22"/>
      <c r="B586" t="s">
        <v>85</v>
      </c>
      <c r="G586" s="1352" t="s">
        <v>2694</v>
      </c>
      <c r="H586" s="1352"/>
      <c r="I586" s="1352"/>
      <c r="J586" s="1352"/>
      <c r="K586" s="1352"/>
      <c r="L586" s="1352"/>
      <c r="M586" s="1352"/>
      <c r="N586" s="1352"/>
      <c r="O586" s="1352"/>
      <c r="P586" s="1352"/>
      <c r="Q586" s="1352"/>
      <c r="R586" s="1352"/>
      <c r="T586" s="22"/>
      <c r="U586" t="s">
        <v>85</v>
      </c>
      <c r="Z586" s="1352" t="str">
        <f>G586</f>
        <v>8721 Sunset Boulevard, PH1</v>
      </c>
      <c r="AA586" s="1352"/>
      <c r="AB586" s="1352"/>
      <c r="AC586" s="1352"/>
      <c r="AD586" s="1352"/>
      <c r="AE586" s="1352"/>
      <c r="AF586" s="1352"/>
      <c r="AG586" s="1352"/>
      <c r="AH586" s="1352"/>
      <c r="AI586" s="1352"/>
      <c r="AJ586" s="1352"/>
      <c r="AK586" s="1352"/>
      <c r="BB586" s="3"/>
      <c r="BC586" s="3"/>
    </row>
    <row r="587" spans="1:61" ht="12.95" customHeight="1">
      <c r="A587" s="22"/>
      <c r="B587" t="s">
        <v>580</v>
      </c>
      <c r="G587" s="1295" t="s">
        <v>2695</v>
      </c>
      <c r="H587" s="1295"/>
      <c r="I587" s="1295"/>
      <c r="J587" s="1295"/>
      <c r="K587" s="1295"/>
      <c r="L587" s="1295"/>
      <c r="M587" s="1295"/>
      <c r="N587" s="1295"/>
      <c r="O587" s="1295"/>
      <c r="P587" s="1295"/>
      <c r="Q587" s="1295"/>
      <c r="R587" s="1295"/>
      <c r="T587" s="22"/>
      <c r="U587" t="s">
        <v>580</v>
      </c>
      <c r="Z587" s="1295" t="str">
        <f>G587</f>
        <v>Los Angeles, CA 90069</v>
      </c>
      <c r="AA587" s="1295"/>
      <c r="AB587" s="1295"/>
      <c r="AC587" s="1295"/>
      <c r="AD587" s="1295"/>
      <c r="AE587" s="1295"/>
      <c r="AF587" s="1295"/>
      <c r="AG587" s="1295"/>
      <c r="AH587" s="1295"/>
      <c r="AI587" s="1295"/>
      <c r="AJ587" s="1295"/>
      <c r="AK587" s="1295"/>
      <c r="BB587" s="3"/>
      <c r="BC587" s="3"/>
    </row>
    <row r="588" spans="1:61" ht="12.95" customHeight="1">
      <c r="A588" s="22"/>
      <c r="B588" t="s">
        <v>17</v>
      </c>
      <c r="G588" s="1295" t="s">
        <v>2696</v>
      </c>
      <c r="H588" s="1295"/>
      <c r="I588" s="1295"/>
      <c r="J588" s="1295"/>
      <c r="K588" s="1295"/>
      <c r="L588" s="1295"/>
      <c r="M588" s="1295"/>
      <c r="N588" s="1295"/>
      <c r="O588" s="1295"/>
      <c r="P588" s="1295"/>
      <c r="Q588" s="1295"/>
      <c r="R588" s="1295"/>
      <c r="T588" s="22"/>
      <c r="U588" t="s">
        <v>17</v>
      </c>
      <c r="Z588" s="1295" t="str">
        <f>G588</f>
        <v>Roy Faerber</v>
      </c>
      <c r="AA588" s="1295"/>
      <c r="AB588" s="1295"/>
      <c r="AC588" s="1295"/>
      <c r="AD588" s="1295"/>
      <c r="AE588" s="1295"/>
      <c r="AF588" s="1295"/>
      <c r="AG588" s="1295"/>
      <c r="AH588" s="1295"/>
      <c r="AI588" s="1295"/>
      <c r="AJ588" s="1295"/>
      <c r="AK588" s="1295"/>
      <c r="BB588" s="3"/>
      <c r="BC588" s="3"/>
    </row>
    <row r="589" spans="1:61" ht="12.95" customHeight="1">
      <c r="A589" s="22"/>
      <c r="B589" t="s">
        <v>316</v>
      </c>
      <c r="G589" s="1312" t="s">
        <v>2697</v>
      </c>
      <c r="H589" s="1312"/>
      <c r="I589" s="1312"/>
      <c r="J589" s="1312"/>
      <c r="K589" s="1312"/>
      <c r="L589" s="1312"/>
      <c r="O589" s="33" t="s">
        <v>206</v>
      </c>
      <c r="P589" s="1296"/>
      <c r="Q589" s="1296"/>
      <c r="R589" s="1296"/>
      <c r="T589" s="22"/>
      <c r="U589" t="s">
        <v>316</v>
      </c>
      <c r="Z589" s="1312" t="str">
        <f>G589</f>
        <v>310-860-4550</v>
      </c>
      <c r="AA589" s="1312"/>
      <c r="AB589" s="1312"/>
      <c r="AC589" s="1312"/>
      <c r="AD589" s="1312"/>
      <c r="AE589" s="1312"/>
      <c r="AH589" s="33" t="s">
        <v>206</v>
      </c>
      <c r="AI589" s="1296"/>
      <c r="AJ589" s="1296"/>
      <c r="AK589" s="1296"/>
      <c r="BB589" s="3"/>
      <c r="BC589" s="3"/>
    </row>
    <row r="590" spans="1:61" ht="12.95" customHeight="1">
      <c r="A590" s="22"/>
      <c r="B590" t="s">
        <v>18</v>
      </c>
      <c r="H590" s="1352" t="s">
        <v>2734</v>
      </c>
      <c r="I590" s="1352"/>
      <c r="J590" s="1352"/>
      <c r="K590" s="1352"/>
      <c r="L590" s="1352"/>
      <c r="M590" s="1352"/>
      <c r="N590" s="1352"/>
      <c r="O590" s="1352"/>
      <c r="P590" s="1352"/>
      <c r="Q590" s="1352"/>
      <c r="R590" s="1352"/>
      <c r="T590" s="22"/>
      <c r="U590" t="s">
        <v>18</v>
      </c>
      <c r="AA590" s="1352" t="str">
        <f>H590</f>
        <v>LIHTC Equity Investor</v>
      </c>
      <c r="AB590" s="1352"/>
      <c r="AC590" s="1352"/>
      <c r="AD590" s="1352"/>
      <c r="AE590" s="1352"/>
      <c r="AF590" s="1352"/>
      <c r="AG590" s="1352"/>
      <c r="AH590" s="1352"/>
      <c r="AI590" s="1352"/>
      <c r="AJ590" s="1352"/>
      <c r="AK590" s="1352"/>
      <c r="BB590" s="3"/>
      <c r="BC590" s="3"/>
    </row>
    <row r="591" spans="1:61" ht="12.95" customHeight="1">
      <c r="A591" s="22"/>
      <c r="B591" t="s">
        <v>20</v>
      </c>
      <c r="N591" s="1307" t="s">
        <v>545</v>
      </c>
      <c r="O591" s="1307"/>
      <c r="T591" s="22"/>
      <c r="U591" t="s">
        <v>20</v>
      </c>
      <c r="AG591" s="1307" t="s">
        <v>545</v>
      </c>
      <c r="AH591" s="1307"/>
      <c r="BB591" s="3"/>
      <c r="BC591" s="3"/>
    </row>
    <row r="592" spans="1:61" ht="12.95" customHeight="1">
      <c r="A592" s="22"/>
      <c r="T592" s="22"/>
      <c r="BB592" s="3"/>
      <c r="BC592" s="3"/>
    </row>
    <row r="593" spans="1:55" ht="12.95" customHeight="1">
      <c r="A593" s="55" t="s">
        <v>763</v>
      </c>
      <c r="B593" t="s">
        <v>463</v>
      </c>
      <c r="G593" s="1297" t="str">
        <f>C566</f>
        <v>Deferred Operating Reserve</v>
      </c>
      <c r="H593" s="1297"/>
      <c r="I593" s="1297"/>
      <c r="J593" s="1297"/>
      <c r="K593" s="1297"/>
      <c r="L593" s="1297"/>
      <c r="M593" s="1297"/>
      <c r="N593" s="1297"/>
      <c r="O593" s="1297"/>
      <c r="P593" s="1297"/>
      <c r="Q593" s="1297"/>
      <c r="R593" s="1297"/>
      <c r="T593" s="55" t="s">
        <v>584</v>
      </c>
      <c r="U593" t="s">
        <v>463</v>
      </c>
      <c r="Z593" s="1297" t="str">
        <f>C567</f>
        <v>Def. Dev. Fee and Costs</v>
      </c>
      <c r="AA593" s="1297"/>
      <c r="AB593" s="1297"/>
      <c r="AC593" s="1297"/>
      <c r="AD593" s="1297"/>
      <c r="AE593" s="1297"/>
      <c r="AF593" s="1297"/>
      <c r="AG593" s="1297"/>
      <c r="AH593" s="1297"/>
      <c r="AI593" s="1297"/>
      <c r="AJ593" s="1297"/>
      <c r="AK593" s="1297"/>
      <c r="BB593" s="3"/>
      <c r="BC593" s="3"/>
    </row>
    <row r="594" spans="1:55" ht="12.95" customHeight="1">
      <c r="A594" s="22"/>
      <c r="B594" t="s">
        <v>85</v>
      </c>
      <c r="G594" s="1352" t="s">
        <v>2735</v>
      </c>
      <c r="H594" s="1352"/>
      <c r="I594" s="1352"/>
      <c r="J594" s="1352"/>
      <c r="K594" s="1352"/>
      <c r="L594" s="1352"/>
      <c r="M594" s="1352"/>
      <c r="N594" s="1352"/>
      <c r="O594" s="1352"/>
      <c r="P594" s="1352"/>
      <c r="Q594" s="1352"/>
      <c r="R594" s="1352"/>
      <c r="T594" s="22"/>
      <c r="U594" t="s">
        <v>85</v>
      </c>
      <c r="Z594" s="1352" t="str">
        <f>G594</f>
        <v>11150 W Olympic Blvd., Suite 620</v>
      </c>
      <c r="AA594" s="1352"/>
      <c r="AB594" s="1352"/>
      <c r="AC594" s="1352"/>
      <c r="AD594" s="1352"/>
      <c r="AE594" s="1352"/>
      <c r="AF594" s="1352"/>
      <c r="AG594" s="1352"/>
      <c r="AH594" s="1352"/>
      <c r="AI594" s="1352"/>
      <c r="AJ594" s="1352"/>
      <c r="AK594" s="1352"/>
      <c r="BB594" s="3"/>
      <c r="BC594" s="3"/>
    </row>
    <row r="595" spans="1:55" ht="12.95" customHeight="1">
      <c r="A595" s="22"/>
      <c r="B595" t="s">
        <v>580</v>
      </c>
      <c r="G595" s="1352" t="s">
        <v>494</v>
      </c>
      <c r="H595" s="1352"/>
      <c r="I595" s="1352"/>
      <c r="J595" s="1352"/>
      <c r="K595" s="1352"/>
      <c r="L595" s="1352"/>
      <c r="M595" s="1352"/>
      <c r="N595" s="1352"/>
      <c r="O595" s="1352"/>
      <c r="P595" s="1352"/>
      <c r="Q595" s="1352"/>
      <c r="R595" s="1352"/>
      <c r="T595" s="22"/>
      <c r="U595" t="s">
        <v>580</v>
      </c>
      <c r="Z595" s="1295" t="str">
        <f>G595</f>
        <v>Los Angeles</v>
      </c>
      <c r="AA595" s="1295"/>
      <c r="AB595" s="1295"/>
      <c r="AC595" s="1295"/>
      <c r="AD595" s="1295"/>
      <c r="AE595" s="1295"/>
      <c r="AF595" s="1295"/>
      <c r="AG595" s="1295"/>
      <c r="AH595" s="1295"/>
      <c r="AI595" s="1295"/>
      <c r="AJ595" s="1295"/>
      <c r="AK595" s="1295"/>
      <c r="BB595" s="3"/>
      <c r="BC595" s="3"/>
    </row>
    <row r="596" spans="1:55" ht="12.95" customHeight="1">
      <c r="A596" s="22"/>
      <c r="B596" t="s">
        <v>17</v>
      </c>
      <c r="G596" s="1352" t="s">
        <v>2736</v>
      </c>
      <c r="H596" s="1352"/>
      <c r="I596" s="1352"/>
      <c r="J596" s="1352"/>
      <c r="K596" s="1352"/>
      <c r="L596" s="1352"/>
      <c r="M596" s="1352"/>
      <c r="N596" s="1352"/>
      <c r="O596" s="1352"/>
      <c r="P596" s="1352"/>
      <c r="Q596" s="1352"/>
      <c r="R596" s="1352"/>
      <c r="T596" s="22"/>
      <c r="U596" t="s">
        <v>17</v>
      </c>
      <c r="Z596" s="1295" t="str">
        <f>G596</f>
        <v>Kasey Burke</v>
      </c>
      <c r="AA596" s="1295"/>
      <c r="AB596" s="1295"/>
      <c r="AC596" s="1295"/>
      <c r="AD596" s="1295"/>
      <c r="AE596" s="1295"/>
      <c r="AF596" s="1295"/>
      <c r="AG596" s="1295"/>
      <c r="AH596" s="1295"/>
      <c r="AI596" s="1295"/>
      <c r="AJ596" s="1295"/>
      <c r="AK596" s="1295"/>
    </row>
    <row r="597" spans="1:55" ht="12.95" customHeight="1">
      <c r="A597" s="22"/>
      <c r="B597" t="s">
        <v>316</v>
      </c>
      <c r="G597" s="1312" t="s">
        <v>2658</v>
      </c>
      <c r="H597" s="1312"/>
      <c r="I597" s="1312"/>
      <c r="J597" s="1312"/>
      <c r="K597" s="1312"/>
      <c r="L597" s="1312"/>
      <c r="O597" s="33" t="s">
        <v>206</v>
      </c>
      <c r="P597" s="1296"/>
      <c r="Q597" s="1296"/>
      <c r="R597" s="1296"/>
      <c r="T597" s="22"/>
      <c r="U597" t="s">
        <v>316</v>
      </c>
      <c r="Z597" s="1312" t="str">
        <f>G597</f>
        <v>310-575-3543</v>
      </c>
      <c r="AA597" s="1312"/>
      <c r="AB597" s="1312"/>
      <c r="AC597" s="1312"/>
      <c r="AD597" s="1312"/>
      <c r="AE597" s="1312"/>
      <c r="AH597" s="33" t="s">
        <v>206</v>
      </c>
      <c r="AI597" s="1296"/>
      <c r="AJ597" s="1296"/>
      <c r="AK597" s="1296"/>
      <c r="AZ597" s="3"/>
      <c r="BA597" s="3"/>
      <c r="BB597" s="3"/>
      <c r="BC597" s="3"/>
    </row>
    <row r="598" spans="1:55" ht="12.95" customHeight="1">
      <c r="A598" s="22"/>
      <c r="B598" t="s">
        <v>18</v>
      </c>
      <c r="H598" s="1352" t="s">
        <v>2737</v>
      </c>
      <c r="I598" s="1352"/>
      <c r="J598" s="1352"/>
      <c r="K598" s="1352"/>
      <c r="L598" s="1352"/>
      <c r="M598" s="1352"/>
      <c r="N598" s="1352"/>
      <c r="O598" s="1352"/>
      <c r="P598" s="1352"/>
      <c r="Q598" s="1352"/>
      <c r="R598" s="1352"/>
      <c r="T598" s="22"/>
      <c r="U598" t="s">
        <v>18</v>
      </c>
      <c r="AA598" s="1434" t="s">
        <v>2260</v>
      </c>
      <c r="AB598" s="1352"/>
      <c r="AC598" s="1352"/>
      <c r="AD598" s="1352"/>
      <c r="AE598" s="1352"/>
      <c r="AF598" s="1352"/>
      <c r="AG598" s="1352"/>
      <c r="AH598" s="1352"/>
      <c r="AI598" s="1352"/>
      <c r="AJ598" s="1352"/>
      <c r="AK598" s="1352"/>
      <c r="AZ598" s="3"/>
      <c r="BA598" s="3"/>
      <c r="BB598" s="3"/>
      <c r="BC598" s="3"/>
    </row>
    <row r="599" spans="1:55" ht="12.95" customHeight="1">
      <c r="A599" s="22"/>
      <c r="B599" t="s">
        <v>20</v>
      </c>
      <c r="N599" s="1307" t="s">
        <v>545</v>
      </c>
      <c r="O599" s="1307"/>
      <c r="T599" s="22"/>
      <c r="U599" t="s">
        <v>20</v>
      </c>
      <c r="AG599" s="1307" t="s">
        <v>545</v>
      </c>
      <c r="AH599" s="1307"/>
      <c r="AZ599" s="3"/>
      <c r="BA599" s="3"/>
      <c r="BB599" s="3"/>
      <c r="BC599" s="3"/>
    </row>
    <row r="600" spans="1:55" ht="12.95" customHeight="1">
      <c r="A600" s="22"/>
      <c r="T600" s="22"/>
      <c r="AZ600" s="3"/>
      <c r="BA600" s="3"/>
      <c r="BB600" s="3"/>
      <c r="BC600" s="3"/>
    </row>
    <row r="601" spans="1:55" ht="12.95" customHeight="1">
      <c r="A601" s="55" t="s">
        <v>455</v>
      </c>
      <c r="B601" t="s">
        <v>463</v>
      </c>
      <c r="G601" s="1297">
        <f>C568</f>
        <v>0</v>
      </c>
      <c r="H601" s="1297"/>
      <c r="I601" s="1297"/>
      <c r="J601" s="1297"/>
      <c r="K601" s="1297"/>
      <c r="L601" s="1297"/>
      <c r="M601" s="1297"/>
      <c r="N601" s="1297"/>
      <c r="O601" s="1297"/>
      <c r="P601" s="1297"/>
      <c r="Q601" s="1297"/>
      <c r="R601" s="1297"/>
      <c r="T601" s="55" t="s">
        <v>456</v>
      </c>
      <c r="U601" t="s">
        <v>463</v>
      </c>
      <c r="Z601" s="1297">
        <f>C569</f>
        <v>0</v>
      </c>
      <c r="AA601" s="1297"/>
      <c r="AB601" s="1297"/>
      <c r="AC601" s="1297"/>
      <c r="AD601" s="1297"/>
      <c r="AE601" s="1297"/>
      <c r="AF601" s="1297"/>
      <c r="AG601" s="1297"/>
      <c r="AH601" s="1297"/>
      <c r="AI601" s="1297"/>
      <c r="AJ601" s="1297"/>
      <c r="AK601" s="1297"/>
      <c r="AZ601" s="3"/>
      <c r="BA601" s="3"/>
      <c r="BB601" s="3"/>
      <c r="BC601" s="3"/>
    </row>
    <row r="602" spans="1:55" s="4" customFormat="1" ht="12.95" customHeight="1">
      <c r="A602" s="22"/>
      <c r="B602" t="s">
        <v>85</v>
      </c>
      <c r="C602"/>
      <c r="D602"/>
      <c r="E602"/>
      <c r="F602"/>
      <c r="G602" s="1352"/>
      <c r="H602" s="1352"/>
      <c r="I602" s="1352"/>
      <c r="J602" s="1352"/>
      <c r="K602" s="1352"/>
      <c r="L602" s="1352"/>
      <c r="M602" s="1352"/>
      <c r="N602" s="1352"/>
      <c r="O602" s="1352"/>
      <c r="P602" s="1352"/>
      <c r="Q602" s="1352"/>
      <c r="R602" s="1352"/>
      <c r="S602"/>
      <c r="T602" s="22"/>
      <c r="U602" t="s">
        <v>85</v>
      </c>
      <c r="V602"/>
      <c r="W602"/>
      <c r="X602"/>
      <c r="Y602"/>
      <c r="Z602" s="1352"/>
      <c r="AA602" s="1352"/>
      <c r="AB602" s="1352"/>
      <c r="AC602" s="1352"/>
      <c r="AD602" s="1352"/>
      <c r="AE602" s="1352"/>
      <c r="AF602" s="1352"/>
      <c r="AG602" s="1352"/>
      <c r="AH602" s="1352"/>
      <c r="AI602" s="1352"/>
      <c r="AJ602" s="1352"/>
      <c r="AK602" s="1352"/>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352"/>
      <c r="H603" s="1352"/>
      <c r="I603" s="1352"/>
      <c r="J603" s="1352"/>
      <c r="K603" s="1352"/>
      <c r="L603" s="1352"/>
      <c r="M603" s="1352"/>
      <c r="N603" s="1352"/>
      <c r="O603" s="1352"/>
      <c r="P603" s="1352"/>
      <c r="Q603" s="1352"/>
      <c r="R603" s="1352"/>
      <c r="S603"/>
      <c r="T603" s="22"/>
      <c r="U603" t="s">
        <v>580</v>
      </c>
      <c r="V603"/>
      <c r="W603"/>
      <c r="X603"/>
      <c r="Y603"/>
      <c r="Z603" s="1295"/>
      <c r="AA603" s="1295"/>
      <c r="AB603" s="1295"/>
      <c r="AC603" s="1295"/>
      <c r="AD603" s="1295"/>
      <c r="AE603" s="1295"/>
      <c r="AF603" s="1295"/>
      <c r="AG603" s="1295"/>
      <c r="AH603" s="1295"/>
      <c r="AI603" s="1295"/>
      <c r="AJ603" s="1295"/>
      <c r="AK603" s="1295"/>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352"/>
      <c r="H604" s="1352"/>
      <c r="I604" s="1352"/>
      <c r="J604" s="1352"/>
      <c r="K604" s="1352"/>
      <c r="L604" s="1352"/>
      <c r="M604" s="1352"/>
      <c r="N604" s="1352"/>
      <c r="O604" s="1352"/>
      <c r="P604" s="1352"/>
      <c r="Q604" s="1352"/>
      <c r="R604" s="1352"/>
      <c r="S604"/>
      <c r="T604" s="22"/>
      <c r="U604" t="s">
        <v>17</v>
      </c>
      <c r="V604"/>
      <c r="W604"/>
      <c r="X604"/>
      <c r="Y604"/>
      <c r="Z604" s="1295"/>
      <c r="AA604" s="1295"/>
      <c r="AB604" s="1295"/>
      <c r="AC604" s="1295"/>
      <c r="AD604" s="1295"/>
      <c r="AE604" s="1295"/>
      <c r="AF604" s="1295"/>
      <c r="AG604" s="1295"/>
      <c r="AH604" s="1295"/>
      <c r="AI604" s="1295"/>
      <c r="AJ604" s="1295"/>
      <c r="AK604" s="1295"/>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12"/>
      <c r="H605" s="1312"/>
      <c r="I605" s="1312"/>
      <c r="J605" s="1312"/>
      <c r="K605" s="1312"/>
      <c r="L605" s="1312"/>
      <c r="M605"/>
      <c r="N605"/>
      <c r="O605" s="33" t="s">
        <v>206</v>
      </c>
      <c r="P605" s="1296"/>
      <c r="Q605" s="1296"/>
      <c r="R605" s="1296"/>
      <c r="S605"/>
      <c r="T605" s="22"/>
      <c r="U605" t="s">
        <v>316</v>
      </c>
      <c r="V605"/>
      <c r="W605"/>
      <c r="X605"/>
      <c r="Y605"/>
      <c r="Z605" s="1312"/>
      <c r="AA605" s="1312"/>
      <c r="AB605" s="1312"/>
      <c r="AC605" s="1312"/>
      <c r="AD605" s="1312"/>
      <c r="AE605" s="1312"/>
      <c r="AF605"/>
      <c r="AG605"/>
      <c r="AH605" s="33" t="s">
        <v>206</v>
      </c>
      <c r="AI605" s="1296"/>
      <c r="AJ605" s="1296"/>
      <c r="AK605" s="1296"/>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352"/>
      <c r="I606" s="1352"/>
      <c r="J606" s="1352"/>
      <c r="K606" s="1352"/>
      <c r="L606" s="1352"/>
      <c r="M606" s="1352"/>
      <c r="N606" s="1352"/>
      <c r="O606" s="1352"/>
      <c r="P606" s="1352"/>
      <c r="Q606" s="1352"/>
      <c r="R606" s="1352"/>
      <c r="S606"/>
      <c r="T606" s="22"/>
      <c r="U606" t="s">
        <v>18</v>
      </c>
      <c r="V606"/>
      <c r="W606"/>
      <c r="X606"/>
      <c r="Y606"/>
      <c r="Z606"/>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BB606" s="3"/>
      <c r="BC606" s="3"/>
    </row>
    <row r="607" spans="1:55" ht="12.95" customHeight="1">
      <c r="A607" s="22"/>
      <c r="B607" t="s">
        <v>20</v>
      </c>
      <c r="N607" s="1307" t="s">
        <v>669</v>
      </c>
      <c r="O607" s="1307"/>
      <c r="T607" s="22"/>
      <c r="U607" t="s">
        <v>20</v>
      </c>
      <c r="AG607" s="1307" t="s">
        <v>669</v>
      </c>
      <c r="AH607" s="1307"/>
      <c r="BB607" s="3"/>
      <c r="BC607" s="3"/>
    </row>
    <row r="608" spans="1:55" ht="12.95" customHeight="1">
      <c r="A608" s="22"/>
      <c r="T608" s="22"/>
      <c r="BB608" s="3"/>
      <c r="BC608" s="3"/>
    </row>
    <row r="609" spans="1:55" ht="12.95" customHeight="1">
      <c r="A609" s="55" t="s">
        <v>461</v>
      </c>
      <c r="B609" t="s">
        <v>463</v>
      </c>
      <c r="G609" s="1297">
        <f>C570</f>
        <v>0</v>
      </c>
      <c r="H609" s="1297"/>
      <c r="I609" s="1297"/>
      <c r="J609" s="1297"/>
      <c r="K609" s="1297"/>
      <c r="L609" s="1297"/>
      <c r="M609" s="1297"/>
      <c r="N609" s="1297"/>
      <c r="O609" s="1297"/>
      <c r="P609" s="1297"/>
      <c r="Q609" s="1297"/>
      <c r="R609" s="1297"/>
      <c r="T609" s="55" t="s">
        <v>646</v>
      </c>
      <c r="U609" t="s">
        <v>463</v>
      </c>
      <c r="Z609" s="1297">
        <f>C571</f>
        <v>0</v>
      </c>
      <c r="AA609" s="1297"/>
      <c r="AB609" s="1297"/>
      <c r="AC609" s="1297"/>
      <c r="AD609" s="1297"/>
      <c r="AE609" s="1297"/>
      <c r="AF609" s="1297"/>
      <c r="AG609" s="1297"/>
      <c r="AH609" s="1297"/>
      <c r="AI609" s="1297"/>
      <c r="AJ609" s="1297"/>
      <c r="AK609" s="1297"/>
      <c r="BB609" s="3"/>
      <c r="BC609" s="3"/>
    </row>
    <row r="610" spans="1:55" ht="12.95" customHeight="1">
      <c r="A610" s="22"/>
      <c r="B610" t="s">
        <v>85</v>
      </c>
      <c r="G610" s="1352"/>
      <c r="H610" s="1352"/>
      <c r="I610" s="1352"/>
      <c r="J610" s="1352"/>
      <c r="K610" s="1352"/>
      <c r="L610" s="1352"/>
      <c r="M610" s="1352"/>
      <c r="N610" s="1352"/>
      <c r="O610" s="1352"/>
      <c r="P610" s="1352"/>
      <c r="Q610" s="1352"/>
      <c r="R610" s="1352"/>
      <c r="T610" s="22"/>
      <c r="U610" t="s">
        <v>85</v>
      </c>
      <c r="Z610" s="1352"/>
      <c r="AA610" s="1352"/>
      <c r="AB610" s="1352"/>
      <c r="AC610" s="1352"/>
      <c r="AD610" s="1352"/>
      <c r="AE610" s="1352"/>
      <c r="AF610" s="1352"/>
      <c r="AG610" s="1352"/>
      <c r="AH610" s="1352"/>
      <c r="AI610" s="1352"/>
      <c r="AJ610" s="1352"/>
      <c r="AK610" s="1352"/>
      <c r="AZ610" s="3"/>
      <c r="BA610" s="3"/>
      <c r="BB610" s="3"/>
      <c r="BC610" s="3"/>
    </row>
    <row r="611" spans="1:55" ht="12.95" customHeight="1">
      <c r="A611" s="22"/>
      <c r="B611" t="s">
        <v>580</v>
      </c>
      <c r="G611" s="1352"/>
      <c r="H611" s="1352"/>
      <c r="I611" s="1352"/>
      <c r="J611" s="1352"/>
      <c r="K611" s="1352"/>
      <c r="L611" s="1352"/>
      <c r="M611" s="1352"/>
      <c r="N611" s="1352"/>
      <c r="O611" s="1352"/>
      <c r="P611" s="1352"/>
      <c r="Q611" s="1352"/>
      <c r="R611" s="1352"/>
      <c r="T611" s="22"/>
      <c r="U611" t="s">
        <v>580</v>
      </c>
      <c r="Z611" s="1295"/>
      <c r="AA611" s="1295"/>
      <c r="AB611" s="1295"/>
      <c r="AC611" s="1295"/>
      <c r="AD611" s="1295"/>
      <c r="AE611" s="1295"/>
      <c r="AF611" s="1295"/>
      <c r="AG611" s="1295"/>
      <c r="AH611" s="1295"/>
      <c r="AI611" s="1295"/>
      <c r="AJ611" s="1295"/>
      <c r="AK611" s="1295"/>
      <c r="AZ611" s="3"/>
      <c r="BA611" s="3"/>
      <c r="BB611" s="3"/>
      <c r="BC611" s="3"/>
    </row>
    <row r="612" spans="1:55" ht="12.95" customHeight="1">
      <c r="A612" s="22"/>
      <c r="B612" t="s">
        <v>17</v>
      </c>
      <c r="G612" s="1352"/>
      <c r="H612" s="1352"/>
      <c r="I612" s="1352"/>
      <c r="J612" s="1352"/>
      <c r="K612" s="1352"/>
      <c r="L612" s="1352"/>
      <c r="M612" s="1352"/>
      <c r="N612" s="1352"/>
      <c r="O612" s="1352"/>
      <c r="P612" s="1352"/>
      <c r="Q612" s="1352"/>
      <c r="R612" s="1352"/>
      <c r="T612" s="22"/>
      <c r="U612" t="s">
        <v>17</v>
      </c>
      <c r="Z612" s="1295"/>
      <c r="AA612" s="1295"/>
      <c r="AB612" s="1295"/>
      <c r="AC612" s="1295"/>
      <c r="AD612" s="1295"/>
      <c r="AE612" s="1295"/>
      <c r="AF612" s="1295"/>
      <c r="AG612" s="1295"/>
      <c r="AH612" s="1295"/>
      <c r="AI612" s="1295"/>
      <c r="AJ612" s="1295"/>
      <c r="AK612" s="1295"/>
      <c r="AZ612" s="3"/>
      <c r="BA612" s="3"/>
      <c r="BB612" s="3"/>
      <c r="BC612" s="3"/>
    </row>
    <row r="613" spans="1:55" s="4" customFormat="1" ht="12.95" customHeight="1">
      <c r="A613" s="22"/>
      <c r="B613" t="s">
        <v>316</v>
      </c>
      <c r="C613"/>
      <c r="D613"/>
      <c r="E613"/>
      <c r="F613"/>
      <c r="G613" s="1312"/>
      <c r="H613" s="1312"/>
      <c r="I613" s="1312"/>
      <c r="J613" s="1312"/>
      <c r="K613" s="1312"/>
      <c r="L613" s="1312"/>
      <c r="M613"/>
      <c r="N613"/>
      <c r="O613" s="33" t="s">
        <v>206</v>
      </c>
      <c r="P613" s="1296"/>
      <c r="Q613" s="1296"/>
      <c r="R613" s="1296"/>
      <c r="S613"/>
      <c r="T613" s="22"/>
      <c r="U613" t="s">
        <v>316</v>
      </c>
      <c r="V613"/>
      <c r="W613"/>
      <c r="X613"/>
      <c r="Y613"/>
      <c r="Z613" s="1312"/>
      <c r="AA613" s="1312"/>
      <c r="AB613" s="1312"/>
      <c r="AC613" s="1312"/>
      <c r="AD613" s="1312"/>
      <c r="AE613" s="1312"/>
      <c r="AF613"/>
      <c r="AG613"/>
      <c r="AH613" s="33" t="s">
        <v>206</v>
      </c>
      <c r="AI613" s="1296"/>
      <c r="AJ613" s="1296"/>
      <c r="AK613" s="1296"/>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352"/>
      <c r="I614" s="1352"/>
      <c r="J614" s="1352"/>
      <c r="K614" s="1352"/>
      <c r="L614" s="1352"/>
      <c r="M614" s="1352"/>
      <c r="N614" s="1352"/>
      <c r="O614" s="1352"/>
      <c r="P614" s="1352"/>
      <c r="Q614" s="1352"/>
      <c r="R614" s="1352"/>
      <c r="S614"/>
      <c r="T614" s="22"/>
      <c r="U614" t="s">
        <v>18</v>
      </c>
      <c r="V614"/>
      <c r="W614"/>
      <c r="X614"/>
      <c r="Y614"/>
      <c r="Z614"/>
      <c r="AA614" s="1352"/>
      <c r="AB614" s="1352"/>
      <c r="AC614" s="1352"/>
      <c r="AD614" s="1352"/>
      <c r="AE614" s="1352"/>
      <c r="AF614" s="1352"/>
      <c r="AG614" s="1352"/>
      <c r="AH614" s="1352"/>
      <c r="AI614" s="1352"/>
      <c r="AJ614" s="1352"/>
      <c r="AK614" s="1352"/>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07" t="s">
        <v>669</v>
      </c>
      <c r="O615" s="1307"/>
      <c r="P615"/>
      <c r="Q615"/>
      <c r="R615"/>
      <c r="S615"/>
      <c r="T615" s="22"/>
      <c r="U615" t="s">
        <v>20</v>
      </c>
      <c r="V615"/>
      <c r="W615"/>
      <c r="X615"/>
      <c r="Y615"/>
      <c r="Z615"/>
      <c r="AA615"/>
      <c r="AB615"/>
      <c r="AC615"/>
      <c r="AD615"/>
      <c r="AE615"/>
      <c r="AF615"/>
      <c r="AG615" s="1307" t="s">
        <v>669</v>
      </c>
      <c r="AH615" s="1307"/>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297">
        <f>C572</f>
        <v>0</v>
      </c>
      <c r="H617" s="1297"/>
      <c r="I617" s="1297"/>
      <c r="J617" s="1297"/>
      <c r="K617" s="1297"/>
      <c r="L617" s="1297"/>
      <c r="M617" s="1297"/>
      <c r="N617" s="1297"/>
      <c r="O617" s="1297"/>
      <c r="P617" s="1297"/>
      <c r="Q617" s="1297"/>
      <c r="R617" s="1297"/>
      <c r="T617" s="55" t="s">
        <v>363</v>
      </c>
      <c r="U617" t="s">
        <v>463</v>
      </c>
      <c r="Z617" s="1297">
        <f>C573</f>
        <v>0</v>
      </c>
      <c r="AA617" s="1297"/>
      <c r="AB617" s="1297"/>
      <c r="AC617" s="1297"/>
      <c r="AD617" s="1297"/>
      <c r="AE617" s="1297"/>
      <c r="AF617" s="1297"/>
      <c r="AG617" s="1297"/>
      <c r="AH617" s="1297"/>
      <c r="AI617" s="1297"/>
      <c r="AJ617" s="1297"/>
      <c r="AK617" s="1297"/>
      <c r="AZ617" s="3"/>
      <c r="BA617" s="3"/>
      <c r="BB617" s="3"/>
      <c r="BC617" s="3"/>
    </row>
    <row r="618" spans="1:55" ht="12.95" customHeight="1">
      <c r="B618" t="s">
        <v>85</v>
      </c>
      <c r="G618" s="1352"/>
      <c r="H618" s="1352"/>
      <c r="I618" s="1352"/>
      <c r="J618" s="1352"/>
      <c r="K618" s="1352"/>
      <c r="L618" s="1352"/>
      <c r="M618" s="1352"/>
      <c r="N618" s="1352"/>
      <c r="O618" s="1352"/>
      <c r="P618" s="1352"/>
      <c r="Q618" s="1352"/>
      <c r="R618" s="1352"/>
      <c r="U618" t="s">
        <v>85</v>
      </c>
      <c r="Z618" s="1352"/>
      <c r="AA618" s="1352"/>
      <c r="AB618" s="1352"/>
      <c r="AC618" s="1352"/>
      <c r="AD618" s="1352"/>
      <c r="AE618" s="1352"/>
      <c r="AF618" s="1352"/>
      <c r="AG618" s="1352"/>
      <c r="AH618" s="1352"/>
      <c r="AI618" s="1352"/>
      <c r="AJ618" s="1352"/>
      <c r="AK618" s="1352"/>
      <c r="AZ618" s="3"/>
      <c r="BA618" s="3"/>
      <c r="BB618" s="3"/>
      <c r="BC618" s="3"/>
    </row>
    <row r="619" spans="1:55" ht="12.95" customHeight="1">
      <c r="B619" t="s">
        <v>580</v>
      </c>
      <c r="G619" s="1352"/>
      <c r="H619" s="1352"/>
      <c r="I619" s="1352"/>
      <c r="J619" s="1352"/>
      <c r="K619" s="1352"/>
      <c r="L619" s="1352"/>
      <c r="M619" s="1352"/>
      <c r="N619" s="1352"/>
      <c r="O619" s="1352"/>
      <c r="P619" s="1352"/>
      <c r="Q619" s="1352"/>
      <c r="R619" s="1352"/>
      <c r="U619" t="s">
        <v>580</v>
      </c>
      <c r="Z619" s="1295"/>
      <c r="AA619" s="1295"/>
      <c r="AB619" s="1295"/>
      <c r="AC619" s="1295"/>
      <c r="AD619" s="1295"/>
      <c r="AE619" s="1295"/>
      <c r="AF619" s="1295"/>
      <c r="AG619" s="1295"/>
      <c r="AH619" s="1295"/>
      <c r="AI619" s="1295"/>
      <c r="AJ619" s="1295"/>
      <c r="AK619" s="1295"/>
      <c r="AZ619" s="3"/>
      <c r="BA619" s="3"/>
      <c r="BB619" s="3"/>
      <c r="BC619" s="3"/>
    </row>
    <row r="620" spans="1:55" ht="12.95" customHeight="1">
      <c r="B620" t="s">
        <v>17</v>
      </c>
      <c r="G620" s="1352"/>
      <c r="H620" s="1352"/>
      <c r="I620" s="1352"/>
      <c r="J620" s="1352"/>
      <c r="K620" s="1352"/>
      <c r="L620" s="1352"/>
      <c r="M620" s="1352"/>
      <c r="N620" s="1352"/>
      <c r="O620" s="1352"/>
      <c r="P620" s="1352"/>
      <c r="Q620" s="1352"/>
      <c r="R620" s="1352"/>
      <c r="U620" t="s">
        <v>17</v>
      </c>
      <c r="Z620" s="1295"/>
      <c r="AA620" s="1295"/>
      <c r="AB620" s="1295"/>
      <c r="AC620" s="1295"/>
      <c r="AD620" s="1295"/>
      <c r="AE620" s="1295"/>
      <c r="AF620" s="1295"/>
      <c r="AG620" s="1295"/>
      <c r="AH620" s="1295"/>
      <c r="AI620" s="1295"/>
      <c r="AJ620" s="1295"/>
      <c r="AK620" s="1295"/>
      <c r="AZ620" s="3"/>
      <c r="BA620" s="3"/>
      <c r="BB620" s="3"/>
      <c r="BC620" s="3"/>
    </row>
    <row r="621" spans="1:55" ht="12.95" customHeight="1">
      <c r="B621" t="s">
        <v>316</v>
      </c>
      <c r="G621" s="1312"/>
      <c r="H621" s="1312"/>
      <c r="I621" s="1312"/>
      <c r="J621" s="1312"/>
      <c r="K621" s="1312"/>
      <c r="L621" s="1312"/>
      <c r="O621" s="33" t="s">
        <v>206</v>
      </c>
      <c r="P621" s="1296"/>
      <c r="Q621" s="1296"/>
      <c r="R621" s="1296"/>
      <c r="U621" t="s">
        <v>316</v>
      </c>
      <c r="Z621" s="1312"/>
      <c r="AA621" s="1312"/>
      <c r="AB621" s="1312"/>
      <c r="AC621" s="1312"/>
      <c r="AD621" s="1312"/>
      <c r="AE621" s="1312"/>
      <c r="AH621" s="33" t="s">
        <v>206</v>
      </c>
      <c r="AI621" s="1296"/>
      <c r="AJ621" s="1296"/>
      <c r="AK621" s="1296"/>
      <c r="AZ621" s="3"/>
      <c r="BA621" s="3"/>
      <c r="BB621" s="3"/>
      <c r="BC621" s="3"/>
    </row>
    <row r="622" spans="1:55" ht="12.95" customHeight="1">
      <c r="B622" t="s">
        <v>18</v>
      </c>
      <c r="H622" s="1352"/>
      <c r="I622" s="1352"/>
      <c r="J622" s="1352"/>
      <c r="K622" s="1352"/>
      <c r="L622" s="1352"/>
      <c r="M622" s="1352"/>
      <c r="N622" s="1352"/>
      <c r="O622" s="1352"/>
      <c r="P622" s="1352"/>
      <c r="Q622" s="1352"/>
      <c r="R622" s="1352"/>
      <c r="U622" t="s">
        <v>18</v>
      </c>
      <c r="AA622" s="1352"/>
      <c r="AB622" s="1352"/>
      <c r="AC622" s="1352"/>
      <c r="AD622" s="1352"/>
      <c r="AE622" s="1352"/>
      <c r="AF622" s="1352"/>
      <c r="AG622" s="1352"/>
      <c r="AH622" s="1352"/>
      <c r="AI622" s="1352"/>
      <c r="AJ622" s="1352"/>
      <c r="AK622" s="1352"/>
      <c r="AU622" s="895"/>
      <c r="AV622" s="895"/>
      <c r="AW622" s="895"/>
      <c r="AX622" s="895"/>
      <c r="AY622" s="895"/>
      <c r="AZ622" s="3"/>
      <c r="BA622" s="3"/>
      <c r="BB622" s="3"/>
      <c r="BC622" s="3"/>
    </row>
    <row r="623" spans="1:55" ht="12.95" customHeight="1">
      <c r="B623" t="s">
        <v>20</v>
      </c>
      <c r="N623" s="1307" t="s">
        <v>669</v>
      </c>
      <c r="O623" s="1307"/>
      <c r="U623" t="s">
        <v>20</v>
      </c>
      <c r="AG623" s="1307" t="s">
        <v>669</v>
      </c>
      <c r="AH623" s="1307"/>
      <c r="AU623" s="895"/>
      <c r="AV623" s="895"/>
      <c r="AW623" s="895"/>
      <c r="AX623" s="895"/>
      <c r="AY623" s="895"/>
      <c r="AZ623" s="3"/>
      <c r="BA623" s="3"/>
      <c r="BB623" s="3"/>
      <c r="BC623" s="3"/>
    </row>
    <row r="624" spans="1:55" ht="12.95" customHeight="1">
      <c r="AZ624" s="3"/>
      <c r="BA624" s="3"/>
      <c r="BB624" s="3"/>
      <c r="BC624" s="3"/>
    </row>
    <row r="625" spans="1:56" ht="12.95" customHeight="1">
      <c r="A625" s="1604" t="s">
        <v>544</v>
      </c>
      <c r="B625" s="1604"/>
      <c r="C625" s="1604"/>
      <c r="D625" s="1604"/>
      <c r="E625" s="1604"/>
      <c r="F625" s="1604"/>
      <c r="G625" s="1604"/>
      <c r="H625" s="1604"/>
      <c r="I625" s="1604"/>
      <c r="J625" s="1604"/>
      <c r="K625" s="1604"/>
      <c r="L625" s="1604"/>
      <c r="M625" s="1604"/>
      <c r="N625" s="1604"/>
      <c r="O625" s="1604"/>
      <c r="P625" s="1604"/>
      <c r="Q625" s="1604"/>
      <c r="R625" s="1604"/>
      <c r="S625" s="1604"/>
      <c r="T625" s="1604"/>
      <c r="U625" s="1604"/>
      <c r="V625" s="1604"/>
      <c r="W625" s="1604"/>
      <c r="X625" s="1604"/>
      <c r="Y625" s="1604"/>
      <c r="Z625" s="1604"/>
      <c r="AA625" s="1604"/>
      <c r="AB625" s="1604"/>
      <c r="AC625" s="1604"/>
      <c r="AD625" s="1604"/>
      <c r="AE625" s="1604"/>
      <c r="AF625" s="1604"/>
      <c r="AG625" s="1604"/>
      <c r="AH625" s="1604"/>
      <c r="AI625" s="1604"/>
      <c r="AJ625" s="1604"/>
      <c r="AK625" s="1604"/>
      <c r="AL625" s="1604"/>
      <c r="AM625" s="1604"/>
      <c r="AN625" s="1604"/>
      <c r="AO625" s="1604"/>
      <c r="AP625" s="1604"/>
      <c r="AQ625" s="1604"/>
      <c r="AR625" s="1604"/>
      <c r="AS625" s="1604"/>
      <c r="AT625" s="1604"/>
      <c r="AZ625" s="3"/>
      <c r="BA625" s="3"/>
      <c r="BB625" s="3"/>
      <c r="BC625" s="3"/>
    </row>
    <row r="626" spans="1:56" ht="12.95" customHeight="1">
      <c r="A626" s="1604"/>
      <c r="B626" s="1604"/>
      <c r="C626" s="1604"/>
      <c r="D626" s="1604"/>
      <c r="E626" s="1604"/>
      <c r="F626" s="1604"/>
      <c r="G626" s="1604"/>
      <c r="H626" s="1604"/>
      <c r="I626" s="1604"/>
      <c r="J626" s="1604"/>
      <c r="K626" s="1604"/>
      <c r="L626" s="1604"/>
      <c r="M626" s="1604"/>
      <c r="N626" s="1604"/>
      <c r="O626" s="1604"/>
      <c r="P626" s="1604"/>
      <c r="Q626" s="1604"/>
      <c r="R626" s="1604"/>
      <c r="S626" s="1604"/>
      <c r="T626" s="1604"/>
      <c r="U626" s="1604"/>
      <c r="V626" s="1604"/>
      <c r="W626" s="1604"/>
      <c r="X626" s="1604"/>
      <c r="Y626" s="1604"/>
      <c r="Z626" s="1604"/>
      <c r="AA626" s="1604"/>
      <c r="AB626" s="1604"/>
      <c r="AC626" s="1604"/>
      <c r="AD626" s="1604"/>
      <c r="AE626" s="1604"/>
      <c r="AF626" s="1604"/>
      <c r="AG626" s="1604"/>
      <c r="AH626" s="1604"/>
      <c r="AI626" s="1604"/>
      <c r="AJ626" s="1604"/>
      <c r="AK626" s="1604"/>
      <c r="AL626" s="1604"/>
      <c r="AM626" s="1604"/>
      <c r="AN626" s="1604"/>
      <c r="AO626" s="1604"/>
      <c r="AP626" s="1604"/>
      <c r="AQ626" s="1604"/>
      <c r="AR626" s="1604"/>
      <c r="AS626" s="1604"/>
      <c r="AT626" s="1604"/>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769" t="s">
        <v>2057</v>
      </c>
      <c r="C632" s="1769"/>
      <c r="D632" s="1769"/>
      <c r="E632" s="1769"/>
      <c r="F632" s="1769"/>
      <c r="G632" s="1769"/>
      <c r="H632" s="1769"/>
      <c r="I632" s="1769"/>
      <c r="J632" s="1769"/>
      <c r="K632" s="1769"/>
      <c r="L632" s="1769"/>
      <c r="M632" s="1601" t="s">
        <v>2058</v>
      </c>
      <c r="N632" s="1601"/>
      <c r="O632" s="1601"/>
      <c r="P632" s="1601"/>
      <c r="Q632" s="1601" t="s">
        <v>1828</v>
      </c>
      <c r="R632" s="1601"/>
      <c r="S632" s="1601"/>
      <c r="T632" s="1601" t="s">
        <v>1826</v>
      </c>
      <c r="U632" s="1601"/>
      <c r="V632" s="1601"/>
      <c r="W632" s="1589" t="s">
        <v>453</v>
      </c>
      <c r="X632" s="1589"/>
      <c r="Y632" s="1589"/>
      <c r="Z632" s="1338" t="s">
        <v>2087</v>
      </c>
      <c r="AA632" s="1338"/>
      <c r="AB632" s="1339"/>
      <c r="AC632" s="1770" t="s">
        <v>1665</v>
      </c>
      <c r="AD632" s="1771"/>
      <c r="AE632" s="1772"/>
      <c r="AF632" s="1337" t="s">
        <v>1903</v>
      </c>
      <c r="AG632" s="1338"/>
      <c r="AH632" s="1338"/>
      <c r="AI632" s="1338"/>
      <c r="AJ632" s="1339"/>
      <c r="AK632" s="1590" t="s">
        <v>1904</v>
      </c>
      <c r="AL632" s="1591"/>
      <c r="AM632" s="1591"/>
      <c r="AN632" s="1592"/>
      <c r="AO632" s="1601" t="s">
        <v>454</v>
      </c>
      <c r="AP632" s="1601"/>
      <c r="AQ632" s="1601"/>
      <c r="AR632" s="1601"/>
      <c r="AS632" s="1601"/>
      <c r="AU632" s="3"/>
      <c r="AZ632" s="3"/>
      <c r="BA632" s="3"/>
      <c r="BB632" s="3"/>
      <c r="BC632" s="3"/>
    </row>
    <row r="633" spans="1:56" ht="12.95" customHeight="1">
      <c r="B633" s="1769"/>
      <c r="C633" s="1769"/>
      <c r="D633" s="1769"/>
      <c r="E633" s="1769"/>
      <c r="F633" s="1769"/>
      <c r="G633" s="1769"/>
      <c r="H633" s="1769"/>
      <c r="I633" s="1769"/>
      <c r="J633" s="1769"/>
      <c r="K633" s="1769"/>
      <c r="L633" s="1769"/>
      <c r="M633" s="1601"/>
      <c r="N633" s="1601"/>
      <c r="O633" s="1601"/>
      <c r="P633" s="1601"/>
      <c r="Q633" s="1601"/>
      <c r="R633" s="1601"/>
      <c r="S633" s="1601"/>
      <c r="T633" s="1601"/>
      <c r="U633" s="1601"/>
      <c r="V633" s="1601"/>
      <c r="W633" s="1589"/>
      <c r="X633" s="1589"/>
      <c r="Y633" s="1589"/>
      <c r="Z633" s="1341"/>
      <c r="AA633" s="1341"/>
      <c r="AB633" s="1342"/>
      <c r="AC633" s="1773"/>
      <c r="AD633" s="1774"/>
      <c r="AE633" s="1775"/>
      <c r="AF633" s="1340"/>
      <c r="AG633" s="1341"/>
      <c r="AH633" s="1341"/>
      <c r="AI633" s="1341"/>
      <c r="AJ633" s="1342"/>
      <c r="AK633" s="1593"/>
      <c r="AL633" s="1594"/>
      <c r="AM633" s="1594"/>
      <c r="AN633" s="1595"/>
      <c r="AO633" s="1601"/>
      <c r="AP633" s="1601"/>
      <c r="AQ633" s="1601"/>
      <c r="AR633" s="1601"/>
      <c r="AS633" s="1601"/>
      <c r="AU633" s="3"/>
      <c r="AZ633" s="3"/>
      <c r="BA633" s="3"/>
      <c r="BB633" s="3"/>
      <c r="BC633" s="3"/>
      <c r="BD633" s="3"/>
    </row>
    <row r="634" spans="1:56" ht="12.95" customHeight="1">
      <c r="B634" s="1769"/>
      <c r="C634" s="1769"/>
      <c r="D634" s="1769"/>
      <c r="E634" s="1769"/>
      <c r="F634" s="1769"/>
      <c r="G634" s="1769"/>
      <c r="H634" s="1769"/>
      <c r="I634" s="1769"/>
      <c r="J634" s="1769"/>
      <c r="K634" s="1769"/>
      <c r="L634" s="1769"/>
      <c r="M634" s="1601"/>
      <c r="N634" s="1601"/>
      <c r="O634" s="1601"/>
      <c r="P634" s="1601"/>
      <c r="Q634" s="1601"/>
      <c r="R634" s="1601"/>
      <c r="S634" s="1601"/>
      <c r="T634" s="1601"/>
      <c r="U634" s="1601"/>
      <c r="V634" s="1601"/>
      <c r="W634" s="1589"/>
      <c r="X634" s="1589"/>
      <c r="Y634" s="1589"/>
      <c r="Z634" s="1344"/>
      <c r="AA634" s="1344"/>
      <c r="AB634" s="1345"/>
      <c r="AC634" s="1776"/>
      <c r="AD634" s="1777"/>
      <c r="AE634" s="1778"/>
      <c r="AF634" s="1343"/>
      <c r="AG634" s="1344"/>
      <c r="AH634" s="1344"/>
      <c r="AI634" s="1344"/>
      <c r="AJ634" s="1345"/>
      <c r="AK634" s="1596"/>
      <c r="AL634" s="1597"/>
      <c r="AM634" s="1597"/>
      <c r="AN634" s="1598"/>
      <c r="AO634" s="1601"/>
      <c r="AP634" s="1601"/>
      <c r="AQ634" s="1601"/>
      <c r="AR634" s="1601"/>
      <c r="AS634" s="1601"/>
      <c r="AT634" s="3"/>
      <c r="AU634" s="3"/>
      <c r="AZ634" s="3"/>
      <c r="BA634" s="3"/>
      <c r="BB634" s="3"/>
      <c r="BC634" s="3"/>
      <c r="BD634" s="3"/>
    </row>
    <row r="635" spans="1:56" ht="12.95" customHeight="1">
      <c r="B635" s="51" t="s">
        <v>112</v>
      </c>
      <c r="C635" s="1599" t="s">
        <v>2738</v>
      </c>
      <c r="D635" s="1599"/>
      <c r="E635" s="1599"/>
      <c r="F635" s="1599"/>
      <c r="G635" s="1599"/>
      <c r="H635" s="1599"/>
      <c r="I635" s="1599"/>
      <c r="J635" s="1599"/>
      <c r="K635" s="1599"/>
      <c r="L635" s="1599"/>
      <c r="M635" s="1514" t="s">
        <v>2074</v>
      </c>
      <c r="N635" s="1514"/>
      <c r="O635" s="1514"/>
      <c r="P635" s="1514"/>
      <c r="Q635" s="1477">
        <v>204</v>
      </c>
      <c r="R635" s="1477"/>
      <c r="S635" s="1539"/>
      <c r="T635" s="1538">
        <v>480</v>
      </c>
      <c r="U635" s="1477"/>
      <c r="V635" s="1539"/>
      <c r="W635" s="1308">
        <v>6.6899999999999987E-2</v>
      </c>
      <c r="X635" s="1309"/>
      <c r="Y635" s="1310"/>
      <c r="Z635" s="1416" t="s">
        <v>1184</v>
      </c>
      <c r="AA635" s="1417"/>
      <c r="AB635" s="1418"/>
      <c r="AC635" s="1402">
        <v>1</v>
      </c>
      <c r="AD635" s="1403"/>
      <c r="AE635" s="1404"/>
      <c r="AF635" s="1511">
        <v>1653291.2408701242</v>
      </c>
      <c r="AG635" s="1512"/>
      <c r="AH635" s="1512"/>
      <c r="AI635" s="1512"/>
      <c r="AJ635" s="1513"/>
      <c r="AK635" s="1346"/>
      <c r="AL635" s="1347"/>
      <c r="AM635" s="1347"/>
      <c r="AN635" s="1348"/>
      <c r="AO635" s="1555">
        <v>23000000</v>
      </c>
      <c r="AP635" s="1555"/>
      <c r="AQ635" s="1555"/>
      <c r="AR635" s="1555"/>
      <c r="AS635" s="1555"/>
      <c r="AT635" s="3"/>
      <c r="AU635" s="3"/>
      <c r="AZ635" s="3"/>
      <c r="BA635" s="3"/>
      <c r="BB635" s="3"/>
      <c r="BC635" s="3"/>
      <c r="BD635" s="3"/>
    </row>
    <row r="636" spans="1:56" ht="12.95" customHeight="1">
      <c r="B636" s="52" t="s">
        <v>113</v>
      </c>
      <c r="C636" s="1599" t="s">
        <v>2739</v>
      </c>
      <c r="D636" s="1599"/>
      <c r="E636" s="1599"/>
      <c r="F636" s="1599"/>
      <c r="G636" s="1599"/>
      <c r="H636" s="1599"/>
      <c r="I636" s="1599"/>
      <c r="J636" s="1599"/>
      <c r="K636" s="1599"/>
      <c r="L636" s="1599"/>
      <c r="M636" s="1514" t="s">
        <v>2073</v>
      </c>
      <c r="N636" s="1514"/>
      <c r="O636" s="1514"/>
      <c r="P636" s="1514"/>
      <c r="Q636" s="1538">
        <v>204</v>
      </c>
      <c r="R636" s="1477"/>
      <c r="S636" s="1539"/>
      <c r="T636" s="1538">
        <v>480</v>
      </c>
      <c r="U636" s="1477"/>
      <c r="V636" s="1539"/>
      <c r="W636" s="1308">
        <v>7.7500000000000013E-2</v>
      </c>
      <c r="X636" s="1309"/>
      <c r="Y636" s="1310"/>
      <c r="Z636" s="1416" t="s">
        <v>1184</v>
      </c>
      <c r="AA636" s="1417"/>
      <c r="AB636" s="1418"/>
      <c r="AC636" s="1402">
        <v>1</v>
      </c>
      <c r="AD636" s="1403"/>
      <c r="AE636" s="1404"/>
      <c r="AF636" s="1511">
        <v>674598.34514812194</v>
      </c>
      <c r="AG636" s="1512"/>
      <c r="AH636" s="1512"/>
      <c r="AI636" s="1512"/>
      <c r="AJ636" s="1513"/>
      <c r="AK636" s="1346"/>
      <c r="AL636" s="1347"/>
      <c r="AM636" s="1347"/>
      <c r="AN636" s="1348"/>
      <c r="AO636" s="1415">
        <v>8309000</v>
      </c>
      <c r="AP636" s="1272"/>
      <c r="AQ636" s="1272"/>
      <c r="AR636" s="1272"/>
      <c r="AS636" s="1273"/>
      <c r="AT636" s="1142" t="str">
        <f>IF(AND(NOT(C635=""),C636="",NOT(C637="")),"!","")</f>
        <v/>
      </c>
      <c r="AU636" s="3"/>
      <c r="AZ636" s="3"/>
      <c r="BA636" s="3"/>
      <c r="BB636" s="3"/>
      <c r="BC636" s="3"/>
      <c r="BD636" s="3"/>
    </row>
    <row r="637" spans="1:56" ht="12.95" customHeight="1">
      <c r="B637" s="52" t="s">
        <v>119</v>
      </c>
      <c r="C637" s="1600" t="s">
        <v>2348</v>
      </c>
      <c r="D637" s="1599"/>
      <c r="E637" s="1599"/>
      <c r="F637" s="1599"/>
      <c r="G637" s="1599"/>
      <c r="H637" s="1599"/>
      <c r="I637" s="1599"/>
      <c r="J637" s="1599"/>
      <c r="K637" s="1599"/>
      <c r="L637" s="1599"/>
      <c r="M637" s="1514" t="s">
        <v>2070</v>
      </c>
      <c r="N637" s="1514"/>
      <c r="O637" s="1514"/>
      <c r="P637" s="1514"/>
      <c r="Q637" s="1538"/>
      <c r="R637" s="1477"/>
      <c r="S637" s="1539"/>
      <c r="T637" s="1538"/>
      <c r="U637" s="1477"/>
      <c r="V637" s="1539"/>
      <c r="W637" s="1308"/>
      <c r="X637" s="1309"/>
      <c r="Y637" s="1310"/>
      <c r="Z637" s="1416" t="s">
        <v>1184</v>
      </c>
      <c r="AA637" s="1417"/>
      <c r="AB637" s="1418"/>
      <c r="AC637" s="1402">
        <v>2</v>
      </c>
      <c r="AD637" s="1403"/>
      <c r="AE637" s="1404"/>
      <c r="AF637" s="1511"/>
      <c r="AG637" s="1512"/>
      <c r="AH637" s="1512"/>
      <c r="AI637" s="1512"/>
      <c r="AJ637" s="1513"/>
      <c r="AK637" s="1346"/>
      <c r="AL637" s="1347"/>
      <c r="AM637" s="1347"/>
      <c r="AN637" s="1348"/>
      <c r="AO637" s="1415">
        <v>6000000</v>
      </c>
      <c r="AP637" s="1272"/>
      <c r="AQ637" s="1272"/>
      <c r="AR637" s="1272"/>
      <c r="AS637" s="1273"/>
      <c r="AT637" s="1142" t="str">
        <f t="shared" ref="AT637:AT646" si="3">IF(AND(NOT(C636=""),C637="",NOT(C638="")),"!","")</f>
        <v/>
      </c>
      <c r="AU637" s="3"/>
      <c r="AZ637" s="3"/>
      <c r="BA637" s="3"/>
      <c r="BB637" s="3"/>
      <c r="BC637" s="3"/>
      <c r="BD637" s="3"/>
    </row>
    <row r="638" spans="1:56" ht="12.95" customHeight="1">
      <c r="B638" s="52" t="s">
        <v>581</v>
      </c>
      <c r="C638" s="1599" t="s">
        <v>2260</v>
      </c>
      <c r="D638" s="1519"/>
      <c r="E638" s="1519"/>
      <c r="F638" s="1519"/>
      <c r="G638" s="1519"/>
      <c r="H638" s="1519"/>
      <c r="I638" s="1519"/>
      <c r="J638" s="1519"/>
      <c r="K638" s="1519"/>
      <c r="L638" s="1519"/>
      <c r="M638" s="1514" t="s">
        <v>2061</v>
      </c>
      <c r="N638" s="1514"/>
      <c r="O638" s="1514"/>
      <c r="P638" s="1514"/>
      <c r="Q638" s="1538"/>
      <c r="R638" s="1477"/>
      <c r="S638" s="1539"/>
      <c r="T638" s="1538"/>
      <c r="U638" s="1477"/>
      <c r="V638" s="1539"/>
      <c r="W638" s="1308"/>
      <c r="X638" s="1309"/>
      <c r="Y638" s="1310"/>
      <c r="Z638" s="1416" t="s">
        <v>1184</v>
      </c>
      <c r="AA638" s="1417"/>
      <c r="AB638" s="1418"/>
      <c r="AC638" s="1402"/>
      <c r="AD638" s="1403"/>
      <c r="AE638" s="1404"/>
      <c r="AF638" s="1511"/>
      <c r="AG638" s="1512"/>
      <c r="AH638" s="1512"/>
      <c r="AI638" s="1512"/>
      <c r="AJ638" s="1513"/>
      <c r="AK638" s="1346"/>
      <c r="AL638" s="1347"/>
      <c r="AM638" s="1347"/>
      <c r="AN638" s="1348"/>
      <c r="AO638" s="1415">
        <v>5977014</v>
      </c>
      <c r="AP638" s="1272"/>
      <c r="AQ638" s="1272"/>
      <c r="AR638" s="1272"/>
      <c r="AS638" s="1273"/>
      <c r="AT638" s="1142" t="str">
        <f t="shared" si="3"/>
        <v/>
      </c>
      <c r="AU638" s="3"/>
      <c r="AZ638" s="3"/>
      <c r="BA638" s="3"/>
      <c r="BB638" s="3"/>
      <c r="BC638" s="3"/>
      <c r="BD638" s="3"/>
    </row>
    <row r="639" spans="1:56" ht="12.95" customHeight="1">
      <c r="B639" s="52" t="s">
        <v>763</v>
      </c>
      <c r="C639" s="1519"/>
      <c r="D639" s="1519"/>
      <c r="E639" s="1519"/>
      <c r="F639" s="1519"/>
      <c r="G639" s="1519"/>
      <c r="H639" s="1519"/>
      <c r="I639" s="1519"/>
      <c r="J639" s="1519"/>
      <c r="K639" s="1519"/>
      <c r="L639" s="1519"/>
      <c r="M639" s="1514" t="s">
        <v>1184</v>
      </c>
      <c r="N639" s="1514"/>
      <c r="O639" s="1514"/>
      <c r="P639" s="1514"/>
      <c r="Q639" s="1538"/>
      <c r="R639" s="1477"/>
      <c r="S639" s="1539"/>
      <c r="T639" s="1538"/>
      <c r="U639" s="1477"/>
      <c r="V639" s="1539"/>
      <c r="W639" s="1308"/>
      <c r="X639" s="1309"/>
      <c r="Y639" s="1310"/>
      <c r="Z639" s="1416" t="s">
        <v>1184</v>
      </c>
      <c r="AA639" s="1417"/>
      <c r="AB639" s="1418"/>
      <c r="AC639" s="1402"/>
      <c r="AD639" s="1403"/>
      <c r="AE639" s="1404"/>
      <c r="AF639" s="1511"/>
      <c r="AG639" s="1512"/>
      <c r="AH639" s="1512"/>
      <c r="AI639" s="1512"/>
      <c r="AJ639" s="1513"/>
      <c r="AK639" s="1346"/>
      <c r="AL639" s="1347"/>
      <c r="AM639" s="1347"/>
      <c r="AN639" s="1348"/>
      <c r="AO639" s="1415"/>
      <c r="AP639" s="1272"/>
      <c r="AQ639" s="1272"/>
      <c r="AR639" s="1272"/>
      <c r="AS639" s="1273"/>
      <c r="AT639" s="1142" t="str">
        <f t="shared" si="3"/>
        <v/>
      </c>
      <c r="AU639" s="3"/>
      <c r="AZ639" s="3"/>
      <c r="BA639" s="3"/>
      <c r="BB639" s="3"/>
      <c r="BC639" s="3"/>
      <c r="BD639" s="3"/>
    </row>
    <row r="640" spans="1:56" ht="12.95" customHeight="1">
      <c r="B640" s="52" t="s">
        <v>584</v>
      </c>
      <c r="C640" s="1519"/>
      <c r="D640" s="1519"/>
      <c r="E640" s="1519"/>
      <c r="F640" s="1519"/>
      <c r="G640" s="1519"/>
      <c r="H640" s="1519"/>
      <c r="I640" s="1519"/>
      <c r="J640" s="1519"/>
      <c r="K640" s="1519"/>
      <c r="L640" s="1519"/>
      <c r="M640" s="1514" t="s">
        <v>1184</v>
      </c>
      <c r="N640" s="1514"/>
      <c r="O640" s="1514"/>
      <c r="P640" s="1514"/>
      <c r="Q640" s="1538"/>
      <c r="R640" s="1477"/>
      <c r="S640" s="1539"/>
      <c r="T640" s="1538"/>
      <c r="U640" s="1477"/>
      <c r="V640" s="1539"/>
      <c r="W640" s="1308"/>
      <c r="X640" s="1309"/>
      <c r="Y640" s="1310"/>
      <c r="Z640" s="1416" t="s">
        <v>1184</v>
      </c>
      <c r="AA640" s="1417"/>
      <c r="AB640" s="1418"/>
      <c r="AC640" s="1402"/>
      <c r="AD640" s="1403"/>
      <c r="AE640" s="1404"/>
      <c r="AF640" s="1511"/>
      <c r="AG640" s="1512"/>
      <c r="AH640" s="1512"/>
      <c r="AI640" s="1512"/>
      <c r="AJ640" s="1513"/>
      <c r="AK640" s="1346"/>
      <c r="AL640" s="1347"/>
      <c r="AM640" s="1347"/>
      <c r="AN640" s="1348"/>
      <c r="AO640" s="1415"/>
      <c r="AP640" s="1272"/>
      <c r="AQ640" s="1272"/>
      <c r="AR640" s="1272"/>
      <c r="AS640" s="1273"/>
      <c r="AT640" s="1142" t="str">
        <f t="shared" si="3"/>
        <v/>
      </c>
      <c r="AU640" s="3"/>
      <c r="AZ640" s="3"/>
      <c r="BA640" s="3"/>
      <c r="BB640" s="3"/>
      <c r="BC640" s="3"/>
      <c r="BD640" s="3"/>
    </row>
    <row r="641" spans="1:157" ht="12.95" customHeight="1">
      <c r="B641" s="52" t="s">
        <v>455</v>
      </c>
      <c r="C641" s="1519"/>
      <c r="D641" s="1519"/>
      <c r="E641" s="1519"/>
      <c r="F641" s="1519"/>
      <c r="G641" s="1519"/>
      <c r="H641" s="1519"/>
      <c r="I641" s="1519"/>
      <c r="J641" s="1519"/>
      <c r="K641" s="1519"/>
      <c r="L641" s="1519"/>
      <c r="M641" s="1514" t="s">
        <v>1184</v>
      </c>
      <c r="N641" s="1514"/>
      <c r="O641" s="1514"/>
      <c r="P641" s="1514"/>
      <c r="Q641" s="1538"/>
      <c r="R641" s="1477"/>
      <c r="S641" s="1539"/>
      <c r="T641" s="1538"/>
      <c r="U641" s="1477"/>
      <c r="V641" s="1539"/>
      <c r="W641" s="1308"/>
      <c r="X641" s="1309"/>
      <c r="Y641" s="1310"/>
      <c r="Z641" s="1416" t="s">
        <v>1184</v>
      </c>
      <c r="AA641" s="1417"/>
      <c r="AB641" s="1418"/>
      <c r="AC641" s="1402"/>
      <c r="AD641" s="1403"/>
      <c r="AE641" s="1404"/>
      <c r="AF641" s="1511"/>
      <c r="AG641" s="1512"/>
      <c r="AH641" s="1512"/>
      <c r="AI641" s="1512"/>
      <c r="AJ641" s="1513"/>
      <c r="AK641" s="1346"/>
      <c r="AL641" s="1347"/>
      <c r="AM641" s="1347"/>
      <c r="AN641" s="1348"/>
      <c r="AO641" s="1415"/>
      <c r="AP641" s="1272"/>
      <c r="AQ641" s="1272"/>
      <c r="AR641" s="1272"/>
      <c r="AS641" s="1273"/>
      <c r="AT641" s="1142" t="str">
        <f t="shared" si="3"/>
        <v/>
      </c>
      <c r="AU641" s="3"/>
      <c r="AV641" s="3"/>
      <c r="AW641" s="3"/>
      <c r="AX641" s="3"/>
      <c r="AY641" s="3"/>
      <c r="AZ641" s="3"/>
      <c r="BA641" s="3"/>
      <c r="BB641" s="3"/>
      <c r="BC641" s="3"/>
      <c r="BD641" s="3"/>
    </row>
    <row r="642" spans="1:157" ht="12.95" customHeight="1">
      <c r="B642" s="52" t="s">
        <v>456</v>
      </c>
      <c r="C642" s="1519"/>
      <c r="D642" s="1519"/>
      <c r="E642" s="1519"/>
      <c r="F642" s="1519"/>
      <c r="G642" s="1519"/>
      <c r="H642" s="1519"/>
      <c r="I642" s="1519"/>
      <c r="J642" s="1519"/>
      <c r="K642" s="1519"/>
      <c r="L642" s="1519"/>
      <c r="M642" s="1514" t="s">
        <v>1184</v>
      </c>
      <c r="N642" s="1514"/>
      <c r="O642" s="1514"/>
      <c r="P642" s="1514"/>
      <c r="Q642" s="1538"/>
      <c r="R642" s="1477"/>
      <c r="S642" s="1539"/>
      <c r="T642" s="1538"/>
      <c r="U642" s="1477"/>
      <c r="V642" s="1539"/>
      <c r="W642" s="1308"/>
      <c r="X642" s="1309"/>
      <c r="Y642" s="1310"/>
      <c r="Z642" s="1416" t="s">
        <v>1184</v>
      </c>
      <c r="AA642" s="1417"/>
      <c r="AB642" s="1418"/>
      <c r="AC642" s="1402"/>
      <c r="AD642" s="1403"/>
      <c r="AE642" s="1404"/>
      <c r="AF642" s="1511"/>
      <c r="AG642" s="1512"/>
      <c r="AH642" s="1512"/>
      <c r="AI642" s="1512"/>
      <c r="AJ642" s="1513"/>
      <c r="AK642" s="1346"/>
      <c r="AL642" s="1347"/>
      <c r="AM642" s="1347"/>
      <c r="AN642" s="1348"/>
      <c r="AO642" s="1415"/>
      <c r="AP642" s="1272"/>
      <c r="AQ642" s="1272"/>
      <c r="AR642" s="1272"/>
      <c r="AS642" s="1273"/>
      <c r="AT642" s="1142" t="str">
        <f t="shared" si="3"/>
        <v/>
      </c>
      <c r="AU642" s="3"/>
      <c r="AV642" s="3"/>
      <c r="AW642" s="3"/>
      <c r="AX642" s="3"/>
      <c r="AY642" s="3"/>
      <c r="AZ642" s="3"/>
      <c r="BA642" s="3" t="s">
        <v>1184</v>
      </c>
      <c r="BB642" s="3"/>
      <c r="BC642" s="3"/>
      <c r="BD642" s="3"/>
    </row>
    <row r="643" spans="1:157" ht="12.95" customHeight="1">
      <c r="B643" s="52" t="s">
        <v>461</v>
      </c>
      <c r="C643" s="1519"/>
      <c r="D643" s="1519"/>
      <c r="E643" s="1519"/>
      <c r="F643" s="1519"/>
      <c r="G643" s="1519"/>
      <c r="H643" s="1519"/>
      <c r="I643" s="1519"/>
      <c r="J643" s="1519"/>
      <c r="K643" s="1519"/>
      <c r="L643" s="1519"/>
      <c r="M643" s="1514" t="s">
        <v>1184</v>
      </c>
      <c r="N643" s="1514"/>
      <c r="O643" s="1514"/>
      <c r="P643" s="1514"/>
      <c r="Q643" s="1538"/>
      <c r="R643" s="1477"/>
      <c r="S643" s="1539"/>
      <c r="T643" s="1538"/>
      <c r="U643" s="1477"/>
      <c r="V643" s="1539"/>
      <c r="W643" s="1308"/>
      <c r="X643" s="1309"/>
      <c r="Y643" s="1310"/>
      <c r="Z643" s="1416" t="s">
        <v>1184</v>
      </c>
      <c r="AA643" s="1417"/>
      <c r="AB643" s="1418"/>
      <c r="AC643" s="1402"/>
      <c r="AD643" s="1403"/>
      <c r="AE643" s="1404"/>
      <c r="AF643" s="1511"/>
      <c r="AG643" s="1512"/>
      <c r="AH643" s="1512"/>
      <c r="AI643" s="1512"/>
      <c r="AJ643" s="1513"/>
      <c r="AK643" s="1346"/>
      <c r="AL643" s="1347"/>
      <c r="AM643" s="1347"/>
      <c r="AN643" s="1348"/>
      <c r="AO643" s="1415"/>
      <c r="AP643" s="1272"/>
      <c r="AQ643" s="1272"/>
      <c r="AR643" s="1272"/>
      <c r="AS643" s="1273"/>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294" t="e">
        <f t="shared" ref="DX643:DX677" si="4">EZ726*(CP726/$CP$761)</f>
        <v>#VALUE!</v>
      </c>
      <c r="DY643" s="1294"/>
      <c r="DZ643" s="1294"/>
      <c r="EA643" s="1294"/>
      <c r="EB643" s="1294"/>
      <c r="EC643" s="1294">
        <f t="shared" ref="EC643:EC677" si="5">FE726*(CU726/$CU$761)</f>
        <v>75.477272727272734</v>
      </c>
      <c r="ED643" s="1294"/>
      <c r="EE643" s="1294"/>
      <c r="EF643" s="1294"/>
      <c r="EG643" s="1294"/>
      <c r="EH643" s="1294" t="e">
        <f t="shared" ref="EH643:EH677" si="6">FJ726*(CZ726/$CZ$761)</f>
        <v>#VALUE!</v>
      </c>
      <c r="EI643" s="1294"/>
      <c r="EJ643" s="1294"/>
      <c r="EK643" s="1294"/>
      <c r="EL643" s="1294"/>
      <c r="EM643" s="1294" t="e">
        <f t="shared" ref="EM643:EM677" si="7">FO726*(DE726/$DE$761)</f>
        <v>#VALUE!</v>
      </c>
      <c r="EN643" s="1294"/>
      <c r="EO643" s="1294"/>
      <c r="EP643" s="1294"/>
      <c r="EQ643" s="1294"/>
      <c r="ER643" s="1294" t="e">
        <f t="shared" ref="ER643:ER677" si="8">FT726*(DJ726/$DJ$761)</f>
        <v>#VALUE!</v>
      </c>
      <c r="ES643" s="1294"/>
      <c r="ET643" s="1294"/>
      <c r="EU643" s="1294"/>
      <c r="EV643" s="1294"/>
      <c r="EW643" s="1294" t="e">
        <f t="shared" ref="EW643:EW677" si="9">FY726*(DO726/$DO$761)</f>
        <v>#VALUE!</v>
      </c>
      <c r="EX643" s="1294"/>
      <c r="EY643" s="1294"/>
      <c r="EZ643" s="1294"/>
      <c r="FA643" s="1294"/>
    </row>
    <row r="644" spans="1:157" ht="12.95" customHeight="1">
      <c r="B644" s="52" t="s">
        <v>646</v>
      </c>
      <c r="C644" s="1519"/>
      <c r="D644" s="1519"/>
      <c r="E644" s="1519"/>
      <c r="F644" s="1519"/>
      <c r="G644" s="1519"/>
      <c r="H644" s="1519"/>
      <c r="I644" s="1519"/>
      <c r="J644" s="1519"/>
      <c r="K644" s="1519"/>
      <c r="L644" s="1519"/>
      <c r="M644" s="1514" t="s">
        <v>1184</v>
      </c>
      <c r="N644" s="1514"/>
      <c r="O644" s="1514"/>
      <c r="P644" s="1514"/>
      <c r="Q644" s="1538"/>
      <c r="R644" s="1477"/>
      <c r="S644" s="1539"/>
      <c r="T644" s="1538"/>
      <c r="U644" s="1477"/>
      <c r="V644" s="1539"/>
      <c r="W644" s="1308"/>
      <c r="X644" s="1309"/>
      <c r="Y644" s="1310"/>
      <c r="Z644" s="1416" t="s">
        <v>1184</v>
      </c>
      <c r="AA644" s="1417"/>
      <c r="AB644" s="1418"/>
      <c r="AC644" s="1402"/>
      <c r="AD644" s="1403"/>
      <c r="AE644" s="1404"/>
      <c r="AF644" s="1511"/>
      <c r="AG644" s="1512"/>
      <c r="AH644" s="1512"/>
      <c r="AI644" s="1512"/>
      <c r="AJ644" s="1513"/>
      <c r="AK644" s="1346"/>
      <c r="AL644" s="1347"/>
      <c r="AM644" s="1347"/>
      <c r="AN644" s="1348"/>
      <c r="AO644" s="1415"/>
      <c r="AP644" s="1272"/>
      <c r="AQ644" s="1272"/>
      <c r="AR644" s="1272"/>
      <c r="AS644" s="1273"/>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294" t="e">
        <f t="shared" si="4"/>
        <v>#VALUE!</v>
      </c>
      <c r="DY644" s="1294"/>
      <c r="DZ644" s="1294"/>
      <c r="EA644" s="1294"/>
      <c r="EB644" s="1294"/>
      <c r="EC644" s="1294">
        <f t="shared" si="5"/>
        <v>262.18939393939394</v>
      </c>
      <c r="ED644" s="1294"/>
      <c r="EE644" s="1294"/>
      <c r="EF644" s="1294"/>
      <c r="EG644" s="1294"/>
      <c r="EH644" s="1294" t="e">
        <f t="shared" si="6"/>
        <v>#VALUE!</v>
      </c>
      <c r="EI644" s="1294"/>
      <c r="EJ644" s="1294"/>
      <c r="EK644" s="1294"/>
      <c r="EL644" s="1294"/>
      <c r="EM644" s="1294" t="e">
        <f t="shared" si="7"/>
        <v>#VALUE!</v>
      </c>
      <c r="EN644" s="1294"/>
      <c r="EO644" s="1294"/>
      <c r="EP644" s="1294"/>
      <c r="EQ644" s="1294"/>
      <c r="ER644" s="1294" t="e">
        <f t="shared" si="8"/>
        <v>#VALUE!</v>
      </c>
      <c r="ES644" s="1294"/>
      <c r="ET644" s="1294"/>
      <c r="EU644" s="1294"/>
      <c r="EV644" s="1294"/>
      <c r="EW644" s="1294" t="e">
        <f t="shared" si="9"/>
        <v>#VALUE!</v>
      </c>
      <c r="EX644" s="1294"/>
      <c r="EY644" s="1294"/>
      <c r="EZ644" s="1294"/>
      <c r="FA644" s="1294"/>
    </row>
    <row r="645" spans="1:157" ht="12.95" customHeight="1">
      <c r="B645" s="52" t="s">
        <v>362</v>
      </c>
      <c r="C645" s="1519"/>
      <c r="D645" s="1519"/>
      <c r="E645" s="1519"/>
      <c r="F645" s="1519"/>
      <c r="G645" s="1519"/>
      <c r="H645" s="1519"/>
      <c r="I645" s="1519"/>
      <c r="J645" s="1519"/>
      <c r="K645" s="1519"/>
      <c r="L645" s="1519"/>
      <c r="M645" s="1514" t="s">
        <v>1184</v>
      </c>
      <c r="N645" s="1514"/>
      <c r="O645" s="1514"/>
      <c r="P645" s="1514"/>
      <c r="Q645" s="1538"/>
      <c r="R645" s="1477"/>
      <c r="S645" s="1539"/>
      <c r="T645" s="1538"/>
      <c r="U645" s="1477"/>
      <c r="V645" s="1539"/>
      <c r="W645" s="1308"/>
      <c r="X645" s="1309"/>
      <c r="Y645" s="1310"/>
      <c r="Z645" s="1416" t="s">
        <v>1184</v>
      </c>
      <c r="AA645" s="1417"/>
      <c r="AB645" s="1418"/>
      <c r="AC645" s="1402"/>
      <c r="AD645" s="1403"/>
      <c r="AE645" s="1404"/>
      <c r="AF645" s="1511"/>
      <c r="AG645" s="1512"/>
      <c r="AH645" s="1512"/>
      <c r="AI645" s="1512"/>
      <c r="AJ645" s="1513"/>
      <c r="AK645" s="1346"/>
      <c r="AL645" s="1347"/>
      <c r="AM645" s="1347"/>
      <c r="AN645" s="1348"/>
      <c r="AO645" s="1415"/>
      <c r="AP645" s="1272"/>
      <c r="AQ645" s="1272"/>
      <c r="AR645" s="1272"/>
      <c r="AS645" s="1273"/>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294" t="e">
        <f t="shared" si="4"/>
        <v>#VALUE!</v>
      </c>
      <c r="DY645" s="1294"/>
      <c r="DZ645" s="1294"/>
      <c r="EA645" s="1294"/>
      <c r="EB645" s="1294"/>
      <c r="EC645" s="1294">
        <f t="shared" si="5"/>
        <v>1108.1818181818182</v>
      </c>
      <c r="ED645" s="1294"/>
      <c r="EE645" s="1294"/>
      <c r="EF645" s="1294"/>
      <c r="EG645" s="1294"/>
      <c r="EH645" s="1294" t="e">
        <f t="shared" si="6"/>
        <v>#VALUE!</v>
      </c>
      <c r="EI645" s="1294"/>
      <c r="EJ645" s="1294"/>
      <c r="EK645" s="1294"/>
      <c r="EL645" s="1294"/>
      <c r="EM645" s="1294" t="e">
        <f t="shared" si="7"/>
        <v>#VALUE!</v>
      </c>
      <c r="EN645" s="1294"/>
      <c r="EO645" s="1294"/>
      <c r="EP645" s="1294"/>
      <c r="EQ645" s="1294"/>
      <c r="ER645" s="1294" t="e">
        <f t="shared" si="8"/>
        <v>#VALUE!</v>
      </c>
      <c r="ES645" s="1294"/>
      <c r="ET645" s="1294"/>
      <c r="EU645" s="1294"/>
      <c r="EV645" s="1294"/>
      <c r="EW645" s="1294" t="e">
        <f t="shared" si="9"/>
        <v>#VALUE!</v>
      </c>
      <c r="EX645" s="1294"/>
      <c r="EY645" s="1294"/>
      <c r="EZ645" s="1294"/>
      <c r="FA645" s="1294"/>
    </row>
    <row r="646" spans="1:157" ht="12.95" customHeight="1">
      <c r="B646" s="52" t="s">
        <v>363</v>
      </c>
      <c r="C646" s="1519"/>
      <c r="D646" s="1519"/>
      <c r="E646" s="1519"/>
      <c r="F646" s="1519"/>
      <c r="G646" s="1519"/>
      <c r="H646" s="1519"/>
      <c r="I646" s="1519"/>
      <c r="J646" s="1519"/>
      <c r="K646" s="1519"/>
      <c r="L646" s="1519"/>
      <c r="M646" s="1514" t="s">
        <v>1184</v>
      </c>
      <c r="N646" s="1514"/>
      <c r="O646" s="1514"/>
      <c r="P646" s="1514"/>
      <c r="Q646" s="1538"/>
      <c r="R646" s="1477"/>
      <c r="S646" s="1539"/>
      <c r="T646" s="1538"/>
      <c r="U646" s="1477"/>
      <c r="V646" s="1539"/>
      <c r="W646" s="1308"/>
      <c r="X646" s="1309"/>
      <c r="Y646" s="1310"/>
      <c r="Z646" s="1416" t="s">
        <v>1184</v>
      </c>
      <c r="AA646" s="1417"/>
      <c r="AB646" s="1418"/>
      <c r="AC646" s="1402"/>
      <c r="AD646" s="1403"/>
      <c r="AE646" s="1404"/>
      <c r="AF646" s="1511"/>
      <c r="AG646" s="1512"/>
      <c r="AH646" s="1512"/>
      <c r="AI646" s="1512"/>
      <c r="AJ646" s="1513"/>
      <c r="AK646" s="1346"/>
      <c r="AL646" s="1347"/>
      <c r="AM646" s="1347"/>
      <c r="AN646" s="1348"/>
      <c r="AO646" s="1415"/>
      <c r="AP646" s="1272"/>
      <c r="AQ646" s="1272"/>
      <c r="AR646" s="1272"/>
      <c r="AS646" s="1273"/>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294" t="e">
        <f t="shared" si="4"/>
        <v>#VALUE!</v>
      </c>
      <c r="DY646" s="1294"/>
      <c r="DZ646" s="1294"/>
      <c r="EA646" s="1294"/>
      <c r="EB646" s="1294"/>
      <c r="EC646" s="1294" t="e">
        <f t="shared" si="5"/>
        <v>#VALUE!</v>
      </c>
      <c r="ED646" s="1294"/>
      <c r="EE646" s="1294"/>
      <c r="EF646" s="1294"/>
      <c r="EG646" s="1294"/>
      <c r="EH646" s="1294">
        <f t="shared" si="6"/>
        <v>83.695238095238082</v>
      </c>
      <c r="EI646" s="1294"/>
      <c r="EJ646" s="1294"/>
      <c r="EK646" s="1294"/>
      <c r="EL646" s="1294"/>
      <c r="EM646" s="1294" t="e">
        <f t="shared" si="7"/>
        <v>#VALUE!</v>
      </c>
      <c r="EN646" s="1294"/>
      <c r="EO646" s="1294"/>
      <c r="EP646" s="1294"/>
      <c r="EQ646" s="1294"/>
      <c r="ER646" s="1294" t="e">
        <f t="shared" si="8"/>
        <v>#VALUE!</v>
      </c>
      <c r="ES646" s="1294"/>
      <c r="ET646" s="1294"/>
      <c r="EU646" s="1294"/>
      <c r="EV646" s="1294"/>
      <c r="EW646" s="1294" t="e">
        <f t="shared" si="9"/>
        <v>#VALUE!</v>
      </c>
      <c r="EX646" s="1294"/>
      <c r="EY646" s="1294"/>
      <c r="EZ646" s="1294"/>
      <c r="FA646" s="1294"/>
    </row>
    <row r="647" spans="1:157" ht="12.95" customHeight="1">
      <c r="B647" s="1353" t="s">
        <v>128</v>
      </c>
      <c r="C647" s="1354"/>
      <c r="D647" s="1354"/>
      <c r="E647" s="1354"/>
      <c r="F647" s="1354"/>
      <c r="G647" s="1354"/>
      <c r="H647" s="1354"/>
      <c r="I647" s="1354"/>
      <c r="J647" s="1354"/>
      <c r="K647" s="1354"/>
      <c r="L647" s="1354"/>
      <c r="M647" s="1354"/>
      <c r="N647" s="1354"/>
      <c r="O647" s="1354"/>
      <c r="P647" s="1354"/>
      <c r="Q647" s="1354"/>
      <c r="R647" s="1354"/>
      <c r="S647" s="1354"/>
      <c r="T647" s="1354"/>
      <c r="U647" s="1354"/>
      <c r="V647" s="1354"/>
      <c r="W647" s="1354"/>
      <c r="X647" s="1354"/>
      <c r="Y647" s="1354"/>
      <c r="Z647" s="1354"/>
      <c r="AA647" s="1354"/>
      <c r="AB647" s="1354"/>
      <c r="AC647" s="1354"/>
      <c r="AD647" s="1354"/>
      <c r="AE647" s="1354"/>
      <c r="AF647" s="1354"/>
      <c r="AG647" s="1354"/>
      <c r="AH647" s="1354"/>
      <c r="AI647" s="1354"/>
      <c r="AJ647" s="1354"/>
      <c r="AK647" s="1354"/>
      <c r="AL647" s="1354"/>
      <c r="AM647" s="1354"/>
      <c r="AN647" s="1356"/>
      <c r="AO647" s="1412">
        <f>SUM(AO635:AR646)</f>
        <v>43286014</v>
      </c>
      <c r="AP647" s="1413"/>
      <c r="AQ647" s="1413"/>
      <c r="AR647" s="1413"/>
      <c r="AS647" s="141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294" t="e">
        <f t="shared" si="4"/>
        <v>#VALUE!</v>
      </c>
      <c r="DY647" s="1294"/>
      <c r="DZ647" s="1294"/>
      <c r="EA647" s="1294"/>
      <c r="EB647" s="1294"/>
      <c r="EC647" s="1294" t="e">
        <f t="shared" si="5"/>
        <v>#VALUE!</v>
      </c>
      <c r="ED647" s="1294"/>
      <c r="EE647" s="1294"/>
      <c r="EF647" s="1294"/>
      <c r="EG647" s="1294"/>
      <c r="EH647" s="1294">
        <f t="shared" si="6"/>
        <v>371.42857142857139</v>
      </c>
      <c r="EI647" s="1294"/>
      <c r="EJ647" s="1294"/>
      <c r="EK647" s="1294"/>
      <c r="EL647" s="1294"/>
      <c r="EM647" s="1294" t="e">
        <f t="shared" si="7"/>
        <v>#VALUE!</v>
      </c>
      <c r="EN647" s="1294"/>
      <c r="EO647" s="1294"/>
      <c r="EP647" s="1294"/>
      <c r="EQ647" s="1294"/>
      <c r="ER647" s="1294" t="e">
        <f t="shared" si="8"/>
        <v>#VALUE!</v>
      </c>
      <c r="ES647" s="1294"/>
      <c r="ET647" s="1294"/>
      <c r="EU647" s="1294"/>
      <c r="EV647" s="1294"/>
      <c r="EW647" s="1294" t="e">
        <f t="shared" si="9"/>
        <v>#VALUE!</v>
      </c>
      <c r="EX647" s="1294"/>
      <c r="EY647" s="1294"/>
      <c r="EZ647" s="1294"/>
      <c r="FA647" s="1294"/>
    </row>
    <row r="648" spans="1:157" ht="12.95" customHeight="1">
      <c r="B648" s="1353" t="s">
        <v>267</v>
      </c>
      <c r="C648" s="1354"/>
      <c r="D648" s="1354"/>
      <c r="E648" s="1354"/>
      <c r="F648" s="1354"/>
      <c r="G648" s="1354"/>
      <c r="H648" s="1354"/>
      <c r="I648" s="1354"/>
      <c r="J648" s="1354"/>
      <c r="K648" s="1354"/>
      <c r="L648" s="1354"/>
      <c r="M648" s="1354"/>
      <c r="N648" s="1354"/>
      <c r="O648" s="1354"/>
      <c r="P648" s="1354"/>
      <c r="Q648" s="1354"/>
      <c r="R648" s="1354"/>
      <c r="S648" s="1354"/>
      <c r="T648" s="1354"/>
      <c r="U648" s="1354"/>
      <c r="V648" s="1354"/>
      <c r="W648" s="1354"/>
      <c r="X648" s="1354"/>
      <c r="Y648" s="1354"/>
      <c r="Z648" s="1354"/>
      <c r="AA648" s="1354"/>
      <c r="AB648" s="1354"/>
      <c r="AC648" s="1354"/>
      <c r="AD648" s="1354"/>
      <c r="AE648" s="1354"/>
      <c r="AF648" s="1354"/>
      <c r="AG648" s="1354"/>
      <c r="AH648" s="1354"/>
      <c r="AI648" s="1354"/>
      <c r="AJ648" s="1354"/>
      <c r="AK648" s="1354"/>
      <c r="AL648" s="1354"/>
      <c r="AM648" s="1354"/>
      <c r="AN648" s="1356"/>
      <c r="AO648" s="1415">
        <v>47779112</v>
      </c>
      <c r="AP648" s="1272"/>
      <c r="AQ648" s="1272"/>
      <c r="AR648" s="1272"/>
      <c r="AS648" s="1273"/>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294" t="e">
        <f t="shared" si="4"/>
        <v>#VALUE!</v>
      </c>
      <c r="DY648" s="1294"/>
      <c r="DZ648" s="1294"/>
      <c r="EA648" s="1294"/>
      <c r="EB648" s="1294"/>
      <c r="EC648" s="1294" t="e">
        <f t="shared" si="5"/>
        <v>#VALUE!</v>
      </c>
      <c r="ED648" s="1294"/>
      <c r="EE648" s="1294"/>
      <c r="EF648" s="1294"/>
      <c r="EG648" s="1294"/>
      <c r="EH648" s="1294">
        <f t="shared" si="6"/>
        <v>995.55238095238099</v>
      </c>
      <c r="EI648" s="1294"/>
      <c r="EJ648" s="1294"/>
      <c r="EK648" s="1294"/>
      <c r="EL648" s="1294"/>
      <c r="EM648" s="1294" t="e">
        <f t="shared" si="7"/>
        <v>#VALUE!</v>
      </c>
      <c r="EN648" s="1294"/>
      <c r="EO648" s="1294"/>
      <c r="EP648" s="1294"/>
      <c r="EQ648" s="1294"/>
      <c r="ER648" s="1294" t="e">
        <f t="shared" si="8"/>
        <v>#VALUE!</v>
      </c>
      <c r="ES648" s="1294"/>
      <c r="ET648" s="1294"/>
      <c r="EU648" s="1294"/>
      <c r="EV648" s="1294"/>
      <c r="EW648" s="1294" t="e">
        <f t="shared" si="9"/>
        <v>#VALUE!</v>
      </c>
      <c r="EX648" s="1294"/>
      <c r="EY648" s="1294"/>
      <c r="EZ648" s="1294"/>
      <c r="FA648" s="1294"/>
    </row>
    <row r="649" spans="1:157" ht="12.95" customHeight="1">
      <c r="B649" s="1602" t="s">
        <v>268</v>
      </c>
      <c r="C649" s="1355"/>
      <c r="D649" s="1355"/>
      <c r="E649" s="1355"/>
      <c r="F649" s="1355"/>
      <c r="G649" s="1355"/>
      <c r="H649" s="1355"/>
      <c r="I649" s="1355"/>
      <c r="J649" s="1355"/>
      <c r="K649" s="1355"/>
      <c r="L649" s="1355"/>
      <c r="M649" s="1355"/>
      <c r="N649" s="1355"/>
      <c r="O649" s="1355"/>
      <c r="P649" s="1355"/>
      <c r="Q649" s="1355"/>
      <c r="R649" s="1355"/>
      <c r="S649" s="1355"/>
      <c r="T649" s="1355"/>
      <c r="U649" s="1355"/>
      <c r="V649" s="1355"/>
      <c r="W649" s="1355"/>
      <c r="X649" s="1355"/>
      <c r="Y649" s="1355"/>
      <c r="Z649" s="1355"/>
      <c r="AA649" s="1355"/>
      <c r="AB649" s="1355"/>
      <c r="AC649" s="1355"/>
      <c r="AD649" s="1355"/>
      <c r="AE649" s="1355"/>
      <c r="AF649" s="1355"/>
      <c r="AG649" s="1355"/>
      <c r="AH649" s="1355"/>
      <c r="AI649" s="1355"/>
      <c r="AJ649" s="1355"/>
      <c r="AK649" s="1355"/>
      <c r="AL649" s="1355"/>
      <c r="AM649" s="1355"/>
      <c r="AN649" s="1603"/>
      <c r="AO649" s="1412">
        <f>AO647+AO648</f>
        <v>91065126</v>
      </c>
      <c r="AP649" s="1413"/>
      <c r="AQ649" s="1413"/>
      <c r="AR649" s="1413"/>
      <c r="AS649" s="141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294" t="e">
        <f t="shared" si="4"/>
        <v>#VALUE!</v>
      </c>
      <c r="DY649" s="1294"/>
      <c r="DZ649" s="1294"/>
      <c r="EA649" s="1294"/>
      <c r="EB649" s="1294"/>
      <c r="EC649" s="1294" t="e">
        <f t="shared" si="5"/>
        <v>#VALUE!</v>
      </c>
      <c r="ED649" s="1294"/>
      <c r="EE649" s="1294"/>
      <c r="EF649" s="1294"/>
      <c r="EG649" s="1294"/>
      <c r="EH649" s="1294">
        <f t="shared" si="6"/>
        <v>320.17142857142852</v>
      </c>
      <c r="EI649" s="1294"/>
      <c r="EJ649" s="1294"/>
      <c r="EK649" s="1294"/>
      <c r="EL649" s="1294"/>
      <c r="EM649" s="1294" t="e">
        <f t="shared" si="7"/>
        <v>#VALUE!</v>
      </c>
      <c r="EN649" s="1294"/>
      <c r="EO649" s="1294"/>
      <c r="EP649" s="1294"/>
      <c r="EQ649" s="1294"/>
      <c r="ER649" s="1294" t="e">
        <f t="shared" si="8"/>
        <v>#VALUE!</v>
      </c>
      <c r="ES649" s="1294"/>
      <c r="ET649" s="1294"/>
      <c r="EU649" s="1294"/>
      <c r="EV649" s="1294"/>
      <c r="EW649" s="1294" t="e">
        <f t="shared" si="9"/>
        <v>#VALUE!</v>
      </c>
      <c r="EX649" s="1294"/>
      <c r="EY649" s="1294"/>
      <c r="EZ649" s="1294"/>
      <c r="FA649" s="1294"/>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294" t="e">
        <f t="shared" si="4"/>
        <v>#VALUE!</v>
      </c>
      <c r="DY650" s="1294"/>
      <c r="DZ650" s="1294"/>
      <c r="EA650" s="1294"/>
      <c r="EB650" s="1294"/>
      <c r="EC650" s="1294" t="e">
        <f t="shared" si="5"/>
        <v>#VALUE!</v>
      </c>
      <c r="ED650" s="1294"/>
      <c r="EE650" s="1294"/>
      <c r="EF650" s="1294"/>
      <c r="EG650" s="1294"/>
      <c r="EH650" s="1294" t="e">
        <f t="shared" si="6"/>
        <v>#VALUE!</v>
      </c>
      <c r="EI650" s="1294"/>
      <c r="EJ650" s="1294"/>
      <c r="EK650" s="1294"/>
      <c r="EL650" s="1294"/>
      <c r="EM650" s="1294" t="e">
        <f t="shared" si="7"/>
        <v>#VALUE!</v>
      </c>
      <c r="EN650" s="1294"/>
      <c r="EO650" s="1294"/>
      <c r="EP650" s="1294"/>
      <c r="EQ650" s="1294"/>
      <c r="ER650" s="1294" t="e">
        <f t="shared" si="8"/>
        <v>#VALUE!</v>
      </c>
      <c r="ES650" s="1294"/>
      <c r="ET650" s="1294"/>
      <c r="EU650" s="1294"/>
      <c r="EV650" s="1294"/>
      <c r="EW650" s="1294" t="e">
        <f t="shared" si="9"/>
        <v>#VALUE!</v>
      </c>
      <c r="EX650" s="1294"/>
      <c r="EY650" s="1294"/>
      <c r="EZ650" s="1294"/>
      <c r="FA650" s="1294"/>
    </row>
    <row r="651" spans="1:157" ht="12.95" customHeight="1">
      <c r="A651" s="55" t="s">
        <v>112</v>
      </c>
      <c r="B651" t="s">
        <v>463</v>
      </c>
      <c r="G651" s="1297" t="str">
        <f>C635</f>
        <v>CalHFA TE Perm Loan</v>
      </c>
      <c r="H651" s="1297"/>
      <c r="I651" s="1297"/>
      <c r="J651" s="1297"/>
      <c r="K651" s="1297"/>
      <c r="L651" s="1297"/>
      <c r="M651" s="1297"/>
      <c r="N651" s="1297"/>
      <c r="O651" s="1297"/>
      <c r="P651" s="1297"/>
      <c r="Q651" s="1297"/>
      <c r="R651" s="1297"/>
      <c r="S651" s="8"/>
      <c r="T651" s="55" t="s">
        <v>113</v>
      </c>
      <c r="U651" t="s">
        <v>463</v>
      </c>
      <c r="Z651" s="1297" t="str">
        <f>C636</f>
        <v>CalHFA Taxable Perm Loan</v>
      </c>
      <c r="AA651" s="1297"/>
      <c r="AB651" s="1297"/>
      <c r="AC651" s="1297"/>
      <c r="AD651" s="1297"/>
      <c r="AE651" s="1297"/>
      <c r="AF651" s="1297"/>
      <c r="AG651" s="1297"/>
      <c r="AH651" s="1297"/>
      <c r="AI651" s="1297"/>
      <c r="AJ651" s="1297"/>
      <c r="AK651" s="1297"/>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294" t="e">
        <f t="shared" si="4"/>
        <v>#VALUE!</v>
      </c>
      <c r="DY651" s="1294"/>
      <c r="DZ651" s="1294"/>
      <c r="EA651" s="1294"/>
      <c r="EB651" s="1294"/>
      <c r="EC651" s="1294" t="e">
        <f t="shared" si="5"/>
        <v>#VALUE!</v>
      </c>
      <c r="ED651" s="1294"/>
      <c r="EE651" s="1294"/>
      <c r="EF651" s="1294"/>
      <c r="EG651" s="1294"/>
      <c r="EH651" s="1294" t="e">
        <f t="shared" si="6"/>
        <v>#VALUE!</v>
      </c>
      <c r="EI651" s="1294"/>
      <c r="EJ651" s="1294"/>
      <c r="EK651" s="1294"/>
      <c r="EL651" s="1294"/>
      <c r="EM651" s="1294" t="e">
        <f t="shared" si="7"/>
        <v>#VALUE!</v>
      </c>
      <c r="EN651" s="1294"/>
      <c r="EO651" s="1294"/>
      <c r="EP651" s="1294"/>
      <c r="EQ651" s="1294"/>
      <c r="ER651" s="1294" t="e">
        <f t="shared" si="8"/>
        <v>#VALUE!</v>
      </c>
      <c r="ES651" s="1294"/>
      <c r="ET651" s="1294"/>
      <c r="EU651" s="1294"/>
      <c r="EV651" s="1294"/>
      <c r="EW651" s="1294" t="e">
        <f t="shared" si="9"/>
        <v>#VALUE!</v>
      </c>
      <c r="EX651" s="1294"/>
      <c r="EY651" s="1294"/>
      <c r="EZ651" s="1294"/>
      <c r="FA651" s="1294"/>
    </row>
    <row r="652" spans="1:157" ht="12.95" customHeight="1">
      <c r="A652" s="22"/>
      <c r="B652" t="s">
        <v>85</v>
      </c>
      <c r="G652" s="1352" t="s">
        <v>2740</v>
      </c>
      <c r="H652" s="1352"/>
      <c r="I652" s="1352"/>
      <c r="J652" s="1352"/>
      <c r="K652" s="1352"/>
      <c r="L652" s="1352"/>
      <c r="M652" s="1352"/>
      <c r="N652" s="1352"/>
      <c r="O652" s="1352"/>
      <c r="P652" s="1352"/>
      <c r="Q652" s="1352"/>
      <c r="R652" s="1352"/>
      <c r="S652" s="8"/>
      <c r="T652" s="22"/>
      <c r="U652" t="s">
        <v>85</v>
      </c>
      <c r="Z652" s="1352" t="str">
        <f>G652</f>
        <v>500 Capitol Mall, STE 400</v>
      </c>
      <c r="AA652" s="1352"/>
      <c r="AB652" s="1352"/>
      <c r="AC652" s="1352"/>
      <c r="AD652" s="1352"/>
      <c r="AE652" s="1352"/>
      <c r="AF652" s="1352"/>
      <c r="AG652" s="1352"/>
      <c r="AH652" s="1352"/>
      <c r="AI652" s="1352"/>
      <c r="AJ652" s="1352"/>
      <c r="AK652" s="1352"/>
      <c r="AV652" s="3"/>
      <c r="AW652" s="3"/>
      <c r="AX652" s="3"/>
      <c r="AY652" s="3"/>
      <c r="AZ652" s="3"/>
      <c r="BA652" s="3"/>
      <c r="BB652" s="3"/>
      <c r="BC652" s="3"/>
      <c r="BD652" s="3"/>
      <c r="BE652" s="3"/>
      <c r="BF652" s="3"/>
      <c r="BG652" s="3"/>
      <c r="BH652" s="3"/>
      <c r="BI652" s="3"/>
      <c r="BJ652" s="3"/>
      <c r="BK652" s="3"/>
      <c r="BL652" s="3"/>
      <c r="BM652" s="3"/>
      <c r="DX652" s="1294" t="e">
        <f t="shared" si="4"/>
        <v>#VALUE!</v>
      </c>
      <c r="DY652" s="1294"/>
      <c r="DZ652" s="1294"/>
      <c r="EA652" s="1294"/>
      <c r="EB652" s="1294"/>
      <c r="EC652" s="1294" t="e">
        <f t="shared" si="5"/>
        <v>#VALUE!</v>
      </c>
      <c r="ED652" s="1294"/>
      <c r="EE652" s="1294"/>
      <c r="EF652" s="1294"/>
      <c r="EG652" s="1294"/>
      <c r="EH652" s="1294" t="e">
        <f t="shared" si="6"/>
        <v>#VALUE!</v>
      </c>
      <c r="EI652" s="1294"/>
      <c r="EJ652" s="1294"/>
      <c r="EK652" s="1294"/>
      <c r="EL652" s="1294"/>
      <c r="EM652" s="1294" t="e">
        <f t="shared" si="7"/>
        <v>#VALUE!</v>
      </c>
      <c r="EN652" s="1294"/>
      <c r="EO652" s="1294"/>
      <c r="EP652" s="1294"/>
      <c r="EQ652" s="1294"/>
      <c r="ER652" s="1294" t="e">
        <f t="shared" si="8"/>
        <v>#VALUE!</v>
      </c>
      <c r="ES652" s="1294"/>
      <c r="ET652" s="1294"/>
      <c r="EU652" s="1294"/>
      <c r="EV652" s="1294"/>
      <c r="EW652" s="1294" t="e">
        <f t="shared" si="9"/>
        <v>#VALUE!</v>
      </c>
      <c r="EX652" s="1294"/>
      <c r="EY652" s="1294"/>
      <c r="EZ652" s="1294"/>
      <c r="FA652" s="1294"/>
    </row>
    <row r="653" spans="1:157" ht="12.95" customHeight="1">
      <c r="A653" s="22"/>
      <c r="B653" t="s">
        <v>580</v>
      </c>
      <c r="G653" s="1352" t="s">
        <v>2741</v>
      </c>
      <c r="H653" s="1352"/>
      <c r="I653" s="1352"/>
      <c r="J653" s="1352"/>
      <c r="K653" s="1352"/>
      <c r="L653" s="1352"/>
      <c r="M653" s="1352"/>
      <c r="N653" s="1352"/>
      <c r="O653" s="1352"/>
      <c r="P653" s="1352"/>
      <c r="Q653" s="1352"/>
      <c r="R653" s="1352"/>
      <c r="T653" s="22"/>
      <c r="U653" t="s">
        <v>580</v>
      </c>
      <c r="Z653" s="1295" t="str">
        <f>G653</f>
        <v>Sacramento, CA 95814</v>
      </c>
      <c r="AA653" s="1295"/>
      <c r="AB653" s="1295"/>
      <c r="AC653" s="1295"/>
      <c r="AD653" s="1295"/>
      <c r="AE653" s="1295"/>
      <c r="AF653" s="1295"/>
      <c r="AG653" s="1295"/>
      <c r="AH653" s="1295"/>
      <c r="AI653" s="1295"/>
      <c r="AJ653" s="1295"/>
      <c r="AK653" s="1295"/>
      <c r="AV653" s="3"/>
      <c r="AW653" s="3"/>
      <c r="AX653" s="3"/>
      <c r="AY653" s="3"/>
      <c r="AZ653" s="3"/>
      <c r="BA653" s="3"/>
      <c r="BB653" s="3"/>
      <c r="BC653" s="3"/>
      <c r="BD653" s="3"/>
      <c r="BE653" s="3"/>
      <c r="BF653" s="3"/>
      <c r="BG653" s="3"/>
      <c r="BH653" s="3"/>
      <c r="BI653" s="3"/>
      <c r="BJ653" s="3"/>
      <c r="BK653" s="3"/>
      <c r="BL653" s="3"/>
      <c r="BM653" s="3"/>
      <c r="DX653" s="1294" t="e">
        <f t="shared" si="4"/>
        <v>#VALUE!</v>
      </c>
      <c r="DY653" s="1294"/>
      <c r="DZ653" s="1294"/>
      <c r="EA653" s="1294"/>
      <c r="EB653" s="1294"/>
      <c r="EC653" s="1294" t="e">
        <f t="shared" si="5"/>
        <v>#VALUE!</v>
      </c>
      <c r="ED653" s="1294"/>
      <c r="EE653" s="1294"/>
      <c r="EF653" s="1294"/>
      <c r="EG653" s="1294"/>
      <c r="EH653" s="1294" t="e">
        <f t="shared" si="6"/>
        <v>#VALUE!</v>
      </c>
      <c r="EI653" s="1294"/>
      <c r="EJ653" s="1294"/>
      <c r="EK653" s="1294"/>
      <c r="EL653" s="1294"/>
      <c r="EM653" s="1294" t="e">
        <f t="shared" si="7"/>
        <v>#VALUE!</v>
      </c>
      <c r="EN653" s="1294"/>
      <c r="EO653" s="1294"/>
      <c r="EP653" s="1294"/>
      <c r="EQ653" s="1294"/>
      <c r="ER653" s="1294" t="e">
        <f t="shared" si="8"/>
        <v>#VALUE!</v>
      </c>
      <c r="ES653" s="1294"/>
      <c r="ET653" s="1294"/>
      <c r="EU653" s="1294"/>
      <c r="EV653" s="1294"/>
      <c r="EW653" s="1294" t="e">
        <f t="shared" si="9"/>
        <v>#VALUE!</v>
      </c>
      <c r="EX653" s="1294"/>
      <c r="EY653" s="1294"/>
      <c r="EZ653" s="1294"/>
      <c r="FA653" s="1294"/>
    </row>
    <row r="654" spans="1:157" ht="12.95" customHeight="1">
      <c r="A654" s="22"/>
      <c r="B654" t="s">
        <v>17</v>
      </c>
      <c r="G654" s="1352" t="str">
        <f>H347</f>
        <v>Kevin Brown</v>
      </c>
      <c r="H654" s="1352"/>
      <c r="I654" s="1352"/>
      <c r="J654" s="1352"/>
      <c r="K654" s="1352"/>
      <c r="L654" s="1352"/>
      <c r="M654" s="1352"/>
      <c r="N654" s="1352"/>
      <c r="O654" s="1352"/>
      <c r="P654" s="1352"/>
      <c r="Q654" s="1352"/>
      <c r="R654" s="1352"/>
      <c r="S654" s="8"/>
      <c r="T654" s="22"/>
      <c r="U654" t="s">
        <v>17</v>
      </c>
      <c r="Z654" s="1295" t="str">
        <f>G654</f>
        <v>Kevin Brown</v>
      </c>
      <c r="AA654" s="1295"/>
      <c r="AB654" s="1295"/>
      <c r="AC654" s="1295"/>
      <c r="AD654" s="1295"/>
      <c r="AE654" s="1295"/>
      <c r="AF654" s="1295"/>
      <c r="AG654" s="1295"/>
      <c r="AH654" s="1295"/>
      <c r="AI654" s="1295"/>
      <c r="AJ654" s="1295"/>
      <c r="AK654" s="1295"/>
      <c r="AZ654" s="3"/>
      <c r="BA654" s="3"/>
      <c r="BB654" s="3"/>
      <c r="BC654" s="3"/>
      <c r="BD654" s="3"/>
      <c r="BE654" s="3"/>
      <c r="BF654" s="3"/>
      <c r="BG654" s="3"/>
      <c r="BH654" s="3"/>
      <c r="BI654" s="3"/>
      <c r="BJ654" s="3"/>
      <c r="BK654" s="3"/>
      <c r="BL654" s="3"/>
      <c r="BM654" s="3"/>
      <c r="DX654" s="1294" t="e">
        <f t="shared" si="4"/>
        <v>#VALUE!</v>
      </c>
      <c r="DY654" s="1294"/>
      <c r="DZ654" s="1294"/>
      <c r="EA654" s="1294"/>
      <c r="EB654" s="1294"/>
      <c r="EC654" s="1294" t="e">
        <f t="shared" si="5"/>
        <v>#VALUE!</v>
      </c>
      <c r="ED654" s="1294"/>
      <c r="EE654" s="1294"/>
      <c r="EF654" s="1294"/>
      <c r="EG654" s="1294"/>
      <c r="EH654" s="1294" t="e">
        <f t="shared" si="6"/>
        <v>#VALUE!</v>
      </c>
      <c r="EI654" s="1294"/>
      <c r="EJ654" s="1294"/>
      <c r="EK654" s="1294"/>
      <c r="EL654" s="1294"/>
      <c r="EM654" s="1294" t="e">
        <f t="shared" si="7"/>
        <v>#VALUE!</v>
      </c>
      <c r="EN654" s="1294"/>
      <c r="EO654" s="1294"/>
      <c r="EP654" s="1294"/>
      <c r="EQ654" s="1294"/>
      <c r="ER654" s="1294" t="e">
        <f t="shared" si="8"/>
        <v>#VALUE!</v>
      </c>
      <c r="ES654" s="1294"/>
      <c r="ET654" s="1294"/>
      <c r="EU654" s="1294"/>
      <c r="EV654" s="1294"/>
      <c r="EW654" s="1294" t="e">
        <f t="shared" si="9"/>
        <v>#VALUE!</v>
      </c>
      <c r="EX654" s="1294"/>
      <c r="EY654" s="1294"/>
      <c r="EZ654" s="1294"/>
      <c r="FA654" s="1294"/>
    </row>
    <row r="655" spans="1:157" ht="12.95" customHeight="1">
      <c r="A655" s="22"/>
      <c r="B655" t="s">
        <v>316</v>
      </c>
      <c r="G655" s="1312" t="str">
        <f>H348</f>
        <v>(916) 326-8808</v>
      </c>
      <c r="H655" s="1312"/>
      <c r="I655" s="1312"/>
      <c r="J655" s="1312"/>
      <c r="K655" s="1312"/>
      <c r="L655" s="1312"/>
      <c r="O655" s="33" t="s">
        <v>206</v>
      </c>
      <c r="P655" s="1296"/>
      <c r="Q655" s="1296"/>
      <c r="R655" s="1296"/>
      <c r="S655" s="10"/>
      <c r="T655" s="22"/>
      <c r="U655" t="s">
        <v>316</v>
      </c>
      <c r="Z655" s="1312" t="str">
        <f>G655</f>
        <v>(916) 326-8808</v>
      </c>
      <c r="AA655" s="1312"/>
      <c r="AB655" s="1312"/>
      <c r="AC655" s="1312"/>
      <c r="AD655" s="1312"/>
      <c r="AE655" s="1312"/>
      <c r="AH655" s="33" t="s">
        <v>206</v>
      </c>
      <c r="AI655" s="1296"/>
      <c r="AJ655" s="1296"/>
      <c r="AK655" s="1296"/>
      <c r="AZ655" s="34"/>
      <c r="BA655" s="34"/>
      <c r="BB655" s="34"/>
      <c r="BC655" s="34"/>
      <c r="BD655" s="34"/>
      <c r="BE655" s="34"/>
      <c r="BF655" s="34"/>
      <c r="BG655" s="34"/>
      <c r="BH655" s="34"/>
      <c r="BI655" s="34"/>
      <c r="BJ655" s="34"/>
      <c r="BK655" s="34"/>
      <c r="BL655" s="34"/>
      <c r="BM655" s="34"/>
      <c r="DX655" s="1294" t="e">
        <f t="shared" si="4"/>
        <v>#VALUE!</v>
      </c>
      <c r="DY655" s="1294"/>
      <c r="DZ655" s="1294"/>
      <c r="EA655" s="1294"/>
      <c r="EB655" s="1294"/>
      <c r="EC655" s="1294" t="e">
        <f t="shared" si="5"/>
        <v>#VALUE!</v>
      </c>
      <c r="ED655" s="1294"/>
      <c r="EE655" s="1294"/>
      <c r="EF655" s="1294"/>
      <c r="EG655" s="1294"/>
      <c r="EH655" s="1294" t="e">
        <f t="shared" si="6"/>
        <v>#VALUE!</v>
      </c>
      <c r="EI655" s="1294"/>
      <c r="EJ655" s="1294"/>
      <c r="EK655" s="1294"/>
      <c r="EL655" s="1294"/>
      <c r="EM655" s="1294" t="e">
        <f t="shared" si="7"/>
        <v>#VALUE!</v>
      </c>
      <c r="EN655" s="1294"/>
      <c r="EO655" s="1294"/>
      <c r="EP655" s="1294"/>
      <c r="EQ655" s="1294"/>
      <c r="ER655" s="1294" t="e">
        <f t="shared" si="8"/>
        <v>#VALUE!</v>
      </c>
      <c r="ES655" s="1294"/>
      <c r="ET655" s="1294"/>
      <c r="EU655" s="1294"/>
      <c r="EV655" s="1294"/>
      <c r="EW655" s="1294" t="e">
        <f t="shared" si="9"/>
        <v>#VALUE!</v>
      </c>
      <c r="EX655" s="1294"/>
      <c r="EY655" s="1294"/>
      <c r="EZ655" s="1294"/>
      <c r="FA655" s="1294"/>
    </row>
    <row r="656" spans="1:157" ht="12.95" customHeight="1">
      <c r="A656" s="22"/>
      <c r="B656" t="s">
        <v>18</v>
      </c>
      <c r="H656" s="1434" t="s">
        <v>2743</v>
      </c>
      <c r="I656" s="1352"/>
      <c r="J656" s="1352"/>
      <c r="K656" s="1352"/>
      <c r="L656" s="1352"/>
      <c r="M656" s="1352"/>
      <c r="N656" s="1352"/>
      <c r="O656" s="1352"/>
      <c r="P656" s="1352"/>
      <c r="Q656" s="1352"/>
      <c r="R656" s="1352"/>
      <c r="S656" s="8"/>
      <c r="T656" s="22"/>
      <c r="U656" t="s">
        <v>18</v>
      </c>
      <c r="AA656" s="1434" t="s">
        <v>2073</v>
      </c>
      <c r="AB656" s="1352"/>
      <c r="AC656" s="1352"/>
      <c r="AD656" s="1352"/>
      <c r="AE656" s="1352"/>
      <c r="AF656" s="1352"/>
      <c r="AG656" s="1352"/>
      <c r="AH656" s="1352"/>
      <c r="AI656" s="1352"/>
      <c r="AJ656" s="1352"/>
      <c r="AK656" s="1352"/>
      <c r="AZ656" s="34"/>
      <c r="BA656" s="34"/>
      <c r="BB656" s="34"/>
      <c r="BC656" s="34"/>
      <c r="BD656" s="34"/>
      <c r="BE656" s="34"/>
      <c r="BF656" s="34"/>
      <c r="BG656" s="34"/>
      <c r="BH656" s="34"/>
      <c r="BI656" s="34"/>
      <c r="BJ656" s="34"/>
      <c r="BK656" s="34"/>
      <c r="BL656" s="34"/>
      <c r="BM656" s="34"/>
      <c r="DX656" s="1294" t="e">
        <f t="shared" si="4"/>
        <v>#VALUE!</v>
      </c>
      <c r="DY656" s="1294"/>
      <c r="DZ656" s="1294"/>
      <c r="EA656" s="1294"/>
      <c r="EB656" s="1294"/>
      <c r="EC656" s="1294" t="e">
        <f t="shared" si="5"/>
        <v>#VALUE!</v>
      </c>
      <c r="ED656" s="1294"/>
      <c r="EE656" s="1294"/>
      <c r="EF656" s="1294"/>
      <c r="EG656" s="1294"/>
      <c r="EH656" s="1294" t="e">
        <f t="shared" si="6"/>
        <v>#VALUE!</v>
      </c>
      <c r="EI656" s="1294"/>
      <c r="EJ656" s="1294"/>
      <c r="EK656" s="1294"/>
      <c r="EL656" s="1294"/>
      <c r="EM656" s="1294" t="e">
        <f t="shared" si="7"/>
        <v>#VALUE!</v>
      </c>
      <c r="EN656" s="1294"/>
      <c r="EO656" s="1294"/>
      <c r="EP656" s="1294"/>
      <c r="EQ656" s="1294"/>
      <c r="ER656" s="1294" t="e">
        <f t="shared" si="8"/>
        <v>#VALUE!</v>
      </c>
      <c r="ES656" s="1294"/>
      <c r="ET656" s="1294"/>
      <c r="EU656" s="1294"/>
      <c r="EV656" s="1294"/>
      <c r="EW656" s="1294" t="e">
        <f t="shared" si="9"/>
        <v>#VALUE!</v>
      </c>
      <c r="EX656" s="1294"/>
      <c r="EY656" s="1294"/>
      <c r="EZ656" s="1294"/>
      <c r="FA656" s="1294"/>
    </row>
    <row r="657" spans="1:157" ht="12.95" customHeight="1">
      <c r="A657" s="22"/>
      <c r="B657" t="s">
        <v>20</v>
      </c>
      <c r="N657" s="1307" t="s">
        <v>545</v>
      </c>
      <c r="O657" s="1307"/>
      <c r="T657" s="22"/>
      <c r="U657" t="s">
        <v>20</v>
      </c>
      <c r="AG657" s="1307" t="s">
        <v>545</v>
      </c>
      <c r="AH657" s="1307"/>
      <c r="AZ657" s="34"/>
      <c r="BA657" s="34"/>
      <c r="BB657" s="34"/>
      <c r="BC657" s="34"/>
      <c r="BD657" s="34"/>
      <c r="BE657" s="34"/>
      <c r="BF657" s="34"/>
      <c r="BG657" s="34"/>
      <c r="BH657" s="34"/>
      <c r="BI657" s="34"/>
      <c r="BJ657" s="34"/>
      <c r="BK657" s="34"/>
      <c r="BL657" s="34"/>
      <c r="BM657" s="34"/>
      <c r="DX657" s="1294" t="e">
        <f t="shared" si="4"/>
        <v>#VALUE!</v>
      </c>
      <c r="DY657" s="1294"/>
      <c r="DZ657" s="1294"/>
      <c r="EA657" s="1294"/>
      <c r="EB657" s="1294"/>
      <c r="EC657" s="1294" t="e">
        <f t="shared" si="5"/>
        <v>#VALUE!</v>
      </c>
      <c r="ED657" s="1294"/>
      <c r="EE657" s="1294"/>
      <c r="EF657" s="1294"/>
      <c r="EG657" s="1294"/>
      <c r="EH657" s="1294" t="e">
        <f t="shared" si="6"/>
        <v>#VALUE!</v>
      </c>
      <c r="EI657" s="1294"/>
      <c r="EJ657" s="1294"/>
      <c r="EK657" s="1294"/>
      <c r="EL657" s="1294"/>
      <c r="EM657" s="1294" t="e">
        <f t="shared" si="7"/>
        <v>#VALUE!</v>
      </c>
      <c r="EN657" s="1294"/>
      <c r="EO657" s="1294"/>
      <c r="EP657" s="1294"/>
      <c r="EQ657" s="1294"/>
      <c r="ER657" s="1294" t="e">
        <f t="shared" si="8"/>
        <v>#VALUE!</v>
      </c>
      <c r="ES657" s="1294"/>
      <c r="ET657" s="1294"/>
      <c r="EU657" s="1294"/>
      <c r="EV657" s="1294"/>
      <c r="EW657" s="1294" t="e">
        <f t="shared" si="9"/>
        <v>#VALUE!</v>
      </c>
      <c r="EX657" s="1294"/>
      <c r="EY657" s="1294"/>
      <c r="EZ657" s="1294"/>
      <c r="FA657" s="1294"/>
    </row>
    <row r="658" spans="1:157" ht="12.95" customHeight="1">
      <c r="A658" s="22"/>
      <c r="T658" s="22"/>
      <c r="AZ658" s="34"/>
      <c r="BA658" s="34"/>
      <c r="BB658" s="34"/>
      <c r="BC658" s="34"/>
      <c r="BD658" s="34"/>
      <c r="BE658" s="34"/>
      <c r="BF658" s="34"/>
      <c r="BG658" s="34"/>
      <c r="BH658" s="34"/>
      <c r="BI658" s="34"/>
      <c r="BJ658" s="34"/>
      <c r="BK658" s="34"/>
      <c r="BL658" s="34"/>
      <c r="BM658" s="34"/>
      <c r="DX658" s="1294" t="e">
        <f t="shared" si="4"/>
        <v>#VALUE!</v>
      </c>
      <c r="DY658" s="1294"/>
      <c r="DZ658" s="1294"/>
      <c r="EA658" s="1294"/>
      <c r="EB658" s="1294"/>
      <c r="EC658" s="1294" t="e">
        <f t="shared" si="5"/>
        <v>#VALUE!</v>
      </c>
      <c r="ED658" s="1294"/>
      <c r="EE658" s="1294"/>
      <c r="EF658" s="1294"/>
      <c r="EG658" s="1294"/>
      <c r="EH658" s="1294" t="e">
        <f t="shared" si="6"/>
        <v>#VALUE!</v>
      </c>
      <c r="EI658" s="1294"/>
      <c r="EJ658" s="1294"/>
      <c r="EK658" s="1294"/>
      <c r="EL658" s="1294"/>
      <c r="EM658" s="1294" t="e">
        <f t="shared" si="7"/>
        <v>#VALUE!</v>
      </c>
      <c r="EN658" s="1294"/>
      <c r="EO658" s="1294"/>
      <c r="EP658" s="1294"/>
      <c r="EQ658" s="1294"/>
      <c r="ER658" s="1294" t="e">
        <f t="shared" si="8"/>
        <v>#VALUE!</v>
      </c>
      <c r="ES658" s="1294"/>
      <c r="ET658" s="1294"/>
      <c r="EU658" s="1294"/>
      <c r="EV658" s="1294"/>
      <c r="EW658" s="1294" t="e">
        <f t="shared" si="9"/>
        <v>#VALUE!</v>
      </c>
      <c r="EX658" s="1294"/>
      <c r="EY658" s="1294"/>
      <c r="EZ658" s="1294"/>
      <c r="FA658" s="1294"/>
    </row>
    <row r="659" spans="1:157" ht="12.95" customHeight="1">
      <c r="A659" s="55" t="s">
        <v>119</v>
      </c>
      <c r="B659" t="s">
        <v>463</v>
      </c>
      <c r="G659" s="1297" t="str">
        <f>C637</f>
        <v>CalHFA MIP</v>
      </c>
      <c r="H659" s="1297"/>
      <c r="I659" s="1297"/>
      <c r="J659" s="1297"/>
      <c r="K659" s="1297"/>
      <c r="L659" s="1297"/>
      <c r="M659" s="1297"/>
      <c r="N659" s="1297"/>
      <c r="O659" s="1297"/>
      <c r="P659" s="1297"/>
      <c r="Q659" s="1297"/>
      <c r="R659" s="1297"/>
      <c r="T659" s="55" t="s">
        <v>581</v>
      </c>
      <c r="U659" t="s">
        <v>463</v>
      </c>
      <c r="Z659" s="1297" t="str">
        <f>C638</f>
        <v>Deferred Developer Fee</v>
      </c>
      <c r="AA659" s="1297"/>
      <c r="AB659" s="1297"/>
      <c r="AC659" s="1297"/>
      <c r="AD659" s="1297"/>
      <c r="AE659" s="1297"/>
      <c r="AF659" s="1297"/>
      <c r="AG659" s="1297"/>
      <c r="AH659" s="1297"/>
      <c r="AI659" s="1297"/>
      <c r="AJ659" s="1297"/>
      <c r="AK659" s="1297"/>
      <c r="AZ659" s="34"/>
      <c r="BA659" s="34"/>
      <c r="BB659" s="34"/>
      <c r="BC659" s="34"/>
      <c r="BD659" s="34"/>
      <c r="BE659" s="34"/>
      <c r="BF659" s="34"/>
      <c r="BG659" s="34"/>
      <c r="BH659" s="34"/>
      <c r="BI659" s="34"/>
      <c r="BJ659" s="34"/>
      <c r="BK659" s="34"/>
      <c r="BL659" s="34"/>
      <c r="BM659" s="34"/>
      <c r="DX659" s="1294" t="e">
        <f t="shared" si="4"/>
        <v>#VALUE!</v>
      </c>
      <c r="DY659" s="1294"/>
      <c r="DZ659" s="1294"/>
      <c r="EA659" s="1294"/>
      <c r="EB659" s="1294"/>
      <c r="EC659" s="1294" t="e">
        <f t="shared" si="5"/>
        <v>#VALUE!</v>
      </c>
      <c r="ED659" s="1294"/>
      <c r="EE659" s="1294"/>
      <c r="EF659" s="1294"/>
      <c r="EG659" s="1294"/>
      <c r="EH659" s="1294" t="e">
        <f t="shared" si="6"/>
        <v>#VALUE!</v>
      </c>
      <c r="EI659" s="1294"/>
      <c r="EJ659" s="1294"/>
      <c r="EK659" s="1294"/>
      <c r="EL659" s="1294"/>
      <c r="EM659" s="1294" t="e">
        <f t="shared" si="7"/>
        <v>#VALUE!</v>
      </c>
      <c r="EN659" s="1294"/>
      <c r="EO659" s="1294"/>
      <c r="EP659" s="1294"/>
      <c r="EQ659" s="1294"/>
      <c r="ER659" s="1294" t="e">
        <f t="shared" si="8"/>
        <v>#VALUE!</v>
      </c>
      <c r="ES659" s="1294"/>
      <c r="ET659" s="1294"/>
      <c r="EU659" s="1294"/>
      <c r="EV659" s="1294"/>
      <c r="EW659" s="1294" t="e">
        <f t="shared" si="9"/>
        <v>#VALUE!</v>
      </c>
      <c r="EX659" s="1294"/>
      <c r="EY659" s="1294"/>
      <c r="EZ659" s="1294"/>
      <c r="FA659" s="1294"/>
    </row>
    <row r="660" spans="1:157" ht="12.95" customHeight="1">
      <c r="A660" s="22"/>
      <c r="B660" t="s">
        <v>85</v>
      </c>
      <c r="G660" s="1352" t="str">
        <f>G652</f>
        <v>500 Capitol Mall, STE 400</v>
      </c>
      <c r="H660" s="1352"/>
      <c r="I660" s="1352"/>
      <c r="J660" s="1352"/>
      <c r="K660" s="1352"/>
      <c r="L660" s="1352"/>
      <c r="M660" s="1352"/>
      <c r="N660" s="1352"/>
      <c r="O660" s="1352"/>
      <c r="P660" s="1352"/>
      <c r="Q660" s="1352"/>
      <c r="R660" s="1352"/>
      <c r="T660" s="22"/>
      <c r="U660" t="s">
        <v>85</v>
      </c>
      <c r="Z660" s="1352" t="s">
        <v>2735</v>
      </c>
      <c r="AA660" s="1352"/>
      <c r="AB660" s="1352"/>
      <c r="AC660" s="1352"/>
      <c r="AD660" s="1352"/>
      <c r="AE660" s="1352"/>
      <c r="AF660" s="1352"/>
      <c r="AG660" s="1352"/>
      <c r="AH660" s="1352"/>
      <c r="AI660" s="1352"/>
      <c r="AJ660" s="1352"/>
      <c r="AK660" s="1352"/>
      <c r="AZ660" s="34"/>
      <c r="BA660" s="34"/>
      <c r="BB660" s="34"/>
      <c r="BC660" s="34"/>
      <c r="BD660" s="34"/>
      <c r="BE660" s="34"/>
      <c r="BF660" s="34"/>
      <c r="BG660" s="34"/>
      <c r="BH660" s="34"/>
      <c r="BI660" s="34"/>
      <c r="BJ660" s="34"/>
      <c r="BK660" s="34"/>
      <c r="BL660" s="34"/>
      <c r="BM660" s="34"/>
      <c r="DX660" s="1294" t="e">
        <f t="shared" si="4"/>
        <v>#VALUE!</v>
      </c>
      <c r="DY660" s="1294"/>
      <c r="DZ660" s="1294"/>
      <c r="EA660" s="1294"/>
      <c r="EB660" s="1294"/>
      <c r="EC660" s="1294" t="e">
        <f t="shared" si="5"/>
        <v>#VALUE!</v>
      </c>
      <c r="ED660" s="1294"/>
      <c r="EE660" s="1294"/>
      <c r="EF660" s="1294"/>
      <c r="EG660" s="1294"/>
      <c r="EH660" s="1294" t="e">
        <f t="shared" si="6"/>
        <v>#VALUE!</v>
      </c>
      <c r="EI660" s="1294"/>
      <c r="EJ660" s="1294"/>
      <c r="EK660" s="1294"/>
      <c r="EL660" s="1294"/>
      <c r="EM660" s="1294" t="e">
        <f t="shared" si="7"/>
        <v>#VALUE!</v>
      </c>
      <c r="EN660" s="1294"/>
      <c r="EO660" s="1294"/>
      <c r="EP660" s="1294"/>
      <c r="EQ660" s="1294"/>
      <c r="ER660" s="1294" t="e">
        <f t="shared" si="8"/>
        <v>#VALUE!</v>
      </c>
      <c r="ES660" s="1294"/>
      <c r="ET660" s="1294"/>
      <c r="EU660" s="1294"/>
      <c r="EV660" s="1294"/>
      <c r="EW660" s="1294" t="e">
        <f t="shared" si="9"/>
        <v>#VALUE!</v>
      </c>
      <c r="EX660" s="1294"/>
      <c r="EY660" s="1294"/>
      <c r="EZ660" s="1294"/>
      <c r="FA660" s="1294"/>
    </row>
    <row r="661" spans="1:157" ht="12.95" customHeight="1">
      <c r="A661" s="22"/>
      <c r="B661" t="s">
        <v>580</v>
      </c>
      <c r="G661" s="1295" t="str">
        <f>G653</f>
        <v>Sacramento, CA 95814</v>
      </c>
      <c r="H661" s="1295"/>
      <c r="I661" s="1295"/>
      <c r="J661" s="1295"/>
      <c r="K661" s="1295"/>
      <c r="L661" s="1295"/>
      <c r="M661" s="1295"/>
      <c r="N661" s="1295"/>
      <c r="O661" s="1295"/>
      <c r="P661" s="1295"/>
      <c r="Q661" s="1295"/>
      <c r="R661" s="1295"/>
      <c r="T661" s="22"/>
      <c r="U661" t="s">
        <v>580</v>
      </c>
      <c r="Z661" s="1295" t="s">
        <v>494</v>
      </c>
      <c r="AA661" s="1295"/>
      <c r="AB661" s="1295"/>
      <c r="AC661" s="1295"/>
      <c r="AD661" s="1295"/>
      <c r="AE661" s="1295"/>
      <c r="AF661" s="1295"/>
      <c r="AG661" s="1295"/>
      <c r="AH661" s="1295"/>
      <c r="AI661" s="1295"/>
      <c r="AJ661" s="1295"/>
      <c r="AK661" s="1295"/>
      <c r="AZ661" s="34"/>
      <c r="BA661" s="34"/>
      <c r="BB661" s="34"/>
      <c r="BC661" s="34"/>
      <c r="BD661" s="34"/>
      <c r="BE661" s="34"/>
      <c r="BF661" s="34"/>
      <c r="BG661" s="34"/>
      <c r="BH661" s="34"/>
      <c r="BI661" s="34"/>
      <c r="BJ661" s="34"/>
      <c r="BK661" s="34"/>
      <c r="BL661" s="34"/>
      <c r="BM661" s="34"/>
      <c r="DX661" s="1294" t="e">
        <f t="shared" si="4"/>
        <v>#VALUE!</v>
      </c>
      <c r="DY661" s="1294"/>
      <c r="DZ661" s="1294"/>
      <c r="EA661" s="1294"/>
      <c r="EB661" s="1294"/>
      <c r="EC661" s="1294" t="e">
        <f t="shared" si="5"/>
        <v>#VALUE!</v>
      </c>
      <c r="ED661" s="1294"/>
      <c r="EE661" s="1294"/>
      <c r="EF661" s="1294"/>
      <c r="EG661" s="1294"/>
      <c r="EH661" s="1294" t="e">
        <f t="shared" si="6"/>
        <v>#VALUE!</v>
      </c>
      <c r="EI661" s="1294"/>
      <c r="EJ661" s="1294"/>
      <c r="EK661" s="1294"/>
      <c r="EL661" s="1294"/>
      <c r="EM661" s="1294" t="e">
        <f t="shared" si="7"/>
        <v>#VALUE!</v>
      </c>
      <c r="EN661" s="1294"/>
      <c r="EO661" s="1294"/>
      <c r="EP661" s="1294"/>
      <c r="EQ661" s="1294"/>
      <c r="ER661" s="1294" t="e">
        <f t="shared" si="8"/>
        <v>#VALUE!</v>
      </c>
      <c r="ES661" s="1294"/>
      <c r="ET661" s="1294"/>
      <c r="EU661" s="1294"/>
      <c r="EV661" s="1294"/>
      <c r="EW661" s="1294" t="e">
        <f t="shared" si="9"/>
        <v>#VALUE!</v>
      </c>
      <c r="EX661" s="1294"/>
      <c r="EY661" s="1294"/>
      <c r="EZ661" s="1294"/>
      <c r="FA661" s="1294"/>
    </row>
    <row r="662" spans="1:157" ht="12.95" customHeight="1">
      <c r="A662" s="22"/>
      <c r="B662" t="s">
        <v>17</v>
      </c>
      <c r="G662" s="1295" t="str">
        <f>G654</f>
        <v>Kevin Brown</v>
      </c>
      <c r="H662" s="1295"/>
      <c r="I662" s="1295"/>
      <c r="J662" s="1295"/>
      <c r="K662" s="1295"/>
      <c r="L662" s="1295"/>
      <c r="M662" s="1295"/>
      <c r="N662" s="1295"/>
      <c r="O662" s="1295"/>
      <c r="P662" s="1295"/>
      <c r="Q662" s="1295"/>
      <c r="R662" s="1295"/>
      <c r="T662" s="22"/>
      <c r="U662" t="s">
        <v>17</v>
      </c>
      <c r="Z662" s="1295" t="s">
        <v>2736</v>
      </c>
      <c r="AA662" s="1295"/>
      <c r="AB662" s="1295"/>
      <c r="AC662" s="1295"/>
      <c r="AD662" s="1295"/>
      <c r="AE662" s="1295"/>
      <c r="AF662" s="1295"/>
      <c r="AG662" s="1295"/>
      <c r="AH662" s="1295"/>
      <c r="AI662" s="1295"/>
      <c r="AJ662" s="1295"/>
      <c r="AK662" s="1295"/>
      <c r="AZ662" s="34"/>
      <c r="BA662" s="34"/>
      <c r="BB662" s="34"/>
      <c r="BC662" s="34"/>
      <c r="BD662" s="34"/>
      <c r="BE662" s="34"/>
      <c r="BF662" s="34"/>
      <c r="BG662" s="34"/>
      <c r="BH662" s="34"/>
      <c r="BI662" s="34"/>
      <c r="BJ662" s="34"/>
      <c r="BK662" s="34"/>
      <c r="BL662" s="34"/>
      <c r="BM662" s="34"/>
      <c r="DX662" s="1294" t="e">
        <f t="shared" si="4"/>
        <v>#VALUE!</v>
      </c>
      <c r="DY662" s="1294"/>
      <c r="DZ662" s="1294"/>
      <c r="EA662" s="1294"/>
      <c r="EB662" s="1294"/>
      <c r="EC662" s="1294" t="e">
        <f t="shared" si="5"/>
        <v>#VALUE!</v>
      </c>
      <c r="ED662" s="1294"/>
      <c r="EE662" s="1294"/>
      <c r="EF662" s="1294"/>
      <c r="EG662" s="1294"/>
      <c r="EH662" s="1294" t="e">
        <f t="shared" si="6"/>
        <v>#VALUE!</v>
      </c>
      <c r="EI662" s="1294"/>
      <c r="EJ662" s="1294"/>
      <c r="EK662" s="1294"/>
      <c r="EL662" s="1294"/>
      <c r="EM662" s="1294" t="e">
        <f t="shared" si="7"/>
        <v>#VALUE!</v>
      </c>
      <c r="EN662" s="1294"/>
      <c r="EO662" s="1294"/>
      <c r="EP662" s="1294"/>
      <c r="EQ662" s="1294"/>
      <c r="ER662" s="1294" t="e">
        <f t="shared" si="8"/>
        <v>#VALUE!</v>
      </c>
      <c r="ES662" s="1294"/>
      <c r="ET662" s="1294"/>
      <c r="EU662" s="1294"/>
      <c r="EV662" s="1294"/>
      <c r="EW662" s="1294" t="e">
        <f t="shared" si="9"/>
        <v>#VALUE!</v>
      </c>
      <c r="EX662" s="1294"/>
      <c r="EY662" s="1294"/>
      <c r="EZ662" s="1294"/>
      <c r="FA662" s="1294"/>
    </row>
    <row r="663" spans="1:157" ht="12.95" customHeight="1">
      <c r="A663" s="22"/>
      <c r="B663" t="s">
        <v>316</v>
      </c>
      <c r="G663" s="1312" t="str">
        <f>G655</f>
        <v>(916) 326-8808</v>
      </c>
      <c r="H663" s="1312"/>
      <c r="I663" s="1312"/>
      <c r="J663" s="1312"/>
      <c r="K663" s="1312"/>
      <c r="L663" s="1312"/>
      <c r="O663" s="33" t="s">
        <v>206</v>
      </c>
      <c r="P663" s="1296"/>
      <c r="Q663" s="1296"/>
      <c r="R663" s="1296"/>
      <c r="T663" s="22"/>
      <c r="U663" t="s">
        <v>316</v>
      </c>
      <c r="Z663" s="1312" t="s">
        <v>2658</v>
      </c>
      <c r="AA663" s="1312"/>
      <c r="AB663" s="1312"/>
      <c r="AC663" s="1312"/>
      <c r="AD663" s="1312"/>
      <c r="AE663" s="1312"/>
      <c r="AH663" s="33" t="s">
        <v>206</v>
      </c>
      <c r="AI663" s="1296"/>
      <c r="AJ663" s="1296"/>
      <c r="AK663" s="1296"/>
      <c r="AZ663" s="34"/>
      <c r="BA663" s="34"/>
      <c r="BB663" s="34"/>
      <c r="BC663" s="34"/>
      <c r="BD663" s="34"/>
      <c r="BE663" s="34"/>
      <c r="BF663" s="34"/>
      <c r="BG663" s="34"/>
      <c r="BH663" s="34"/>
      <c r="BI663" s="34"/>
      <c r="BJ663" s="34"/>
      <c r="BK663" s="34"/>
      <c r="BL663" s="34"/>
      <c r="BM663" s="34"/>
      <c r="DX663" s="1294" t="e">
        <f t="shared" si="4"/>
        <v>#VALUE!</v>
      </c>
      <c r="DY663" s="1294"/>
      <c r="DZ663" s="1294"/>
      <c r="EA663" s="1294"/>
      <c r="EB663" s="1294"/>
      <c r="EC663" s="1294" t="e">
        <f t="shared" si="5"/>
        <v>#VALUE!</v>
      </c>
      <c r="ED663" s="1294"/>
      <c r="EE663" s="1294"/>
      <c r="EF663" s="1294"/>
      <c r="EG663" s="1294"/>
      <c r="EH663" s="1294" t="e">
        <f t="shared" si="6"/>
        <v>#VALUE!</v>
      </c>
      <c r="EI663" s="1294"/>
      <c r="EJ663" s="1294"/>
      <c r="EK663" s="1294"/>
      <c r="EL663" s="1294"/>
      <c r="EM663" s="1294" t="e">
        <f t="shared" si="7"/>
        <v>#VALUE!</v>
      </c>
      <c r="EN663" s="1294"/>
      <c r="EO663" s="1294"/>
      <c r="EP663" s="1294"/>
      <c r="EQ663" s="1294"/>
      <c r="ER663" s="1294" t="e">
        <f t="shared" si="8"/>
        <v>#VALUE!</v>
      </c>
      <c r="ES663" s="1294"/>
      <c r="ET663" s="1294"/>
      <c r="EU663" s="1294"/>
      <c r="EV663" s="1294"/>
      <c r="EW663" s="1294" t="e">
        <f t="shared" si="9"/>
        <v>#VALUE!</v>
      </c>
      <c r="EX663" s="1294"/>
      <c r="EY663" s="1294"/>
      <c r="EZ663" s="1294"/>
      <c r="FA663" s="1294"/>
    </row>
    <row r="664" spans="1:157" ht="12.95" customHeight="1">
      <c r="A664" s="22"/>
      <c r="B664" t="s">
        <v>18</v>
      </c>
      <c r="H664" s="1434" t="s">
        <v>2070</v>
      </c>
      <c r="I664" s="1352"/>
      <c r="J664" s="1352"/>
      <c r="K664" s="1352"/>
      <c r="L664" s="1352"/>
      <c r="M664" s="1352"/>
      <c r="N664" s="1352"/>
      <c r="O664" s="1352"/>
      <c r="P664" s="1352"/>
      <c r="Q664" s="1352"/>
      <c r="R664" s="1352"/>
      <c r="T664" s="22"/>
      <c r="U664" t="s">
        <v>18</v>
      </c>
      <c r="AA664" s="1352" t="s">
        <v>2260</v>
      </c>
      <c r="AB664" s="1352"/>
      <c r="AC664" s="1352"/>
      <c r="AD664" s="1352"/>
      <c r="AE664" s="1352"/>
      <c r="AF664" s="1352"/>
      <c r="AG664" s="1352"/>
      <c r="AH664" s="1352"/>
      <c r="AI664" s="1352"/>
      <c r="AJ664" s="1352"/>
      <c r="AK664" s="1352"/>
      <c r="AZ664" s="34"/>
      <c r="BA664" s="34"/>
      <c r="BB664" s="34"/>
      <c r="BC664" s="34"/>
      <c r="BD664" s="34"/>
      <c r="BE664" s="34"/>
      <c r="BF664" s="34"/>
      <c r="BG664" s="34"/>
      <c r="BH664" s="34"/>
      <c r="BI664" s="34"/>
      <c r="BJ664" s="34"/>
      <c r="BK664" s="34"/>
      <c r="BL664" s="34"/>
      <c r="BM664" s="34"/>
      <c r="DX664" s="1294" t="e">
        <f t="shared" si="4"/>
        <v>#VALUE!</v>
      </c>
      <c r="DY664" s="1294"/>
      <c r="DZ664" s="1294"/>
      <c r="EA664" s="1294"/>
      <c r="EB664" s="1294"/>
      <c r="EC664" s="1294" t="e">
        <f t="shared" si="5"/>
        <v>#VALUE!</v>
      </c>
      <c r="ED664" s="1294"/>
      <c r="EE664" s="1294"/>
      <c r="EF664" s="1294"/>
      <c r="EG664" s="1294"/>
      <c r="EH664" s="1294" t="e">
        <f t="shared" si="6"/>
        <v>#VALUE!</v>
      </c>
      <c r="EI664" s="1294"/>
      <c r="EJ664" s="1294"/>
      <c r="EK664" s="1294"/>
      <c r="EL664" s="1294"/>
      <c r="EM664" s="1294" t="e">
        <f t="shared" si="7"/>
        <v>#VALUE!</v>
      </c>
      <c r="EN664" s="1294"/>
      <c r="EO664" s="1294"/>
      <c r="EP664" s="1294"/>
      <c r="EQ664" s="1294"/>
      <c r="ER664" s="1294" t="e">
        <f t="shared" si="8"/>
        <v>#VALUE!</v>
      </c>
      <c r="ES664" s="1294"/>
      <c r="ET664" s="1294"/>
      <c r="EU664" s="1294"/>
      <c r="EV664" s="1294"/>
      <c r="EW664" s="1294" t="e">
        <f t="shared" si="9"/>
        <v>#VALUE!</v>
      </c>
      <c r="EX664" s="1294"/>
      <c r="EY664" s="1294"/>
      <c r="EZ664" s="1294"/>
      <c r="FA664" s="1294"/>
    </row>
    <row r="665" spans="1:157" ht="12.95" customHeight="1">
      <c r="A665" s="22"/>
      <c r="B665" t="s">
        <v>20</v>
      </c>
      <c r="N665" s="1307" t="s">
        <v>545</v>
      </c>
      <c r="O665" s="1307"/>
      <c r="T665" s="22"/>
      <c r="U665" t="s">
        <v>20</v>
      </c>
      <c r="AG665" s="1307" t="s">
        <v>545</v>
      </c>
      <c r="AH665" s="1307"/>
      <c r="AZ665" s="34"/>
      <c r="BA665" s="34"/>
      <c r="BB665" s="34"/>
      <c r="BC665" s="34"/>
      <c r="BD665" s="34"/>
      <c r="BE665" s="34"/>
      <c r="BF665" s="34"/>
      <c r="BG665" s="34"/>
      <c r="BH665" s="34"/>
      <c r="BI665" s="34"/>
      <c r="BJ665" s="34"/>
      <c r="BK665" s="34"/>
      <c r="BL665" s="34"/>
      <c r="BM665" s="34"/>
      <c r="DX665" s="1294" t="e">
        <f t="shared" si="4"/>
        <v>#VALUE!</v>
      </c>
      <c r="DY665" s="1294"/>
      <c r="DZ665" s="1294"/>
      <c r="EA665" s="1294"/>
      <c r="EB665" s="1294"/>
      <c r="EC665" s="1294" t="e">
        <f t="shared" si="5"/>
        <v>#VALUE!</v>
      </c>
      <c r="ED665" s="1294"/>
      <c r="EE665" s="1294"/>
      <c r="EF665" s="1294"/>
      <c r="EG665" s="1294"/>
      <c r="EH665" s="1294" t="e">
        <f t="shared" si="6"/>
        <v>#VALUE!</v>
      </c>
      <c r="EI665" s="1294"/>
      <c r="EJ665" s="1294"/>
      <c r="EK665" s="1294"/>
      <c r="EL665" s="1294"/>
      <c r="EM665" s="1294" t="e">
        <f t="shared" si="7"/>
        <v>#VALUE!</v>
      </c>
      <c r="EN665" s="1294"/>
      <c r="EO665" s="1294"/>
      <c r="EP665" s="1294"/>
      <c r="EQ665" s="1294"/>
      <c r="ER665" s="1294" t="e">
        <f t="shared" si="8"/>
        <v>#VALUE!</v>
      </c>
      <c r="ES665" s="1294"/>
      <c r="ET665" s="1294"/>
      <c r="EU665" s="1294"/>
      <c r="EV665" s="1294"/>
      <c r="EW665" s="1294" t="e">
        <f t="shared" si="9"/>
        <v>#VALUE!</v>
      </c>
      <c r="EX665" s="1294"/>
      <c r="EY665" s="1294"/>
      <c r="EZ665" s="1294"/>
      <c r="FA665" s="1294"/>
    </row>
    <row r="666" spans="1:157" ht="12.95" customHeight="1">
      <c r="A666" s="22"/>
      <c r="T666" s="22"/>
      <c r="AZ666" s="34"/>
      <c r="BA666" s="34"/>
      <c r="BB666" s="34"/>
      <c r="BC666" s="34"/>
      <c r="BD666" s="34"/>
      <c r="BE666" s="34"/>
      <c r="BF666" s="34"/>
      <c r="BG666" s="34"/>
      <c r="BH666" s="34"/>
      <c r="BI666" s="34"/>
      <c r="BJ666" s="34"/>
      <c r="BK666" s="34"/>
      <c r="BL666" s="34"/>
      <c r="BM666" s="34"/>
      <c r="DX666" s="1294" t="e">
        <f t="shared" si="4"/>
        <v>#VALUE!</v>
      </c>
      <c r="DY666" s="1294"/>
      <c r="DZ666" s="1294"/>
      <c r="EA666" s="1294"/>
      <c r="EB666" s="1294"/>
      <c r="EC666" s="1294" t="e">
        <f t="shared" si="5"/>
        <v>#VALUE!</v>
      </c>
      <c r="ED666" s="1294"/>
      <c r="EE666" s="1294"/>
      <c r="EF666" s="1294"/>
      <c r="EG666" s="1294"/>
      <c r="EH666" s="1294" t="e">
        <f t="shared" si="6"/>
        <v>#VALUE!</v>
      </c>
      <c r="EI666" s="1294"/>
      <c r="EJ666" s="1294"/>
      <c r="EK666" s="1294"/>
      <c r="EL666" s="1294"/>
      <c r="EM666" s="1294" t="e">
        <f t="shared" si="7"/>
        <v>#VALUE!</v>
      </c>
      <c r="EN666" s="1294"/>
      <c r="EO666" s="1294"/>
      <c r="EP666" s="1294"/>
      <c r="EQ666" s="1294"/>
      <c r="ER666" s="1294" t="e">
        <f t="shared" si="8"/>
        <v>#VALUE!</v>
      </c>
      <c r="ES666" s="1294"/>
      <c r="ET666" s="1294"/>
      <c r="EU666" s="1294"/>
      <c r="EV666" s="1294"/>
      <c r="EW666" s="1294" t="e">
        <f t="shared" si="9"/>
        <v>#VALUE!</v>
      </c>
      <c r="EX666" s="1294"/>
      <c r="EY666" s="1294"/>
      <c r="EZ666" s="1294"/>
      <c r="FA666" s="1294"/>
    </row>
    <row r="667" spans="1:157" ht="12.95" customHeight="1">
      <c r="A667" s="55" t="s">
        <v>763</v>
      </c>
      <c r="B667" t="s">
        <v>463</v>
      </c>
      <c r="G667" s="1297">
        <f>C639</f>
        <v>0</v>
      </c>
      <c r="H667" s="1297"/>
      <c r="I667" s="1297"/>
      <c r="J667" s="1297"/>
      <c r="K667" s="1297"/>
      <c r="L667" s="1297"/>
      <c r="M667" s="1297"/>
      <c r="N667" s="1297"/>
      <c r="O667" s="1297"/>
      <c r="P667" s="1297"/>
      <c r="Q667" s="1297"/>
      <c r="R667" s="1297"/>
      <c r="T667" s="55" t="s">
        <v>584</v>
      </c>
      <c r="U667" t="s">
        <v>463</v>
      </c>
      <c r="Z667" s="1297">
        <f>C640</f>
        <v>0</v>
      </c>
      <c r="AA667" s="1297"/>
      <c r="AB667" s="1297"/>
      <c r="AC667" s="1297"/>
      <c r="AD667" s="1297"/>
      <c r="AE667" s="1297"/>
      <c r="AF667" s="1297"/>
      <c r="AG667" s="1297"/>
      <c r="AH667" s="1297"/>
      <c r="AI667" s="1297"/>
      <c r="AJ667" s="1297"/>
      <c r="AK667" s="1297"/>
      <c r="AZ667" s="34"/>
      <c r="BA667" s="34"/>
      <c r="BB667" s="34"/>
      <c r="BC667" s="34"/>
      <c r="BD667" s="34"/>
      <c r="BE667" s="34"/>
      <c r="BF667" s="34"/>
      <c r="BG667" s="34"/>
      <c r="BH667" s="34"/>
      <c r="BI667" s="34"/>
      <c r="BJ667" s="34"/>
      <c r="BK667" s="34"/>
      <c r="BL667" s="34"/>
      <c r="BM667" s="34"/>
      <c r="DX667" s="1294" t="e">
        <f t="shared" si="4"/>
        <v>#VALUE!</v>
      </c>
      <c r="DY667" s="1294"/>
      <c r="DZ667" s="1294"/>
      <c r="EA667" s="1294"/>
      <c r="EB667" s="1294"/>
      <c r="EC667" s="1294" t="e">
        <f t="shared" si="5"/>
        <v>#VALUE!</v>
      </c>
      <c r="ED667" s="1294"/>
      <c r="EE667" s="1294"/>
      <c r="EF667" s="1294"/>
      <c r="EG667" s="1294"/>
      <c r="EH667" s="1294" t="e">
        <f t="shared" si="6"/>
        <v>#VALUE!</v>
      </c>
      <c r="EI667" s="1294"/>
      <c r="EJ667" s="1294"/>
      <c r="EK667" s="1294"/>
      <c r="EL667" s="1294"/>
      <c r="EM667" s="1294" t="e">
        <f t="shared" si="7"/>
        <v>#VALUE!</v>
      </c>
      <c r="EN667" s="1294"/>
      <c r="EO667" s="1294"/>
      <c r="EP667" s="1294"/>
      <c r="EQ667" s="1294"/>
      <c r="ER667" s="1294" t="e">
        <f t="shared" si="8"/>
        <v>#VALUE!</v>
      </c>
      <c r="ES667" s="1294"/>
      <c r="ET667" s="1294"/>
      <c r="EU667" s="1294"/>
      <c r="EV667" s="1294"/>
      <c r="EW667" s="1294" t="e">
        <f t="shared" si="9"/>
        <v>#VALUE!</v>
      </c>
      <c r="EX667" s="1294"/>
      <c r="EY667" s="1294"/>
      <c r="EZ667" s="1294"/>
      <c r="FA667" s="1294"/>
    </row>
    <row r="668" spans="1:157" ht="12.95" customHeight="1">
      <c r="A668" s="22"/>
      <c r="B668" t="s">
        <v>85</v>
      </c>
      <c r="G668" s="1352"/>
      <c r="H668" s="1352"/>
      <c r="I668" s="1352"/>
      <c r="J668" s="1352"/>
      <c r="K668" s="1352"/>
      <c r="L668" s="1352"/>
      <c r="M668" s="1352"/>
      <c r="N668" s="1352"/>
      <c r="O668" s="1352"/>
      <c r="P668" s="1352"/>
      <c r="Q668" s="1352"/>
      <c r="R668" s="1352"/>
      <c r="T668" s="22"/>
      <c r="U668" t="s">
        <v>85</v>
      </c>
      <c r="Z668" s="1352"/>
      <c r="AA668" s="1352"/>
      <c r="AB668" s="1352"/>
      <c r="AC668" s="1352"/>
      <c r="AD668" s="1352"/>
      <c r="AE668" s="1352"/>
      <c r="AF668" s="1352"/>
      <c r="AG668" s="1352"/>
      <c r="AH668" s="1352"/>
      <c r="AI668" s="1352"/>
      <c r="AJ668" s="1352"/>
      <c r="AK668" s="1352"/>
      <c r="AZ668" s="34"/>
      <c r="BA668" s="34"/>
      <c r="BB668" s="34"/>
      <c r="BC668" s="34"/>
      <c r="BD668" s="34"/>
      <c r="BE668" s="34"/>
      <c r="BF668" s="34"/>
      <c r="BG668" s="34"/>
      <c r="BH668" s="34"/>
      <c r="BI668" s="34"/>
      <c r="BJ668" s="34"/>
      <c r="BK668" s="34"/>
      <c r="BL668" s="34"/>
      <c r="BM668" s="34"/>
      <c r="DX668" s="1294" t="e">
        <f t="shared" si="4"/>
        <v>#VALUE!</v>
      </c>
      <c r="DY668" s="1294"/>
      <c r="DZ668" s="1294"/>
      <c r="EA668" s="1294"/>
      <c r="EB668" s="1294"/>
      <c r="EC668" s="1294" t="e">
        <f t="shared" si="5"/>
        <v>#VALUE!</v>
      </c>
      <c r="ED668" s="1294"/>
      <c r="EE668" s="1294"/>
      <c r="EF668" s="1294"/>
      <c r="EG668" s="1294"/>
      <c r="EH668" s="1294" t="e">
        <f t="shared" si="6"/>
        <v>#VALUE!</v>
      </c>
      <c r="EI668" s="1294"/>
      <c r="EJ668" s="1294"/>
      <c r="EK668" s="1294"/>
      <c r="EL668" s="1294"/>
      <c r="EM668" s="1294" t="e">
        <f t="shared" si="7"/>
        <v>#VALUE!</v>
      </c>
      <c r="EN668" s="1294"/>
      <c r="EO668" s="1294"/>
      <c r="EP668" s="1294"/>
      <c r="EQ668" s="1294"/>
      <c r="ER668" s="1294" t="e">
        <f t="shared" si="8"/>
        <v>#VALUE!</v>
      </c>
      <c r="ES668" s="1294"/>
      <c r="ET668" s="1294"/>
      <c r="EU668" s="1294"/>
      <c r="EV668" s="1294"/>
      <c r="EW668" s="1294" t="e">
        <f t="shared" si="9"/>
        <v>#VALUE!</v>
      </c>
      <c r="EX668" s="1294"/>
      <c r="EY668" s="1294"/>
      <c r="EZ668" s="1294"/>
      <c r="FA668" s="1294"/>
    </row>
    <row r="669" spans="1:157" ht="12.95" customHeight="1">
      <c r="A669" s="22"/>
      <c r="B669" t="s">
        <v>580</v>
      </c>
      <c r="G669" s="1352"/>
      <c r="H669" s="1352"/>
      <c r="I669" s="1352"/>
      <c r="J669" s="1352"/>
      <c r="K669" s="1352"/>
      <c r="L669" s="1352"/>
      <c r="M669" s="1352"/>
      <c r="N669" s="1352"/>
      <c r="O669" s="1352"/>
      <c r="P669" s="1352"/>
      <c r="Q669" s="1352"/>
      <c r="R669" s="1352"/>
      <c r="T669" s="22"/>
      <c r="U669" t="s">
        <v>580</v>
      </c>
      <c r="Z669" s="1295"/>
      <c r="AA669" s="1295"/>
      <c r="AB669" s="1295"/>
      <c r="AC669" s="1295"/>
      <c r="AD669" s="1295"/>
      <c r="AE669" s="1295"/>
      <c r="AF669" s="1295"/>
      <c r="AG669" s="1295"/>
      <c r="AH669" s="1295"/>
      <c r="AI669" s="1295"/>
      <c r="AJ669" s="1295"/>
      <c r="AK669" s="1295"/>
      <c r="AZ669" s="34"/>
      <c r="BA669" s="34"/>
      <c r="BB669" s="34"/>
      <c r="BC669" s="34"/>
      <c r="BD669" s="34"/>
      <c r="BE669" s="34"/>
      <c r="BF669" s="34"/>
      <c r="BG669" s="34"/>
      <c r="BH669" s="34"/>
      <c r="BI669" s="34"/>
      <c r="BJ669" s="34"/>
      <c r="BK669" s="34"/>
      <c r="BL669" s="34"/>
      <c r="BM669" s="34"/>
      <c r="DX669" s="1294" t="e">
        <f t="shared" si="4"/>
        <v>#VALUE!</v>
      </c>
      <c r="DY669" s="1294"/>
      <c r="DZ669" s="1294"/>
      <c r="EA669" s="1294"/>
      <c r="EB669" s="1294"/>
      <c r="EC669" s="1294" t="e">
        <f t="shared" si="5"/>
        <v>#VALUE!</v>
      </c>
      <c r="ED669" s="1294"/>
      <c r="EE669" s="1294"/>
      <c r="EF669" s="1294"/>
      <c r="EG669" s="1294"/>
      <c r="EH669" s="1294" t="e">
        <f t="shared" si="6"/>
        <v>#VALUE!</v>
      </c>
      <c r="EI669" s="1294"/>
      <c r="EJ669" s="1294"/>
      <c r="EK669" s="1294"/>
      <c r="EL669" s="1294"/>
      <c r="EM669" s="1294" t="e">
        <f t="shared" si="7"/>
        <v>#VALUE!</v>
      </c>
      <c r="EN669" s="1294"/>
      <c r="EO669" s="1294"/>
      <c r="EP669" s="1294"/>
      <c r="EQ669" s="1294"/>
      <c r="ER669" s="1294" t="e">
        <f t="shared" si="8"/>
        <v>#VALUE!</v>
      </c>
      <c r="ES669" s="1294"/>
      <c r="ET669" s="1294"/>
      <c r="EU669" s="1294"/>
      <c r="EV669" s="1294"/>
      <c r="EW669" s="1294" t="e">
        <f t="shared" si="9"/>
        <v>#VALUE!</v>
      </c>
      <c r="EX669" s="1294"/>
      <c r="EY669" s="1294"/>
      <c r="EZ669" s="1294"/>
      <c r="FA669" s="1294"/>
    </row>
    <row r="670" spans="1:157" ht="12.95" customHeight="1">
      <c r="A670" s="22"/>
      <c r="B670" t="s">
        <v>17</v>
      </c>
      <c r="G670" s="1352"/>
      <c r="H670" s="1352"/>
      <c r="I670" s="1352"/>
      <c r="J670" s="1352"/>
      <c r="K670" s="1352"/>
      <c r="L670" s="1352"/>
      <c r="M670" s="1352"/>
      <c r="N670" s="1352"/>
      <c r="O670" s="1352"/>
      <c r="P670" s="1352"/>
      <c r="Q670" s="1352"/>
      <c r="R670" s="1352"/>
      <c r="T670" s="22"/>
      <c r="U670" t="s">
        <v>17</v>
      </c>
      <c r="Z670" s="1295"/>
      <c r="AA670" s="1295"/>
      <c r="AB670" s="1295"/>
      <c r="AC670" s="1295"/>
      <c r="AD670" s="1295"/>
      <c r="AE670" s="1295"/>
      <c r="AF670" s="1295"/>
      <c r="AG670" s="1295"/>
      <c r="AH670" s="1295"/>
      <c r="AI670" s="1295"/>
      <c r="AJ670" s="1295"/>
      <c r="AK670" s="1295"/>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94" t="e">
        <f t="shared" si="4"/>
        <v>#VALUE!</v>
      </c>
      <c r="DY670" s="1294"/>
      <c r="DZ670" s="1294"/>
      <c r="EA670" s="1294"/>
      <c r="EB670" s="1294"/>
      <c r="EC670" s="1294" t="e">
        <f t="shared" si="5"/>
        <v>#VALUE!</v>
      </c>
      <c r="ED670" s="1294"/>
      <c r="EE670" s="1294"/>
      <c r="EF670" s="1294"/>
      <c r="EG670" s="1294"/>
      <c r="EH670" s="1294" t="e">
        <f t="shared" si="6"/>
        <v>#VALUE!</v>
      </c>
      <c r="EI670" s="1294"/>
      <c r="EJ670" s="1294"/>
      <c r="EK670" s="1294"/>
      <c r="EL670" s="1294"/>
      <c r="EM670" s="1294" t="e">
        <f t="shared" si="7"/>
        <v>#VALUE!</v>
      </c>
      <c r="EN670" s="1294"/>
      <c r="EO670" s="1294"/>
      <c r="EP670" s="1294"/>
      <c r="EQ670" s="1294"/>
      <c r="ER670" s="1294" t="e">
        <f t="shared" si="8"/>
        <v>#VALUE!</v>
      </c>
      <c r="ES670" s="1294"/>
      <c r="ET670" s="1294"/>
      <c r="EU670" s="1294"/>
      <c r="EV670" s="1294"/>
      <c r="EW670" s="1294" t="e">
        <f t="shared" si="9"/>
        <v>#VALUE!</v>
      </c>
      <c r="EX670" s="1294"/>
      <c r="EY670" s="1294"/>
      <c r="EZ670" s="1294"/>
      <c r="FA670" s="1294"/>
    </row>
    <row r="671" spans="1:157" ht="12.95" customHeight="1">
      <c r="A671" s="22"/>
      <c r="B671" t="s">
        <v>316</v>
      </c>
      <c r="G671" s="1312"/>
      <c r="H671" s="1312"/>
      <c r="I671" s="1312"/>
      <c r="J671" s="1312"/>
      <c r="K671" s="1312"/>
      <c r="L671" s="1312"/>
      <c r="O671" s="33" t="s">
        <v>206</v>
      </c>
      <c r="P671" s="1296"/>
      <c r="Q671" s="1296"/>
      <c r="R671" s="1296"/>
      <c r="T671" s="22"/>
      <c r="U671" t="s">
        <v>316</v>
      </c>
      <c r="Z671" s="1312"/>
      <c r="AA671" s="1312"/>
      <c r="AB671" s="1312"/>
      <c r="AC671" s="1312"/>
      <c r="AD671" s="1312"/>
      <c r="AE671" s="1312"/>
      <c r="AH671" s="33" t="s">
        <v>206</v>
      </c>
      <c r="AI671" s="1296"/>
      <c r="AJ671" s="1296"/>
      <c r="AK671" s="1296"/>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94" t="e">
        <f t="shared" si="4"/>
        <v>#VALUE!</v>
      </c>
      <c r="DY671" s="1294"/>
      <c r="DZ671" s="1294"/>
      <c r="EA671" s="1294"/>
      <c r="EB671" s="1294"/>
      <c r="EC671" s="1294" t="e">
        <f t="shared" si="5"/>
        <v>#VALUE!</v>
      </c>
      <c r="ED671" s="1294"/>
      <c r="EE671" s="1294"/>
      <c r="EF671" s="1294"/>
      <c r="EG671" s="1294"/>
      <c r="EH671" s="1294" t="e">
        <f t="shared" si="6"/>
        <v>#VALUE!</v>
      </c>
      <c r="EI671" s="1294"/>
      <c r="EJ671" s="1294"/>
      <c r="EK671" s="1294"/>
      <c r="EL671" s="1294"/>
      <c r="EM671" s="1294" t="e">
        <f t="shared" si="7"/>
        <v>#VALUE!</v>
      </c>
      <c r="EN671" s="1294"/>
      <c r="EO671" s="1294"/>
      <c r="EP671" s="1294"/>
      <c r="EQ671" s="1294"/>
      <c r="ER671" s="1294" t="e">
        <f t="shared" si="8"/>
        <v>#VALUE!</v>
      </c>
      <c r="ES671" s="1294"/>
      <c r="ET671" s="1294"/>
      <c r="EU671" s="1294"/>
      <c r="EV671" s="1294"/>
      <c r="EW671" s="1294" t="e">
        <f t="shared" si="9"/>
        <v>#VALUE!</v>
      </c>
      <c r="EX671" s="1294"/>
      <c r="EY671" s="1294"/>
      <c r="EZ671" s="1294"/>
      <c r="FA671" s="1294"/>
    </row>
    <row r="672" spans="1:157" ht="12.95" customHeight="1">
      <c r="A672" s="22"/>
      <c r="B672" t="s">
        <v>18</v>
      </c>
      <c r="H672" s="1352"/>
      <c r="I672" s="1352"/>
      <c r="J672" s="1352"/>
      <c r="K672" s="1352"/>
      <c r="L672" s="1352"/>
      <c r="M672" s="1352"/>
      <c r="N672" s="1352"/>
      <c r="O672" s="1352"/>
      <c r="P672" s="1352"/>
      <c r="Q672" s="1352"/>
      <c r="R672" s="1352"/>
      <c r="T672" s="22"/>
      <c r="U672" t="s">
        <v>18</v>
      </c>
      <c r="AA672" s="1352"/>
      <c r="AB672" s="1352"/>
      <c r="AC672" s="1352"/>
      <c r="AD672" s="1352"/>
      <c r="AE672" s="1352"/>
      <c r="AF672" s="1352"/>
      <c r="AG672" s="1352"/>
      <c r="AH672" s="1352"/>
      <c r="AI672" s="1352"/>
      <c r="AJ672" s="1352"/>
      <c r="AK672" s="135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94" t="e">
        <f t="shared" si="4"/>
        <v>#VALUE!</v>
      </c>
      <c r="DY672" s="1294"/>
      <c r="DZ672" s="1294"/>
      <c r="EA672" s="1294"/>
      <c r="EB672" s="1294"/>
      <c r="EC672" s="1294" t="e">
        <f t="shared" si="5"/>
        <v>#VALUE!</v>
      </c>
      <c r="ED672" s="1294"/>
      <c r="EE672" s="1294"/>
      <c r="EF672" s="1294"/>
      <c r="EG672" s="1294"/>
      <c r="EH672" s="1294" t="e">
        <f t="shared" si="6"/>
        <v>#VALUE!</v>
      </c>
      <c r="EI672" s="1294"/>
      <c r="EJ672" s="1294"/>
      <c r="EK672" s="1294"/>
      <c r="EL672" s="1294"/>
      <c r="EM672" s="1294" t="e">
        <f t="shared" si="7"/>
        <v>#VALUE!</v>
      </c>
      <c r="EN672" s="1294"/>
      <c r="EO672" s="1294"/>
      <c r="EP672" s="1294"/>
      <c r="EQ672" s="1294"/>
      <c r="ER672" s="1294" t="e">
        <f t="shared" si="8"/>
        <v>#VALUE!</v>
      </c>
      <c r="ES672" s="1294"/>
      <c r="ET672" s="1294"/>
      <c r="EU672" s="1294"/>
      <c r="EV672" s="1294"/>
      <c r="EW672" s="1294" t="e">
        <f t="shared" si="9"/>
        <v>#VALUE!</v>
      </c>
      <c r="EX672" s="1294"/>
      <c r="EY672" s="1294"/>
      <c r="EZ672" s="1294"/>
      <c r="FA672" s="1294"/>
    </row>
    <row r="673" spans="1:157" ht="12.95" customHeight="1">
      <c r="A673" s="22"/>
      <c r="B673" t="s">
        <v>20</v>
      </c>
      <c r="N673" s="1307" t="s">
        <v>669</v>
      </c>
      <c r="O673" s="1307"/>
      <c r="T673" s="22"/>
      <c r="U673" t="s">
        <v>20</v>
      </c>
      <c r="AG673" s="1307" t="s">
        <v>669</v>
      </c>
      <c r="AH673" s="1307"/>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94" t="e">
        <f t="shared" si="4"/>
        <v>#VALUE!</v>
      </c>
      <c r="DY673" s="1294"/>
      <c r="DZ673" s="1294"/>
      <c r="EA673" s="1294"/>
      <c r="EB673" s="1294"/>
      <c r="EC673" s="1294" t="e">
        <f t="shared" si="5"/>
        <v>#VALUE!</v>
      </c>
      <c r="ED673" s="1294"/>
      <c r="EE673" s="1294"/>
      <c r="EF673" s="1294"/>
      <c r="EG673" s="1294"/>
      <c r="EH673" s="1294" t="e">
        <f t="shared" si="6"/>
        <v>#VALUE!</v>
      </c>
      <c r="EI673" s="1294"/>
      <c r="EJ673" s="1294"/>
      <c r="EK673" s="1294"/>
      <c r="EL673" s="1294"/>
      <c r="EM673" s="1294" t="e">
        <f t="shared" si="7"/>
        <v>#VALUE!</v>
      </c>
      <c r="EN673" s="1294"/>
      <c r="EO673" s="1294"/>
      <c r="EP673" s="1294"/>
      <c r="EQ673" s="1294"/>
      <c r="ER673" s="1294" t="e">
        <f t="shared" si="8"/>
        <v>#VALUE!</v>
      </c>
      <c r="ES673" s="1294"/>
      <c r="ET673" s="1294"/>
      <c r="EU673" s="1294"/>
      <c r="EV673" s="1294"/>
      <c r="EW673" s="1294" t="e">
        <f t="shared" si="9"/>
        <v>#VALUE!</v>
      </c>
      <c r="EX673" s="1294"/>
      <c r="EY673" s="1294"/>
      <c r="EZ673" s="1294"/>
      <c r="FA673" s="1294"/>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94" t="e">
        <f t="shared" si="4"/>
        <v>#VALUE!</v>
      </c>
      <c r="DY674" s="1294"/>
      <c r="DZ674" s="1294"/>
      <c r="EA674" s="1294"/>
      <c r="EB674" s="1294"/>
      <c r="EC674" s="1294" t="e">
        <f t="shared" si="5"/>
        <v>#VALUE!</v>
      </c>
      <c r="ED674" s="1294"/>
      <c r="EE674" s="1294"/>
      <c r="EF674" s="1294"/>
      <c r="EG674" s="1294"/>
      <c r="EH674" s="1294" t="e">
        <f t="shared" si="6"/>
        <v>#VALUE!</v>
      </c>
      <c r="EI674" s="1294"/>
      <c r="EJ674" s="1294"/>
      <c r="EK674" s="1294"/>
      <c r="EL674" s="1294"/>
      <c r="EM674" s="1294" t="e">
        <f t="shared" si="7"/>
        <v>#VALUE!</v>
      </c>
      <c r="EN674" s="1294"/>
      <c r="EO674" s="1294"/>
      <c r="EP674" s="1294"/>
      <c r="EQ674" s="1294"/>
      <c r="ER674" s="1294" t="e">
        <f t="shared" si="8"/>
        <v>#VALUE!</v>
      </c>
      <c r="ES674" s="1294"/>
      <c r="ET674" s="1294"/>
      <c r="EU674" s="1294"/>
      <c r="EV674" s="1294"/>
      <c r="EW674" s="1294" t="e">
        <f t="shared" si="9"/>
        <v>#VALUE!</v>
      </c>
      <c r="EX674" s="1294"/>
      <c r="EY674" s="1294"/>
      <c r="EZ674" s="1294"/>
      <c r="FA674" s="1294"/>
    </row>
    <row r="675" spans="1:157" ht="12.95" customHeight="1">
      <c r="A675" s="55" t="s">
        <v>455</v>
      </c>
      <c r="B675" t="s">
        <v>463</v>
      </c>
      <c r="G675" s="1297">
        <f>C641</f>
        <v>0</v>
      </c>
      <c r="H675" s="1297"/>
      <c r="I675" s="1297"/>
      <c r="J675" s="1297"/>
      <c r="K675" s="1297"/>
      <c r="L675" s="1297"/>
      <c r="M675" s="1297"/>
      <c r="N675" s="1297"/>
      <c r="O675" s="1297"/>
      <c r="P675" s="1297"/>
      <c r="Q675" s="1297"/>
      <c r="R675" s="1297"/>
      <c r="T675" s="55" t="s">
        <v>456</v>
      </c>
      <c r="U675" t="s">
        <v>463</v>
      </c>
      <c r="Z675" s="1297">
        <f>C642</f>
        <v>0</v>
      </c>
      <c r="AA675" s="1297"/>
      <c r="AB675" s="1297"/>
      <c r="AC675" s="1297"/>
      <c r="AD675" s="1297"/>
      <c r="AE675" s="1297"/>
      <c r="AF675" s="1297"/>
      <c r="AG675" s="1297"/>
      <c r="AH675" s="1297"/>
      <c r="AI675" s="1297"/>
      <c r="AJ675" s="1297"/>
      <c r="AK675" s="129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94" t="e">
        <f t="shared" si="4"/>
        <v>#VALUE!</v>
      </c>
      <c r="DY675" s="1294"/>
      <c r="DZ675" s="1294"/>
      <c r="EA675" s="1294"/>
      <c r="EB675" s="1294"/>
      <c r="EC675" s="1294" t="e">
        <f t="shared" si="5"/>
        <v>#VALUE!</v>
      </c>
      <c r="ED675" s="1294"/>
      <c r="EE675" s="1294"/>
      <c r="EF675" s="1294"/>
      <c r="EG675" s="1294"/>
      <c r="EH675" s="1294" t="e">
        <f t="shared" si="6"/>
        <v>#VALUE!</v>
      </c>
      <c r="EI675" s="1294"/>
      <c r="EJ675" s="1294"/>
      <c r="EK675" s="1294"/>
      <c r="EL675" s="1294"/>
      <c r="EM675" s="1294" t="e">
        <f t="shared" si="7"/>
        <v>#VALUE!</v>
      </c>
      <c r="EN675" s="1294"/>
      <c r="EO675" s="1294"/>
      <c r="EP675" s="1294"/>
      <c r="EQ675" s="1294"/>
      <c r="ER675" s="1294" t="e">
        <f t="shared" si="8"/>
        <v>#VALUE!</v>
      </c>
      <c r="ES675" s="1294"/>
      <c r="ET675" s="1294"/>
      <c r="EU675" s="1294"/>
      <c r="EV675" s="1294"/>
      <c r="EW675" s="1294" t="e">
        <f t="shared" si="9"/>
        <v>#VALUE!</v>
      </c>
      <c r="EX675" s="1294"/>
      <c r="EY675" s="1294"/>
      <c r="EZ675" s="1294"/>
      <c r="FA675" s="1294"/>
    </row>
    <row r="676" spans="1:157" ht="12.95" customHeight="1">
      <c r="A676" s="22"/>
      <c r="B676" t="s">
        <v>85</v>
      </c>
      <c r="G676" s="1352"/>
      <c r="H676" s="1352"/>
      <c r="I676" s="1352"/>
      <c r="J676" s="1352"/>
      <c r="K676" s="1352"/>
      <c r="L676" s="1352"/>
      <c r="M676" s="1352"/>
      <c r="N676" s="1352"/>
      <c r="O676" s="1352"/>
      <c r="P676" s="1352"/>
      <c r="Q676" s="1352"/>
      <c r="R676" s="1352"/>
      <c r="T676" s="22"/>
      <c r="U676" t="s">
        <v>85</v>
      </c>
      <c r="Z676" s="1352"/>
      <c r="AA676" s="1352"/>
      <c r="AB676" s="1352"/>
      <c r="AC676" s="1352"/>
      <c r="AD676" s="1352"/>
      <c r="AE676" s="1352"/>
      <c r="AF676" s="1352"/>
      <c r="AG676" s="1352"/>
      <c r="AH676" s="1352"/>
      <c r="AI676" s="1352"/>
      <c r="AJ676" s="1352"/>
      <c r="AK676" s="135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94" t="e">
        <f t="shared" si="4"/>
        <v>#VALUE!</v>
      </c>
      <c r="DY676" s="1294"/>
      <c r="DZ676" s="1294"/>
      <c r="EA676" s="1294"/>
      <c r="EB676" s="1294"/>
      <c r="EC676" s="1294" t="e">
        <f t="shared" si="5"/>
        <v>#VALUE!</v>
      </c>
      <c r="ED676" s="1294"/>
      <c r="EE676" s="1294"/>
      <c r="EF676" s="1294"/>
      <c r="EG676" s="1294"/>
      <c r="EH676" s="1294" t="e">
        <f t="shared" si="6"/>
        <v>#VALUE!</v>
      </c>
      <c r="EI676" s="1294"/>
      <c r="EJ676" s="1294"/>
      <c r="EK676" s="1294"/>
      <c r="EL676" s="1294"/>
      <c r="EM676" s="1294" t="e">
        <f t="shared" si="7"/>
        <v>#VALUE!</v>
      </c>
      <c r="EN676" s="1294"/>
      <c r="EO676" s="1294"/>
      <c r="EP676" s="1294"/>
      <c r="EQ676" s="1294"/>
      <c r="ER676" s="1294" t="e">
        <f t="shared" si="8"/>
        <v>#VALUE!</v>
      </c>
      <c r="ES676" s="1294"/>
      <c r="ET676" s="1294"/>
      <c r="EU676" s="1294"/>
      <c r="EV676" s="1294"/>
      <c r="EW676" s="1294" t="e">
        <f t="shared" si="9"/>
        <v>#VALUE!</v>
      </c>
      <c r="EX676" s="1294"/>
      <c r="EY676" s="1294"/>
      <c r="EZ676" s="1294"/>
      <c r="FA676" s="1294"/>
    </row>
    <row r="677" spans="1:157" ht="12.95" customHeight="1">
      <c r="A677" s="22"/>
      <c r="B677" t="s">
        <v>580</v>
      </c>
      <c r="G677" s="1352"/>
      <c r="H677" s="1352"/>
      <c r="I677" s="1352"/>
      <c r="J677" s="1352"/>
      <c r="K677" s="1352"/>
      <c r="L677" s="1352"/>
      <c r="M677" s="1352"/>
      <c r="N677" s="1352"/>
      <c r="O677" s="1352"/>
      <c r="P677" s="1352"/>
      <c r="Q677" s="1352"/>
      <c r="R677" s="1352"/>
      <c r="T677" s="22"/>
      <c r="U677" t="s">
        <v>580</v>
      </c>
      <c r="Z677" s="1295"/>
      <c r="AA677" s="1295"/>
      <c r="AB677" s="1295"/>
      <c r="AC677" s="1295"/>
      <c r="AD677" s="1295"/>
      <c r="AE677" s="1295"/>
      <c r="AF677" s="1295"/>
      <c r="AG677" s="1295"/>
      <c r="AH677" s="1295"/>
      <c r="AI677" s="1295"/>
      <c r="AJ677" s="1295"/>
      <c r="AK677" s="1295"/>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94" t="e">
        <f t="shared" si="4"/>
        <v>#VALUE!</v>
      </c>
      <c r="DY677" s="1294"/>
      <c r="DZ677" s="1294"/>
      <c r="EA677" s="1294"/>
      <c r="EB677" s="1294"/>
      <c r="EC677" s="1294" t="e">
        <f t="shared" si="5"/>
        <v>#VALUE!</v>
      </c>
      <c r="ED677" s="1294"/>
      <c r="EE677" s="1294"/>
      <c r="EF677" s="1294"/>
      <c r="EG677" s="1294"/>
      <c r="EH677" s="1294" t="e">
        <f t="shared" si="6"/>
        <v>#VALUE!</v>
      </c>
      <c r="EI677" s="1294"/>
      <c r="EJ677" s="1294"/>
      <c r="EK677" s="1294"/>
      <c r="EL677" s="1294"/>
      <c r="EM677" s="1294" t="e">
        <f t="shared" si="7"/>
        <v>#VALUE!</v>
      </c>
      <c r="EN677" s="1294"/>
      <c r="EO677" s="1294"/>
      <c r="EP677" s="1294"/>
      <c r="EQ677" s="1294"/>
      <c r="ER677" s="1294" t="e">
        <f t="shared" si="8"/>
        <v>#VALUE!</v>
      </c>
      <c r="ES677" s="1294"/>
      <c r="ET677" s="1294"/>
      <c r="EU677" s="1294"/>
      <c r="EV677" s="1294"/>
      <c r="EW677" s="1294" t="e">
        <f t="shared" si="9"/>
        <v>#VALUE!</v>
      </c>
      <c r="EX677" s="1294"/>
      <c r="EY677" s="1294"/>
      <c r="EZ677" s="1294"/>
      <c r="FA677" s="1294"/>
    </row>
    <row r="678" spans="1:157" ht="12.95" customHeight="1">
      <c r="A678" s="22"/>
      <c r="B678" t="s">
        <v>17</v>
      </c>
      <c r="G678" s="1352"/>
      <c r="H678" s="1352"/>
      <c r="I678" s="1352"/>
      <c r="J678" s="1352"/>
      <c r="K678" s="1352"/>
      <c r="L678" s="1352"/>
      <c r="M678" s="1352"/>
      <c r="N678" s="1352"/>
      <c r="O678" s="1352"/>
      <c r="P678" s="1352"/>
      <c r="Q678" s="1352"/>
      <c r="R678" s="1352"/>
      <c r="T678" s="22"/>
      <c r="U678" t="s">
        <v>17</v>
      </c>
      <c r="Z678" s="1295"/>
      <c r="AA678" s="1295"/>
      <c r="AB678" s="1295"/>
      <c r="AC678" s="1295"/>
      <c r="AD678" s="1295"/>
      <c r="AE678" s="1295"/>
      <c r="AF678" s="1295"/>
      <c r="AG678" s="1295"/>
      <c r="AH678" s="1295"/>
      <c r="AI678" s="1295"/>
      <c r="AJ678" s="1295"/>
      <c r="AK678" s="1295"/>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94">
        <f>SUMIF(DX643:EB677,"&gt;0")</f>
        <v>0</v>
      </c>
      <c r="DY678" s="1294"/>
      <c r="DZ678" s="1294"/>
      <c r="EA678" s="1294"/>
      <c r="EB678" s="1294"/>
      <c r="EC678" s="1294">
        <f>SUMIF(EC643:EG677,"&gt;0")</f>
        <v>1445.848484848485</v>
      </c>
      <c r="ED678" s="1294"/>
      <c r="EE678" s="1294"/>
      <c r="EF678" s="1294"/>
      <c r="EG678" s="1294"/>
      <c r="EH678" s="1294">
        <f>SUMIF(EH643:EL677,"&gt;0")</f>
        <v>1770.847619047619</v>
      </c>
      <c r="EI678" s="1294"/>
      <c r="EJ678" s="1294"/>
      <c r="EK678" s="1294"/>
      <c r="EL678" s="1294"/>
      <c r="EM678" s="1294">
        <f>SUMIF(EM643:EQ677,"&gt;0")</f>
        <v>0</v>
      </c>
      <c r="EN678" s="1294"/>
      <c r="EO678" s="1294"/>
      <c r="EP678" s="1294"/>
      <c r="EQ678" s="1294"/>
      <c r="ER678" s="1294">
        <f>SUMIF(ER643:EV677,"&gt;0")</f>
        <v>0</v>
      </c>
      <c r="ES678" s="1294"/>
      <c r="ET678" s="1294"/>
      <c r="EU678" s="1294"/>
      <c r="EV678" s="1294"/>
      <c r="EW678" s="1294">
        <f>SUMIF(EW643:FA677,"&gt;0")</f>
        <v>0</v>
      </c>
      <c r="EX678" s="1294"/>
      <c r="EY678" s="1294"/>
      <c r="EZ678" s="1294"/>
      <c r="FA678" s="1294"/>
    </row>
    <row r="679" spans="1:157" ht="12.95" customHeight="1">
      <c r="A679" s="22"/>
      <c r="B679" t="s">
        <v>316</v>
      </c>
      <c r="G679" s="1312"/>
      <c r="H679" s="1312"/>
      <c r="I679" s="1312"/>
      <c r="J679" s="1312"/>
      <c r="K679" s="1312"/>
      <c r="L679" s="1312"/>
      <c r="O679" s="33" t="s">
        <v>206</v>
      </c>
      <c r="P679" s="1296"/>
      <c r="Q679" s="1296"/>
      <c r="R679" s="1296"/>
      <c r="T679" s="22"/>
      <c r="U679" t="s">
        <v>316</v>
      </c>
      <c r="Z679" s="1312"/>
      <c r="AA679" s="1312"/>
      <c r="AB679" s="1312"/>
      <c r="AC679" s="1312"/>
      <c r="AD679" s="1312"/>
      <c r="AE679" s="1312"/>
      <c r="AH679" s="33" t="s">
        <v>206</v>
      </c>
      <c r="AI679" s="1296"/>
      <c r="AJ679" s="1296"/>
      <c r="AK679" s="1296"/>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352"/>
      <c r="I680" s="1352"/>
      <c r="J680" s="1352"/>
      <c r="K680" s="1352"/>
      <c r="L680" s="1352"/>
      <c r="M680" s="1352"/>
      <c r="N680" s="1352"/>
      <c r="O680" s="1352"/>
      <c r="P680" s="1352"/>
      <c r="Q680" s="1352"/>
      <c r="R680" s="1352"/>
      <c r="T680" s="22"/>
      <c r="U680" t="s">
        <v>18</v>
      </c>
      <c r="AA680" s="1352"/>
      <c r="AB680" s="1352"/>
      <c r="AC680" s="1352"/>
      <c r="AD680" s="1352"/>
      <c r="AE680" s="1352"/>
      <c r="AF680" s="1352"/>
      <c r="AG680" s="1352"/>
      <c r="AH680" s="1352"/>
      <c r="AI680" s="1352"/>
      <c r="AJ680" s="1352"/>
      <c r="AK680" s="135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07" t="s">
        <v>669</v>
      </c>
      <c r="O681" s="1307"/>
      <c r="T681" s="22"/>
      <c r="U681" t="s">
        <v>20</v>
      </c>
      <c r="AG681" s="1307" t="s">
        <v>669</v>
      </c>
      <c r="AH681" s="1307"/>
      <c r="AZ681" s="3"/>
    </row>
    <row r="682" spans="1:157" ht="12.95" customHeight="1">
      <c r="A682" s="22"/>
      <c r="T682" s="22"/>
      <c r="AZ682" s="3"/>
    </row>
    <row r="683" spans="1:157" ht="12.95" customHeight="1">
      <c r="A683" s="55" t="s">
        <v>461</v>
      </c>
      <c r="B683" t="s">
        <v>463</v>
      </c>
      <c r="G683" s="1297">
        <f>C643</f>
        <v>0</v>
      </c>
      <c r="H683" s="1297"/>
      <c r="I683" s="1297"/>
      <c r="J683" s="1297"/>
      <c r="K683" s="1297"/>
      <c r="L683" s="1297"/>
      <c r="M683" s="1297"/>
      <c r="N683" s="1297"/>
      <c r="O683" s="1297"/>
      <c r="P683" s="1297"/>
      <c r="Q683" s="1297"/>
      <c r="R683" s="1297"/>
      <c r="T683" s="55" t="s">
        <v>646</v>
      </c>
      <c r="U683" t="s">
        <v>463</v>
      </c>
      <c r="Z683" s="1297">
        <f>C644</f>
        <v>0</v>
      </c>
      <c r="AA683" s="1297"/>
      <c r="AB683" s="1297"/>
      <c r="AC683" s="1297"/>
      <c r="AD683" s="1297"/>
      <c r="AE683" s="1297"/>
      <c r="AF683" s="1297"/>
      <c r="AG683" s="1297"/>
      <c r="AH683" s="1297"/>
      <c r="AI683" s="1297"/>
      <c r="AJ683" s="1297"/>
      <c r="AK683" s="1297"/>
      <c r="AZ683" s="3"/>
    </row>
    <row r="684" spans="1:157" ht="12.95" customHeight="1">
      <c r="A684" s="22"/>
      <c r="B684" t="s">
        <v>85</v>
      </c>
      <c r="G684" s="1352"/>
      <c r="H684" s="1352"/>
      <c r="I684" s="1352"/>
      <c r="J684" s="1352"/>
      <c r="K684" s="1352"/>
      <c r="L684" s="1352"/>
      <c r="M684" s="1352"/>
      <c r="N684" s="1352"/>
      <c r="O684" s="1352"/>
      <c r="P684" s="1352"/>
      <c r="Q684" s="1352"/>
      <c r="R684" s="1352"/>
      <c r="T684" s="22"/>
      <c r="U684" t="s">
        <v>85</v>
      </c>
      <c r="Z684" s="1352"/>
      <c r="AA684" s="1352"/>
      <c r="AB684" s="1352"/>
      <c r="AC684" s="1352"/>
      <c r="AD684" s="1352"/>
      <c r="AE684" s="1352"/>
      <c r="AF684" s="1352"/>
      <c r="AG684" s="1352"/>
      <c r="AH684" s="1352"/>
      <c r="AI684" s="1352"/>
      <c r="AJ684" s="1352"/>
      <c r="AK684" s="1352"/>
      <c r="AZ684" s="3"/>
    </row>
    <row r="685" spans="1:157" ht="12.95" customHeight="1">
      <c r="A685" s="22"/>
      <c r="B685" t="s">
        <v>580</v>
      </c>
      <c r="G685" s="1352"/>
      <c r="H685" s="1352"/>
      <c r="I685" s="1352"/>
      <c r="J685" s="1352"/>
      <c r="K685" s="1352"/>
      <c r="L685" s="1352"/>
      <c r="M685" s="1352"/>
      <c r="N685" s="1352"/>
      <c r="O685" s="1352"/>
      <c r="P685" s="1352"/>
      <c r="Q685" s="1352"/>
      <c r="R685" s="1352"/>
      <c r="T685" s="22"/>
      <c r="U685" t="s">
        <v>580</v>
      </c>
      <c r="Z685" s="1295"/>
      <c r="AA685" s="1295"/>
      <c r="AB685" s="1295"/>
      <c r="AC685" s="1295"/>
      <c r="AD685" s="1295"/>
      <c r="AE685" s="1295"/>
      <c r="AF685" s="1295"/>
      <c r="AG685" s="1295"/>
      <c r="AH685" s="1295"/>
      <c r="AI685" s="1295"/>
      <c r="AJ685" s="1295"/>
      <c r="AK685" s="1295"/>
      <c r="AZ685" s="3"/>
    </row>
    <row r="686" spans="1:157" ht="12.95" customHeight="1">
      <c r="A686" s="22"/>
      <c r="B686" t="s">
        <v>17</v>
      </c>
      <c r="G686" s="1352"/>
      <c r="H686" s="1352"/>
      <c r="I686" s="1352"/>
      <c r="J686" s="1352"/>
      <c r="K686" s="1352"/>
      <c r="L686" s="1352"/>
      <c r="M686" s="1352"/>
      <c r="N686" s="1352"/>
      <c r="O686" s="1352"/>
      <c r="P686" s="1352"/>
      <c r="Q686" s="1352"/>
      <c r="R686" s="1352"/>
      <c r="T686" s="22"/>
      <c r="U686" t="s">
        <v>17</v>
      </c>
      <c r="Z686" s="1295"/>
      <c r="AA686" s="1295"/>
      <c r="AB686" s="1295"/>
      <c r="AC686" s="1295"/>
      <c r="AD686" s="1295"/>
      <c r="AE686" s="1295"/>
      <c r="AF686" s="1295"/>
      <c r="AG686" s="1295"/>
      <c r="AH686" s="1295"/>
      <c r="AI686" s="1295"/>
      <c r="AJ686" s="1295"/>
      <c r="AK686" s="1295"/>
      <c r="AZ686" s="3"/>
    </row>
    <row r="687" spans="1:157" ht="12.95" customHeight="1">
      <c r="A687" s="22"/>
      <c r="B687" t="s">
        <v>316</v>
      </c>
      <c r="G687" s="1312"/>
      <c r="H687" s="1312"/>
      <c r="I687" s="1312"/>
      <c r="J687" s="1312"/>
      <c r="K687" s="1312"/>
      <c r="L687" s="1312"/>
      <c r="O687" s="33" t="s">
        <v>206</v>
      </c>
      <c r="P687" s="1296"/>
      <c r="Q687" s="1296"/>
      <c r="R687" s="1296"/>
      <c r="T687" s="22"/>
      <c r="U687" t="s">
        <v>316</v>
      </c>
      <c r="Z687" s="1312"/>
      <c r="AA687" s="1312"/>
      <c r="AB687" s="1312"/>
      <c r="AC687" s="1312"/>
      <c r="AD687" s="1312"/>
      <c r="AE687" s="1312"/>
      <c r="AH687" s="33" t="s">
        <v>206</v>
      </c>
      <c r="AI687" s="1296"/>
      <c r="AJ687" s="1296"/>
      <c r="AK687" s="1296"/>
      <c r="AZ687" s="3"/>
    </row>
    <row r="688" spans="1:157" ht="12.95" customHeight="1">
      <c r="A688" s="22"/>
      <c r="B688" t="s">
        <v>18</v>
      </c>
      <c r="H688" s="1352"/>
      <c r="I688" s="1352"/>
      <c r="J688" s="1352"/>
      <c r="K688" s="1352"/>
      <c r="L688" s="1352"/>
      <c r="M688" s="1352"/>
      <c r="N688" s="1352"/>
      <c r="O688" s="1352"/>
      <c r="P688" s="1352"/>
      <c r="Q688" s="1352"/>
      <c r="R688" s="1352"/>
      <c r="T688" s="22"/>
      <c r="U688" t="s">
        <v>18</v>
      </c>
      <c r="AA688" s="1352"/>
      <c r="AB688" s="1352"/>
      <c r="AC688" s="1352"/>
      <c r="AD688" s="1352"/>
      <c r="AE688" s="1352"/>
      <c r="AF688" s="1352"/>
      <c r="AG688" s="1352"/>
      <c r="AH688" s="1352"/>
      <c r="AI688" s="1352"/>
      <c r="AJ688" s="1352"/>
      <c r="AK688" s="1352"/>
      <c r="AZ688" s="3"/>
    </row>
    <row r="689" spans="1:52" ht="12.95" customHeight="1">
      <c r="A689" s="22"/>
      <c r="B689" t="s">
        <v>20</v>
      </c>
      <c r="N689" s="1307" t="s">
        <v>669</v>
      </c>
      <c r="O689" s="1307"/>
      <c r="T689" s="22"/>
      <c r="U689" t="s">
        <v>20</v>
      </c>
      <c r="AG689" s="1307" t="s">
        <v>669</v>
      </c>
      <c r="AH689" s="1307"/>
      <c r="AZ689" s="3"/>
    </row>
    <row r="690" spans="1:52" ht="12.95" customHeight="1">
      <c r="A690" s="22"/>
      <c r="T690" s="22"/>
      <c r="AZ690" s="3"/>
    </row>
    <row r="691" spans="1:52" ht="12.95" customHeight="1">
      <c r="A691" s="55" t="s">
        <v>362</v>
      </c>
      <c r="B691" t="s">
        <v>463</v>
      </c>
      <c r="G691" s="1297">
        <f>C645</f>
        <v>0</v>
      </c>
      <c r="H691" s="1297"/>
      <c r="I691" s="1297"/>
      <c r="J691" s="1297"/>
      <c r="K691" s="1297"/>
      <c r="L691" s="1297"/>
      <c r="M691" s="1297"/>
      <c r="N691" s="1297"/>
      <c r="O691" s="1297"/>
      <c r="P691" s="1297"/>
      <c r="Q691" s="1297"/>
      <c r="R691" s="1297"/>
      <c r="T691" s="55" t="s">
        <v>363</v>
      </c>
      <c r="U691" t="s">
        <v>463</v>
      </c>
      <c r="Z691" s="1297">
        <f>C646</f>
        <v>0</v>
      </c>
      <c r="AA691" s="1297"/>
      <c r="AB691" s="1297"/>
      <c r="AC691" s="1297"/>
      <c r="AD691" s="1297"/>
      <c r="AE691" s="1297"/>
      <c r="AF691" s="1297"/>
      <c r="AG691" s="1297"/>
      <c r="AH691" s="1297"/>
      <c r="AI691" s="1297"/>
      <c r="AJ691" s="1297"/>
      <c r="AK691" s="1297"/>
      <c r="AZ691" s="3"/>
    </row>
    <row r="692" spans="1:52" ht="12.95" customHeight="1">
      <c r="B692" t="s">
        <v>85</v>
      </c>
      <c r="G692" s="1352"/>
      <c r="H692" s="1352"/>
      <c r="I692" s="1352"/>
      <c r="J692" s="1352"/>
      <c r="K692" s="1352"/>
      <c r="L692" s="1352"/>
      <c r="M692" s="1352"/>
      <c r="N692" s="1352"/>
      <c r="O692" s="1352"/>
      <c r="P692" s="1352"/>
      <c r="Q692" s="1352"/>
      <c r="R692" s="1352"/>
      <c r="T692" s="22"/>
      <c r="U692" t="s">
        <v>85</v>
      </c>
      <c r="Z692" s="1352"/>
      <c r="AA692" s="1352"/>
      <c r="AB692" s="1352"/>
      <c r="AC692" s="1352"/>
      <c r="AD692" s="1352"/>
      <c r="AE692" s="1352"/>
      <c r="AF692" s="1352"/>
      <c r="AG692" s="1352"/>
      <c r="AH692" s="1352"/>
      <c r="AI692" s="1352"/>
      <c r="AJ692" s="1352"/>
      <c r="AK692" s="1352"/>
      <c r="AZ692" s="3"/>
    </row>
    <row r="693" spans="1:52" ht="12.95" customHeight="1">
      <c r="B693" t="s">
        <v>580</v>
      </c>
      <c r="G693" s="1352"/>
      <c r="H693" s="1352"/>
      <c r="I693" s="1352"/>
      <c r="J693" s="1352"/>
      <c r="K693" s="1352"/>
      <c r="L693" s="1352"/>
      <c r="M693" s="1352"/>
      <c r="N693" s="1352"/>
      <c r="O693" s="1352"/>
      <c r="P693" s="1352"/>
      <c r="Q693" s="1352"/>
      <c r="R693" s="1352"/>
      <c r="U693" t="s">
        <v>580</v>
      </c>
      <c r="Z693" s="1295"/>
      <c r="AA693" s="1295"/>
      <c r="AB693" s="1295"/>
      <c r="AC693" s="1295"/>
      <c r="AD693" s="1295"/>
      <c r="AE693" s="1295"/>
      <c r="AF693" s="1295"/>
      <c r="AG693" s="1295"/>
      <c r="AH693" s="1295"/>
      <c r="AI693" s="1295"/>
      <c r="AJ693" s="1295"/>
      <c r="AK693" s="1295"/>
      <c r="AZ693" s="3"/>
    </row>
    <row r="694" spans="1:52" ht="12.95" customHeight="1">
      <c r="B694" t="s">
        <v>17</v>
      </c>
      <c r="G694" s="1352"/>
      <c r="H694" s="1352"/>
      <c r="I694" s="1352"/>
      <c r="J694" s="1352"/>
      <c r="K694" s="1352"/>
      <c r="L694" s="1352"/>
      <c r="M694" s="1352"/>
      <c r="N694" s="1352"/>
      <c r="O694" s="1352"/>
      <c r="P694" s="1352"/>
      <c r="Q694" s="1352"/>
      <c r="R694" s="1352"/>
      <c r="U694" t="s">
        <v>17</v>
      </c>
      <c r="Z694" s="1295"/>
      <c r="AA694" s="1295"/>
      <c r="AB694" s="1295"/>
      <c r="AC694" s="1295"/>
      <c r="AD694" s="1295"/>
      <c r="AE694" s="1295"/>
      <c r="AF694" s="1295"/>
      <c r="AG694" s="1295"/>
      <c r="AH694" s="1295"/>
      <c r="AI694" s="1295"/>
      <c r="AJ694" s="1295"/>
      <c r="AK694" s="1295"/>
      <c r="AZ694" s="3"/>
    </row>
    <row r="695" spans="1:52" ht="12.95" customHeight="1">
      <c r="B695" t="s">
        <v>316</v>
      </c>
      <c r="G695" s="1312"/>
      <c r="H695" s="1312"/>
      <c r="I695" s="1312"/>
      <c r="J695" s="1312"/>
      <c r="K695" s="1312"/>
      <c r="L695" s="1312"/>
      <c r="O695" s="33" t="s">
        <v>206</v>
      </c>
      <c r="P695" s="1296"/>
      <c r="Q695" s="1296"/>
      <c r="R695" s="1296"/>
      <c r="U695" t="s">
        <v>316</v>
      </c>
      <c r="Z695" s="1312"/>
      <c r="AA695" s="1312"/>
      <c r="AB695" s="1312"/>
      <c r="AC695" s="1312"/>
      <c r="AD695" s="1312"/>
      <c r="AE695" s="1312"/>
      <c r="AH695" s="33" t="s">
        <v>206</v>
      </c>
      <c r="AI695" s="1296"/>
      <c r="AJ695" s="1296"/>
      <c r="AK695" s="1296"/>
      <c r="AZ695" s="3"/>
    </row>
    <row r="696" spans="1:52" ht="12.95" customHeight="1">
      <c r="B696" t="s">
        <v>18</v>
      </c>
      <c r="H696" s="1352"/>
      <c r="I696" s="1352"/>
      <c r="J696" s="1352"/>
      <c r="K696" s="1352"/>
      <c r="L696" s="1352"/>
      <c r="M696" s="1352"/>
      <c r="N696" s="1352"/>
      <c r="O696" s="1352"/>
      <c r="P696" s="1352"/>
      <c r="Q696" s="1352"/>
      <c r="R696" s="1352"/>
      <c r="U696" t="s">
        <v>18</v>
      </c>
      <c r="AA696" s="1352"/>
      <c r="AB696" s="1352"/>
      <c r="AC696" s="1352"/>
      <c r="AD696" s="1352"/>
      <c r="AE696" s="1352"/>
      <c r="AF696" s="1352"/>
      <c r="AG696" s="1352"/>
      <c r="AH696" s="1352"/>
      <c r="AI696" s="1352"/>
      <c r="AJ696" s="1352"/>
      <c r="AK696" s="1352"/>
      <c r="AZ696" s="3"/>
    </row>
    <row r="697" spans="1:52" ht="12.95" customHeight="1">
      <c r="B697" t="s">
        <v>20</v>
      </c>
      <c r="N697" s="1307" t="s">
        <v>669</v>
      </c>
      <c r="O697" s="1307"/>
      <c r="U697" t="s">
        <v>20</v>
      </c>
      <c r="AG697" s="1307" t="s">
        <v>669</v>
      </c>
      <c r="AH697" s="1307"/>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2602</v>
      </c>
      <c r="E700" s="135"/>
      <c r="F700" s="135"/>
      <c r="G700" s="135"/>
      <c r="H700" s="135"/>
      <c r="AZ700" s="3"/>
    </row>
    <row r="701" spans="1:52" ht="12.95" customHeight="1">
      <c r="B701" s="135"/>
      <c r="C701" s="135"/>
      <c r="E701" s="136" t="s">
        <v>434</v>
      </c>
      <c r="F701" s="135"/>
      <c r="G701" s="135"/>
      <c r="H701" s="135"/>
      <c r="AE701" s="1307" t="s">
        <v>545</v>
      </c>
      <c r="AF701" s="1307"/>
      <c r="AZ701" s="3"/>
    </row>
    <row r="702" spans="1:52" ht="12.95" customHeight="1">
      <c r="B702" s="135"/>
      <c r="C702" s="135"/>
      <c r="D702" s="136" t="s">
        <v>437</v>
      </c>
      <c r="E702" s="135"/>
      <c r="F702" s="135"/>
      <c r="G702" s="135"/>
      <c r="H702" s="135"/>
      <c r="AE702" s="1307" t="s">
        <v>669</v>
      </c>
      <c r="AF702" s="1307"/>
      <c r="AZ702" s="3"/>
    </row>
    <row r="703" spans="1:52" ht="12.95" customHeight="1">
      <c r="B703" s="135"/>
      <c r="C703" s="135"/>
      <c r="D703" s="136" t="s">
        <v>920</v>
      </c>
      <c r="E703" s="135"/>
      <c r="F703" s="135"/>
      <c r="G703" s="135"/>
      <c r="H703" s="135"/>
      <c r="AE703" s="1464">
        <v>46161</v>
      </c>
      <c r="AF703" s="1464"/>
      <c r="AG703" s="1464"/>
      <c r="AH703" s="1464"/>
      <c r="AI703" s="1464"/>
    </row>
    <row r="704" spans="1:52" ht="12.95" customHeight="1">
      <c r="B704" s="135"/>
      <c r="C704" s="135"/>
      <c r="D704" s="317" t="s">
        <v>983</v>
      </c>
      <c r="E704" s="135"/>
      <c r="F704" s="135"/>
      <c r="G704" s="135"/>
      <c r="H704" s="135"/>
      <c r="AE704" s="1588">
        <v>46252</v>
      </c>
      <c r="AF704" s="1588"/>
      <c r="AG704" s="1588"/>
      <c r="AH704" s="1588"/>
      <c r="AI704" s="1588"/>
    </row>
    <row r="705" spans="1:110" ht="12.95" customHeight="1">
      <c r="B705" s="135"/>
      <c r="C705" s="135"/>
    </row>
    <row r="706" spans="1:110" ht="12.95" customHeight="1">
      <c r="B706" s="135"/>
      <c r="C706" s="135"/>
      <c r="D706" s="136" t="s">
        <v>816</v>
      </c>
      <c r="E706" s="135"/>
      <c r="F706" s="135"/>
      <c r="G706" s="135"/>
      <c r="H706" s="135"/>
      <c r="AE706" s="1518">
        <v>46419</v>
      </c>
      <c r="AF706" s="1464"/>
      <c r="AG706" s="1464"/>
      <c r="AH706" s="1464"/>
      <c r="AI706" s="1464"/>
    </row>
    <row r="707" spans="1:110" ht="12.95" customHeight="1">
      <c r="B707" s="135"/>
      <c r="C707" s="135"/>
      <c r="D707" s="136" t="s">
        <v>435</v>
      </c>
      <c r="E707" s="135"/>
      <c r="F707" s="135"/>
      <c r="G707" s="135"/>
      <c r="H707" s="135"/>
      <c r="AE707" s="1780">
        <v>0.27400000000000002</v>
      </c>
      <c r="AF707" s="1780"/>
      <c r="AG707" s="1780"/>
      <c r="AH707" s="1780"/>
      <c r="AI707" s="1780"/>
    </row>
    <row r="708" spans="1:110" ht="12.95" customHeight="1">
      <c r="B708" s="135"/>
      <c r="C708" s="135"/>
      <c r="D708" s="136" t="s">
        <v>436</v>
      </c>
      <c r="E708" s="135"/>
      <c r="F708" s="135"/>
      <c r="G708" s="135"/>
      <c r="H708" s="135"/>
      <c r="W708" s="1297" t="str">
        <f>H344</f>
        <v>California Housing Finance Agency</v>
      </c>
      <c r="X708" s="1297"/>
      <c r="Y708" s="1297"/>
      <c r="Z708" s="1297"/>
      <c r="AA708" s="1297"/>
      <c r="AB708" s="1297"/>
      <c r="AC708" s="1297"/>
      <c r="AD708" s="1297"/>
      <c r="AE708" s="1297"/>
      <c r="AF708" s="1297"/>
      <c r="AG708" s="1297"/>
      <c r="AH708" s="1297"/>
      <c r="AI708" s="1297"/>
      <c r="AJ708" s="1297"/>
      <c r="AK708" s="1297"/>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07" t="s">
        <v>669</v>
      </c>
      <c r="AF710" s="1307"/>
    </row>
    <row r="711" spans="1:110" ht="12.95" customHeight="1">
      <c r="B711" s="135"/>
      <c r="C711" s="135"/>
      <c r="D711" s="136" t="s">
        <v>442</v>
      </c>
      <c r="E711" s="135"/>
      <c r="F711" s="135"/>
      <c r="G711" s="135"/>
      <c r="H711" s="135"/>
      <c r="W711" s="1352" t="s">
        <v>591</v>
      </c>
      <c r="X711" s="1352"/>
      <c r="Y711" s="1352"/>
      <c r="Z711" s="1352"/>
      <c r="AA711" s="1352"/>
      <c r="AB711" s="1352"/>
      <c r="AC711" s="1352"/>
      <c r="AD711" s="1352"/>
      <c r="AE711" s="1352"/>
      <c r="AF711" s="1352"/>
      <c r="AG711" s="1352"/>
      <c r="AH711" s="1352"/>
      <c r="AI711" s="1352"/>
      <c r="AJ711" s="1352"/>
      <c r="AK711" s="1352"/>
    </row>
    <row r="712" spans="1:110" ht="12.95" customHeight="1">
      <c r="B712" s="135"/>
      <c r="C712" s="135"/>
      <c r="D712" s="136" t="s">
        <v>87</v>
      </c>
      <c r="E712" s="135"/>
      <c r="F712" s="135"/>
      <c r="G712" s="135"/>
      <c r="H712" s="135"/>
      <c r="J712" s="1352"/>
      <c r="K712" s="1352"/>
      <c r="L712" s="1352"/>
      <c r="M712" s="1352"/>
      <c r="N712" s="1352"/>
      <c r="O712" s="1352"/>
      <c r="P712" s="1352"/>
      <c r="Q712" s="1352"/>
      <c r="R712" s="1352"/>
      <c r="S712" s="1352"/>
      <c r="T712" s="1352"/>
      <c r="U712" s="1352"/>
      <c r="V712" s="1352"/>
      <c r="W712" s="1352"/>
      <c r="X712" s="1352"/>
      <c r="BB712" s="34"/>
      <c r="BC712" s="34"/>
      <c r="BD712" s="34"/>
      <c r="BE712" s="3"/>
      <c r="BF712" s="3"/>
      <c r="BJ712" s="3"/>
      <c r="BK712" s="3"/>
      <c r="BL712" s="3"/>
      <c r="BM712" s="3"/>
      <c r="BN712" s="34"/>
      <c r="BO712" s="34"/>
    </row>
    <row r="713" spans="1:110" ht="12.95" customHeight="1">
      <c r="B713" s="135"/>
      <c r="C713" s="135"/>
      <c r="D713" s="136" t="s">
        <v>88</v>
      </c>
      <c r="J713" s="1312"/>
      <c r="K713" s="1312"/>
      <c r="L713" s="1312"/>
      <c r="M713" s="1312"/>
      <c r="N713" s="1312"/>
      <c r="O713" s="1312"/>
      <c r="P713" s="4" t="s">
        <v>206</v>
      </c>
      <c r="Q713" s="4"/>
      <c r="R713" s="1296"/>
      <c r="S713" s="1296"/>
      <c r="T713" s="1296"/>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352" t="s">
        <v>307</v>
      </c>
      <c r="X714" s="1352"/>
      <c r="Y714" s="1352"/>
      <c r="Z714" s="1352"/>
      <c r="AA714" s="1352"/>
      <c r="AB714" s="1352"/>
      <c r="AC714" s="1352"/>
      <c r="AD714" s="1352"/>
      <c r="AE714" s="1352"/>
      <c r="AF714" s="1352"/>
      <c r="AG714" s="1352"/>
      <c r="AH714" s="1352"/>
      <c r="AI714" s="1352"/>
      <c r="AJ714" s="1352"/>
      <c r="AK714" s="135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352" t="s">
        <v>334</v>
      </c>
      <c r="F715" s="1352"/>
      <c r="G715" s="1352"/>
      <c r="H715" s="1352"/>
      <c r="I715" s="1352"/>
      <c r="J715" s="1352"/>
      <c r="K715" s="1352"/>
      <c r="L715" s="1352"/>
      <c r="M715" s="1352"/>
      <c r="N715" s="1352"/>
      <c r="O715" s="1352"/>
      <c r="P715" s="1352"/>
      <c r="Q715" s="1352"/>
      <c r="R715" s="1352"/>
      <c r="S715" s="1352"/>
      <c r="T715" s="1352"/>
      <c r="U715" s="1352"/>
      <c r="V715" s="1352"/>
      <c r="W715" s="1352"/>
      <c r="X715" s="1352"/>
      <c r="Y715" s="1352"/>
      <c r="Z715" s="1352"/>
      <c r="AA715" s="1352"/>
      <c r="AB715" s="1352"/>
      <c r="AC715" s="1352"/>
      <c r="AD715" s="1352"/>
      <c r="AE715" s="1352"/>
      <c r="AF715" s="1352"/>
      <c r="AG715" s="1352"/>
      <c r="AH715" s="1352"/>
      <c r="AI715" s="1352"/>
      <c r="AJ715" s="1352"/>
      <c r="AK715" s="135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604" t="s">
        <v>95</v>
      </c>
      <c r="B717" s="1604"/>
      <c r="C717" s="1604"/>
      <c r="D717" s="1604"/>
      <c r="E717" s="1604"/>
      <c r="F717" s="1604"/>
      <c r="G717" s="1604"/>
      <c r="H717" s="1604"/>
      <c r="I717" s="1604"/>
      <c r="J717" s="1604"/>
      <c r="K717" s="1604"/>
      <c r="L717" s="1604"/>
      <c r="M717" s="1604"/>
      <c r="N717" s="1604"/>
      <c r="O717" s="1604"/>
      <c r="P717" s="1604"/>
      <c r="Q717" s="1604"/>
      <c r="R717" s="1604"/>
      <c r="S717" s="1604"/>
      <c r="T717" s="1604"/>
      <c r="U717" s="1604"/>
      <c r="V717" s="1604"/>
      <c r="W717" s="1604"/>
      <c r="X717" s="1604"/>
      <c r="Y717" s="1604"/>
      <c r="Z717" s="1604"/>
      <c r="AA717" s="1604"/>
      <c r="AB717" s="1604"/>
      <c r="AC717" s="1604"/>
      <c r="AD717" s="1604"/>
      <c r="AE717" s="1604"/>
      <c r="AF717" s="1604"/>
      <c r="AG717" s="1604"/>
      <c r="AH717" s="1604"/>
      <c r="AI717" s="1604"/>
      <c r="AJ717" s="1604"/>
      <c r="AK717" s="1604"/>
      <c r="AL717" s="1604"/>
      <c r="AM717" s="1604"/>
      <c r="AN717" s="1604"/>
      <c r="AO717" s="1604"/>
      <c r="AP717" s="1604"/>
      <c r="AQ717" s="1604"/>
      <c r="AR717" s="1604"/>
      <c r="AS717" s="1604"/>
      <c r="AT717" s="1604"/>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604"/>
      <c r="B718" s="1604"/>
      <c r="C718" s="1604"/>
      <c r="D718" s="1604"/>
      <c r="E718" s="1604"/>
      <c r="F718" s="1604"/>
      <c r="G718" s="1604"/>
      <c r="H718" s="1604"/>
      <c r="I718" s="1604"/>
      <c r="J718" s="1604"/>
      <c r="K718" s="1604"/>
      <c r="L718" s="1604"/>
      <c r="M718" s="1604"/>
      <c r="N718" s="1604"/>
      <c r="O718" s="1604"/>
      <c r="P718" s="1604"/>
      <c r="Q718" s="1604"/>
      <c r="R718" s="1604"/>
      <c r="S718" s="1604"/>
      <c r="T718" s="1604"/>
      <c r="U718" s="1604"/>
      <c r="V718" s="1604"/>
      <c r="W718" s="1604"/>
      <c r="X718" s="1604"/>
      <c r="Y718" s="1604"/>
      <c r="Z718" s="1604"/>
      <c r="AA718" s="1604"/>
      <c r="AB718" s="1604"/>
      <c r="AC718" s="1604"/>
      <c r="AD718" s="1604"/>
      <c r="AE718" s="1604"/>
      <c r="AF718" s="1604"/>
      <c r="AG718" s="1604"/>
      <c r="AH718" s="1604"/>
      <c r="AI718" s="1604"/>
      <c r="AJ718" s="1604"/>
      <c r="AK718" s="1604"/>
      <c r="AL718" s="1604"/>
      <c r="AM718" s="1604"/>
      <c r="AN718" s="1604"/>
      <c r="AO718" s="1604"/>
      <c r="AP718" s="1604"/>
      <c r="AQ718" s="1604"/>
      <c r="AR718" s="1604"/>
      <c r="AS718" s="1604"/>
      <c r="AT718" s="1604"/>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604"/>
      <c r="B719" s="1604"/>
      <c r="C719" s="1604"/>
      <c r="D719" s="1604"/>
      <c r="E719" s="1604"/>
      <c r="F719" s="1604"/>
      <c r="G719" s="1604"/>
      <c r="H719" s="1604"/>
      <c r="I719" s="1604"/>
      <c r="J719" s="1604"/>
      <c r="K719" s="1604"/>
      <c r="L719" s="1604"/>
      <c r="M719" s="1604"/>
      <c r="N719" s="1604"/>
      <c r="O719" s="1604"/>
      <c r="P719" s="1604"/>
      <c r="Q719" s="1604"/>
      <c r="R719" s="1604"/>
      <c r="S719" s="1604"/>
      <c r="T719" s="1604"/>
      <c r="U719" s="1604"/>
      <c r="V719" s="1604"/>
      <c r="W719" s="1604"/>
      <c r="X719" s="1604"/>
      <c r="Y719" s="1604"/>
      <c r="Z719" s="1604"/>
      <c r="AA719" s="1604"/>
      <c r="AB719" s="1604"/>
      <c r="AC719" s="1604"/>
      <c r="AD719" s="1604"/>
      <c r="AE719" s="1604"/>
      <c r="AF719" s="1604"/>
      <c r="AG719" s="1604"/>
      <c r="AH719" s="1604"/>
      <c r="AI719" s="1604"/>
      <c r="AJ719" s="1604"/>
      <c r="AK719" s="1604"/>
      <c r="AL719" s="1604"/>
      <c r="AM719" s="1604"/>
      <c r="AN719" s="1604"/>
      <c r="AO719" s="1604"/>
      <c r="AP719" s="1604"/>
      <c r="AQ719" s="1604"/>
      <c r="AR719" s="1604"/>
      <c r="AS719" s="1604"/>
      <c r="AT719" s="1604"/>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28" t="s">
        <v>389</v>
      </c>
      <c r="C722" s="1299"/>
      <c r="D722" s="1299"/>
      <c r="E722" s="1299"/>
      <c r="F722" s="1300"/>
      <c r="G722" s="1528" t="s">
        <v>285</v>
      </c>
      <c r="H722" s="1299"/>
      <c r="I722" s="1299"/>
      <c r="J722" s="1300"/>
      <c r="K722" s="1529" t="s">
        <v>1668</v>
      </c>
      <c r="L722" s="1530"/>
      <c r="M722" s="1530"/>
      <c r="N722" s="1531"/>
      <c r="O722" s="1528" t="s">
        <v>447</v>
      </c>
      <c r="P722" s="1299"/>
      <c r="Q722" s="1299"/>
      <c r="R722" s="1299"/>
      <c r="S722" s="1300"/>
      <c r="T722" s="1298" t="s">
        <v>1922</v>
      </c>
      <c r="U722" s="1299"/>
      <c r="V722" s="1299"/>
      <c r="W722" s="1300"/>
      <c r="X722" s="1298" t="s">
        <v>1924</v>
      </c>
      <c r="Y722" s="1299"/>
      <c r="Z722" s="1299"/>
      <c r="AA722" s="1299"/>
      <c r="AB722" s="1300"/>
      <c r="AC722" s="1298" t="s">
        <v>1923</v>
      </c>
      <c r="AD722" s="1299"/>
      <c r="AE722" s="1299"/>
      <c r="AF722" s="1299"/>
      <c r="AG722" s="1300"/>
      <c r="AH722" s="1298" t="s">
        <v>1925</v>
      </c>
      <c r="AI722" s="1299"/>
      <c r="AJ722" s="1300"/>
      <c r="AK722" s="1298" t="s">
        <v>1952</v>
      </c>
      <c r="AL722" s="1299"/>
      <c r="AM722" s="1299"/>
      <c r="AN722" s="1299"/>
      <c r="AO722" s="1300"/>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01"/>
      <c r="C723" s="1302"/>
      <c r="D723" s="1302"/>
      <c r="E723" s="1302"/>
      <c r="F723" s="1303"/>
      <c r="G723" s="1301"/>
      <c r="H723" s="1302"/>
      <c r="I723" s="1302"/>
      <c r="J723" s="1303"/>
      <c r="K723" s="1532"/>
      <c r="L723" s="1533"/>
      <c r="M723" s="1533"/>
      <c r="N723" s="1534"/>
      <c r="O723" s="1301"/>
      <c r="P723" s="1302"/>
      <c r="Q723" s="1302"/>
      <c r="R723" s="1302"/>
      <c r="S723" s="1303"/>
      <c r="T723" s="1301"/>
      <c r="U723" s="1302"/>
      <c r="V723" s="1302"/>
      <c r="W723" s="1303"/>
      <c r="X723" s="1301"/>
      <c r="Y723" s="1302"/>
      <c r="Z723" s="1302"/>
      <c r="AA723" s="1302"/>
      <c r="AB723" s="1303"/>
      <c r="AC723" s="1301"/>
      <c r="AD723" s="1302"/>
      <c r="AE723" s="1302"/>
      <c r="AF723" s="1302"/>
      <c r="AG723" s="1303"/>
      <c r="AH723" s="1301"/>
      <c r="AI723" s="1302"/>
      <c r="AJ723" s="1303"/>
      <c r="AK723" s="1301"/>
      <c r="AL723" s="1302"/>
      <c r="AM723" s="1302"/>
      <c r="AN723" s="1302"/>
      <c r="AO723" s="130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01"/>
      <c r="C724" s="1302"/>
      <c r="D724" s="1302"/>
      <c r="E724" s="1302"/>
      <c r="F724" s="1303"/>
      <c r="G724" s="1301"/>
      <c r="H724" s="1302"/>
      <c r="I724" s="1302"/>
      <c r="J724" s="1303"/>
      <c r="K724" s="1532"/>
      <c r="L724" s="1533"/>
      <c r="M724" s="1533"/>
      <c r="N724" s="1534"/>
      <c r="O724" s="1301"/>
      <c r="P724" s="1302"/>
      <c r="Q724" s="1302"/>
      <c r="R724" s="1302"/>
      <c r="S724" s="1303"/>
      <c r="T724" s="1301"/>
      <c r="U724" s="1302"/>
      <c r="V724" s="1302"/>
      <c r="W724" s="1303"/>
      <c r="X724" s="1301"/>
      <c r="Y724" s="1302"/>
      <c r="Z724" s="1302"/>
      <c r="AA724" s="1302"/>
      <c r="AB724" s="1303"/>
      <c r="AC724" s="1301"/>
      <c r="AD724" s="1302"/>
      <c r="AE724" s="1302"/>
      <c r="AF724" s="1302"/>
      <c r="AG724" s="1303"/>
      <c r="AH724" s="1301"/>
      <c r="AI724" s="1302"/>
      <c r="AJ724" s="1303"/>
      <c r="AK724" s="1301"/>
      <c r="AL724" s="1302"/>
      <c r="AM724" s="1302"/>
      <c r="AN724" s="1302"/>
      <c r="AO724" s="1303"/>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04"/>
      <c r="C725" s="1305"/>
      <c r="D725" s="1305"/>
      <c r="E725" s="1305"/>
      <c r="F725" s="1306"/>
      <c r="G725" s="1304"/>
      <c r="H725" s="1305"/>
      <c r="I725" s="1305"/>
      <c r="J725" s="1306"/>
      <c r="K725" s="1532"/>
      <c r="L725" s="1533"/>
      <c r="M725" s="1533"/>
      <c r="N725" s="1534"/>
      <c r="O725" s="1304"/>
      <c r="P725" s="1305"/>
      <c r="Q725" s="1305"/>
      <c r="R725" s="1305"/>
      <c r="S725" s="1306"/>
      <c r="T725" s="1304"/>
      <c r="U725" s="1305"/>
      <c r="V725" s="1305"/>
      <c r="W725" s="1306"/>
      <c r="X725" s="1304"/>
      <c r="Y725" s="1305"/>
      <c r="Z725" s="1305"/>
      <c r="AA725" s="1305"/>
      <c r="AB725" s="1306"/>
      <c r="AC725" s="1304"/>
      <c r="AD725" s="1305"/>
      <c r="AE725" s="1305"/>
      <c r="AF725" s="1305"/>
      <c r="AG725" s="1306"/>
      <c r="AH725" s="1304"/>
      <c r="AI725" s="1305"/>
      <c r="AJ725" s="1306"/>
      <c r="AK725" s="1304"/>
      <c r="AL725" s="1305"/>
      <c r="AM725" s="1305"/>
      <c r="AN725" s="1305"/>
      <c r="AO725" s="1306"/>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269"/>
      <c r="CJ725" s="1271"/>
      <c r="CK725" s="121" t="s">
        <v>475</v>
      </c>
      <c r="CL725" s="122"/>
      <c r="CM725" s="1269"/>
      <c r="CN725" s="1271"/>
      <c r="CO725" s="3"/>
      <c r="CP725" s="1605" t="s">
        <v>633</v>
      </c>
      <c r="CQ725" s="1606"/>
      <c r="CR725" s="1606"/>
      <c r="CS725" s="1606"/>
      <c r="CT725" s="1607"/>
      <c r="CU725" s="1419" t="s">
        <v>325</v>
      </c>
      <c r="CV725" s="1419"/>
      <c r="CW725" s="1419"/>
      <c r="CX725" s="1419"/>
      <c r="CY725" s="1419"/>
      <c r="CZ725" s="1419" t="s">
        <v>163</v>
      </c>
      <c r="DA725" s="1419"/>
      <c r="DB725" s="1419"/>
      <c r="DC725" s="1419"/>
      <c r="DD725" s="1419"/>
      <c r="DE725" s="1419" t="s">
        <v>164</v>
      </c>
      <c r="DF725" s="1419"/>
      <c r="DG725" s="1419"/>
      <c r="DH725" s="1419"/>
      <c r="DI725" s="1419"/>
      <c r="DJ725" s="1419" t="s">
        <v>460</v>
      </c>
      <c r="DK725" s="1419"/>
      <c r="DL725" s="1419"/>
      <c r="DM725" s="1419"/>
      <c r="DN725" s="1419"/>
      <c r="DO725" s="1419" t="s">
        <v>30</v>
      </c>
      <c r="DP725" s="1419"/>
      <c r="DQ725" s="1419"/>
      <c r="DR725" s="1419"/>
      <c r="DS725" s="1419"/>
      <c r="DT725" s="89"/>
      <c r="DU725" s="1419" t="s">
        <v>633</v>
      </c>
      <c r="DV725" s="1419"/>
      <c r="DW725" s="1419"/>
      <c r="DX725" s="1419"/>
      <c r="DY725" s="1419"/>
      <c r="DZ725" s="1419" t="s">
        <v>325</v>
      </c>
      <c r="EA725" s="1419"/>
      <c r="EB725" s="1419"/>
      <c r="EC725" s="1419"/>
      <c r="ED725" s="1419"/>
      <c r="EE725" s="1419" t="s">
        <v>163</v>
      </c>
      <c r="EF725" s="1419"/>
      <c r="EG725" s="1419"/>
      <c r="EH725" s="1419"/>
      <c r="EI725" s="1419"/>
      <c r="EJ725" s="1419" t="s">
        <v>164</v>
      </c>
      <c r="EK725" s="1419"/>
      <c r="EL725" s="1419"/>
      <c r="EM725" s="1419"/>
      <c r="EN725" s="1419"/>
      <c r="EO725" s="1419" t="s">
        <v>460</v>
      </c>
      <c r="EP725" s="1419"/>
      <c r="EQ725" s="1419"/>
      <c r="ER725" s="1419"/>
      <c r="ES725" s="1419"/>
      <c r="ET725" s="1419" t="s">
        <v>30</v>
      </c>
      <c r="EU725" s="1419"/>
      <c r="EV725" s="1419"/>
      <c r="EW725" s="1419"/>
      <c r="EX725" s="1419"/>
      <c r="EY725" s="4"/>
      <c r="EZ725" s="1419" t="s">
        <v>633</v>
      </c>
      <c r="FA725" s="1419"/>
      <c r="FB725" s="1419"/>
      <c r="FC725" s="1419"/>
      <c r="FD725" s="1419"/>
      <c r="FE725" s="1419" t="s">
        <v>325</v>
      </c>
      <c r="FF725" s="1419"/>
      <c r="FG725" s="1419"/>
      <c r="FH725" s="1419"/>
      <c r="FI725" s="1419"/>
      <c r="FJ725" s="1419" t="s">
        <v>163</v>
      </c>
      <c r="FK725" s="1419"/>
      <c r="FL725" s="1419"/>
      <c r="FM725" s="1419"/>
      <c r="FN725" s="1419"/>
      <c r="FO725" s="1419" t="s">
        <v>164</v>
      </c>
      <c r="FP725" s="1419"/>
      <c r="FQ725" s="1419"/>
      <c r="FR725" s="1419"/>
      <c r="FS725" s="1419"/>
      <c r="FT725" s="1419" t="s">
        <v>460</v>
      </c>
      <c r="FU725" s="1419"/>
      <c r="FV725" s="1419"/>
      <c r="FW725" s="1419"/>
      <c r="FX725" s="1419"/>
      <c r="FY725" s="1419" t="s">
        <v>30</v>
      </c>
      <c r="FZ725" s="1419"/>
      <c r="GA725" s="1419"/>
      <c r="GB725" s="1419"/>
      <c r="GC725" s="1419"/>
    </row>
    <row r="726" spans="1:185" ht="12.95" customHeight="1">
      <c r="A726" s="4"/>
      <c r="B726" s="1289" t="s">
        <v>325</v>
      </c>
      <c r="C726" s="1290"/>
      <c r="D726" s="1290"/>
      <c r="E726" s="1290"/>
      <c r="F726" s="1291"/>
      <c r="G726" s="1515">
        <v>27</v>
      </c>
      <c r="H726" s="1516"/>
      <c r="I726" s="1516"/>
      <c r="J726" s="1517"/>
      <c r="K726" s="1520">
        <v>527</v>
      </c>
      <c r="L726" s="1521"/>
      <c r="M726" s="1521"/>
      <c r="N726" s="1522"/>
      <c r="O726" s="1409">
        <v>738</v>
      </c>
      <c r="P726" s="1410"/>
      <c r="Q726" s="1410"/>
      <c r="R726" s="1410"/>
      <c r="S726" s="1411"/>
      <c r="T726" s="1409">
        <f>$Q$840</f>
        <v>114</v>
      </c>
      <c r="U726" s="1410"/>
      <c r="V726" s="1410"/>
      <c r="W726" s="1411"/>
      <c r="X726" s="1331">
        <f t="shared" ref="X726:X749" si="10">O726+T726</f>
        <v>852</v>
      </c>
      <c r="Y726" s="1332"/>
      <c r="Z726" s="1332"/>
      <c r="AA726" s="1332"/>
      <c r="AB726" s="1333"/>
      <c r="AC726" s="1523">
        <v>0.3</v>
      </c>
      <c r="AD726" s="1524"/>
      <c r="AE726" s="1524"/>
      <c r="AF726" s="1524"/>
      <c r="AG726" s="1525"/>
      <c r="AH726" s="1313">
        <f>IF($AC726&gt;0,($X726/$AZ726), "")</f>
        <v>0.3</v>
      </c>
      <c r="AI726" s="1314"/>
      <c r="AJ726" s="1315"/>
      <c r="AK726" s="1289" t="s">
        <v>591</v>
      </c>
      <c r="AL726" s="1290"/>
      <c r="AM726" s="1290"/>
      <c r="AN726" s="1290"/>
      <c r="AO726" s="1291"/>
      <c r="AP726" s="3"/>
      <c r="AQ726" s="3"/>
      <c r="AR726" s="3"/>
      <c r="AS726" s="3"/>
      <c r="AZ726" s="118">
        <f t="shared" ref="AZ726:AZ760" si="11">IF($G726=0,"N/A",VLOOKUP($T$189,TC_Rent,(MATCH($B726,bedrooms,FALSE)),FALSE))</f>
        <v>2840</v>
      </c>
      <c r="BA726" s="3"/>
      <c r="BB726" s="3"/>
      <c r="BC726" s="3"/>
      <c r="BD726" s="3"/>
      <c r="BE726" s="204"/>
      <c r="BF726" s="293">
        <f t="shared" ref="BF726:BF760" si="12">G726</f>
        <v>27</v>
      </c>
      <c r="BG726" s="297">
        <f t="shared" ref="BG726:BG760" si="13">IF($BF$761=0,0,BF726/$BF$761)</f>
        <v>9.4736842105263161E-2</v>
      </c>
      <c r="BH726" s="298">
        <f t="shared" ref="BH726:BH760" si="14">IF(BG726=0,"",BG726*AC726)</f>
        <v>2.8421052631578948E-2</v>
      </c>
      <c r="BI726" s="3"/>
      <c r="BJ726" s="3"/>
      <c r="BK726" s="3"/>
      <c r="BL726" s="3"/>
      <c r="BM726" s="3"/>
      <c r="BN726" s="3"/>
      <c r="BS726" s="293">
        <f t="shared" ref="BS726:BS760" si="15">G726</f>
        <v>27</v>
      </c>
      <c r="BT726" s="297">
        <f t="shared" ref="BT726:BT760" si="16">IF($BS$761=0,0,BS726/$BS$761)</f>
        <v>9.4736842105263161E-2</v>
      </c>
      <c r="BU726" s="298">
        <f t="shared" ref="BU726:BU760" si="17">IF(BT726=0,"",BT726*AH726)</f>
        <v>2.8421052631578948E-2</v>
      </c>
      <c r="CC726" s="3"/>
      <c r="CD726" s="3"/>
      <c r="CE726" s="3"/>
      <c r="CF726" s="3"/>
      <c r="CG726" s="1285">
        <f>IF(AND(AC726&lt;=0.5,AC726&gt;=0.36),1,0)</f>
        <v>0</v>
      </c>
      <c r="CH726" s="1287"/>
      <c r="CI726" s="1269">
        <f>IF(CG726=1,G726,0)</f>
        <v>0</v>
      </c>
      <c r="CJ726" s="1271"/>
      <c r="CK726" s="1285">
        <f t="shared" ref="CK726:CK760" si="18">IF(AND(AC726&lt;=0.35,AC726&gt;0),1,0)</f>
        <v>1</v>
      </c>
      <c r="CL726" s="1287"/>
      <c r="CM726" s="1269">
        <f t="shared" ref="CM726:CM760" si="19">IF(CK726=1,G726,0)</f>
        <v>27</v>
      </c>
      <c r="CN726" s="1271"/>
      <c r="CO726" s="3"/>
      <c r="CP726" s="1266">
        <f t="shared" ref="CP726:CP760" si="20">IF(B726="SRO/Studio",G726,0)</f>
        <v>0</v>
      </c>
      <c r="CQ726" s="1267"/>
      <c r="CR726" s="1267"/>
      <c r="CS726" s="1267"/>
      <c r="CT726" s="1268"/>
      <c r="CU726" s="1288">
        <f t="shared" ref="CU726:CU760" si="21">IF(B726="1 Bedroom",G726,0)</f>
        <v>27</v>
      </c>
      <c r="CV726" s="1288"/>
      <c r="CW726" s="1288"/>
      <c r="CX726" s="1288"/>
      <c r="CY726" s="1288"/>
      <c r="CZ726" s="1288">
        <f t="shared" ref="CZ726:CZ760" si="22">IF(B726="2 Bedrooms",G726,0)</f>
        <v>0</v>
      </c>
      <c r="DA726" s="1288"/>
      <c r="DB726" s="1288"/>
      <c r="DC726" s="1288"/>
      <c r="DD726" s="1288"/>
      <c r="DE726" s="1288">
        <f t="shared" ref="DE726:DE760" si="23">IF(B726="3 Bedrooms",G726,0)</f>
        <v>0</v>
      </c>
      <c r="DF726" s="1288"/>
      <c r="DG726" s="1288"/>
      <c r="DH726" s="1288"/>
      <c r="DI726" s="1288"/>
      <c r="DJ726" s="1288">
        <f t="shared" ref="DJ726:DJ760" si="24">IF(B726="4 Bedrooms",G726,0)</f>
        <v>0</v>
      </c>
      <c r="DK726" s="1288"/>
      <c r="DL726" s="1288"/>
      <c r="DM726" s="1288"/>
      <c r="DN726" s="1288"/>
      <c r="DO726" s="1288">
        <f t="shared" ref="DO726:DO760" si="25">IF(B726="5 Bedrooms",G726,0)</f>
        <v>0</v>
      </c>
      <c r="DP726" s="1288"/>
      <c r="DQ726" s="1288"/>
      <c r="DR726" s="1288"/>
      <c r="DS726" s="1288"/>
      <c r="DT726" s="6"/>
      <c r="DU726" s="1293">
        <f t="shared" ref="DU726:DU760" si="26">IF(AND(B726="SRO/Studio",AC726&lt;=0.3),G726,0)</f>
        <v>0</v>
      </c>
      <c r="DV726" s="1293"/>
      <c r="DW726" s="1293"/>
      <c r="DX726" s="1293"/>
      <c r="DY726" s="1293"/>
      <c r="DZ726" s="1293">
        <f t="shared" ref="DZ726:DZ760" si="27">IF(AND(B726="1 Bedroom",AC726&lt;=0.3),G726,0)</f>
        <v>27</v>
      </c>
      <c r="EA726" s="1293"/>
      <c r="EB726" s="1293"/>
      <c r="EC726" s="1293"/>
      <c r="ED726" s="1293"/>
      <c r="EE726" s="1293">
        <f t="shared" ref="EE726:EE760" si="28">IF(AND(B726="2 Bedrooms",AC726&lt;=0.3),G726,0)</f>
        <v>0</v>
      </c>
      <c r="EF726" s="1293"/>
      <c r="EG726" s="1293"/>
      <c r="EH726" s="1293"/>
      <c r="EI726" s="1293"/>
      <c r="EJ726" s="1293">
        <f t="shared" ref="EJ726:EJ760" si="29">IF(AND(B726="3 Bedrooms",AC726&lt;=0.3),G726,0)</f>
        <v>0</v>
      </c>
      <c r="EK726" s="1293"/>
      <c r="EL726" s="1293"/>
      <c r="EM726" s="1293"/>
      <c r="EN726" s="1293"/>
      <c r="EO726" s="1293">
        <f t="shared" ref="EO726:EO760" si="30">IF(AND(B726="4 Bedrooms",AC726&lt;=0.3),G726,0)</f>
        <v>0</v>
      </c>
      <c r="EP726" s="1293"/>
      <c r="EQ726" s="1293"/>
      <c r="ER726" s="1293"/>
      <c r="ES726" s="1293"/>
      <c r="ET726" s="1293">
        <f t="shared" ref="ET726:ET760" si="31">IF(AND(B726="5 Bedrooms",AC726&lt;=0.3),G726,0)</f>
        <v>0</v>
      </c>
      <c r="EU726" s="1293"/>
      <c r="EV726" s="1293"/>
      <c r="EW726" s="1293"/>
      <c r="EX726" s="1293"/>
      <c r="EY726" s="4"/>
      <c r="EZ726" s="1285" t="str">
        <f t="shared" ref="EZ726:EZ760" si="32">IF(CP726&gt;0,O726,"")</f>
        <v/>
      </c>
      <c r="FA726" s="1286"/>
      <c r="FB726" s="1286"/>
      <c r="FC726" s="1286"/>
      <c r="FD726" s="1287"/>
      <c r="FE726" s="1285">
        <f t="shared" ref="FE726:FE760" si="33">IF(CU726&gt;0,O726,"")</f>
        <v>738</v>
      </c>
      <c r="FF726" s="1286"/>
      <c r="FG726" s="1286"/>
      <c r="FH726" s="1286"/>
      <c r="FI726" s="1287"/>
      <c r="FJ726" s="1285" t="str">
        <f t="shared" ref="FJ726:FJ760" si="34">IF(CZ726&gt;0,O726,"")</f>
        <v/>
      </c>
      <c r="FK726" s="1286"/>
      <c r="FL726" s="1286"/>
      <c r="FM726" s="1286"/>
      <c r="FN726" s="1287"/>
      <c r="FO726" s="1285" t="str">
        <f t="shared" ref="FO726:FO760" si="35">IF(DE726&gt;0,O726,"")</f>
        <v/>
      </c>
      <c r="FP726" s="1286"/>
      <c r="FQ726" s="1286"/>
      <c r="FR726" s="1286"/>
      <c r="FS726" s="1287"/>
      <c r="FT726" s="1285" t="str">
        <f t="shared" ref="FT726:FT760" si="36">IF(DJ726&gt;0,O726,"")</f>
        <v/>
      </c>
      <c r="FU726" s="1286"/>
      <c r="FV726" s="1286"/>
      <c r="FW726" s="1286"/>
      <c r="FX726" s="1287"/>
      <c r="FY726" s="1285" t="str">
        <f t="shared" ref="FY726:FY760" si="37">IF(DO726&gt;0,O726,"")</f>
        <v/>
      </c>
      <c r="FZ726" s="1286"/>
      <c r="GA726" s="1286"/>
      <c r="GB726" s="1286"/>
      <c r="GC726" s="1287"/>
    </row>
    <row r="727" spans="1:185" ht="12.95" customHeight="1">
      <c r="A727" s="4"/>
      <c r="B727" s="1289" t="s">
        <v>325</v>
      </c>
      <c r="C727" s="1290"/>
      <c r="D727" s="1290"/>
      <c r="E727" s="1290"/>
      <c r="F727" s="1291"/>
      <c r="G727" s="1515">
        <v>53</v>
      </c>
      <c r="H727" s="1516"/>
      <c r="I727" s="1516"/>
      <c r="J727" s="1517"/>
      <c r="K727" s="1520">
        <v>527</v>
      </c>
      <c r="L727" s="1521"/>
      <c r="M727" s="1521"/>
      <c r="N727" s="1522"/>
      <c r="O727" s="1409">
        <v>1306</v>
      </c>
      <c r="P727" s="1410"/>
      <c r="Q727" s="1410"/>
      <c r="R727" s="1410"/>
      <c r="S727" s="1411"/>
      <c r="T727" s="1409">
        <f t="shared" ref="T727:T728" si="38">$Q$840</f>
        <v>114</v>
      </c>
      <c r="U727" s="1410"/>
      <c r="V727" s="1410"/>
      <c r="W727" s="1411"/>
      <c r="X727" s="1331">
        <f t="shared" si="10"/>
        <v>1420</v>
      </c>
      <c r="Y727" s="1332"/>
      <c r="Z727" s="1332"/>
      <c r="AA727" s="1332"/>
      <c r="AB727" s="1333"/>
      <c r="AC727" s="1523">
        <v>0.5</v>
      </c>
      <c r="AD727" s="1524"/>
      <c r="AE727" s="1524"/>
      <c r="AF727" s="1524"/>
      <c r="AG727" s="1525"/>
      <c r="AH727" s="1313">
        <f t="shared" ref="AH727:AH760" si="39">IF($AC727&gt;0,($X727/$AZ727), "")</f>
        <v>0.5</v>
      </c>
      <c r="AI727" s="1314"/>
      <c r="AJ727" s="1315"/>
      <c r="AK727" s="1289" t="s">
        <v>591</v>
      </c>
      <c r="AL727" s="1290"/>
      <c r="AM727" s="1290"/>
      <c r="AN727" s="1290"/>
      <c r="AO727" s="1291"/>
      <c r="AP727" s="3"/>
      <c r="AQ727" s="3"/>
      <c r="AR727" s="3"/>
      <c r="AS727" s="3"/>
      <c r="AZ727" s="118">
        <f t="shared" si="11"/>
        <v>2840</v>
      </c>
      <c r="BA727" s="3"/>
      <c r="BB727" s="3"/>
      <c r="BC727" s="3"/>
      <c r="BD727" s="3"/>
      <c r="BE727" s="204"/>
      <c r="BF727" s="294">
        <f t="shared" si="12"/>
        <v>53</v>
      </c>
      <c r="BG727" s="297">
        <f t="shared" si="13"/>
        <v>0.18596491228070175</v>
      </c>
      <c r="BH727" s="298">
        <f t="shared" si="14"/>
        <v>9.2982456140350875E-2</v>
      </c>
      <c r="BI727" s="3"/>
      <c r="BJ727" s="3"/>
      <c r="BK727" s="3"/>
      <c r="BL727" s="3"/>
      <c r="BM727" s="3"/>
      <c r="BN727" s="3"/>
      <c r="BS727" s="294">
        <f t="shared" si="15"/>
        <v>53</v>
      </c>
      <c r="BT727" s="297">
        <f t="shared" si="16"/>
        <v>0.18596491228070175</v>
      </c>
      <c r="BU727" s="298">
        <f t="shared" si="17"/>
        <v>9.2982456140350875E-2</v>
      </c>
      <c r="CC727" s="3"/>
      <c r="CD727" s="3"/>
      <c r="CE727" s="3"/>
      <c r="CF727" s="3"/>
      <c r="CG727" s="1285">
        <f t="shared" ref="CG727:CG760" si="40">IF(AND(AC727&lt;=0.5,AC727&gt;=0.36),1,0)</f>
        <v>1</v>
      </c>
      <c r="CH727" s="1287"/>
      <c r="CI727" s="1269">
        <f t="shared" ref="CI727:CI760" si="41">IF(CG727=1,G727,0)</f>
        <v>53</v>
      </c>
      <c r="CJ727" s="1271"/>
      <c r="CK727" s="1285">
        <f t="shared" si="18"/>
        <v>0</v>
      </c>
      <c r="CL727" s="1287"/>
      <c r="CM727" s="1269">
        <f t="shared" si="19"/>
        <v>0</v>
      </c>
      <c r="CN727" s="1271"/>
      <c r="CO727" s="3"/>
      <c r="CP727" s="1266">
        <f t="shared" si="20"/>
        <v>0</v>
      </c>
      <c r="CQ727" s="1267"/>
      <c r="CR727" s="1267"/>
      <c r="CS727" s="1267"/>
      <c r="CT727" s="1268"/>
      <c r="CU727" s="1288">
        <f t="shared" si="21"/>
        <v>53</v>
      </c>
      <c r="CV727" s="1288"/>
      <c r="CW727" s="1288"/>
      <c r="CX727" s="1288"/>
      <c r="CY727" s="1288"/>
      <c r="CZ727" s="1288">
        <f t="shared" si="22"/>
        <v>0</v>
      </c>
      <c r="DA727" s="1288"/>
      <c r="DB727" s="1288"/>
      <c r="DC727" s="1288"/>
      <c r="DD727" s="1288"/>
      <c r="DE727" s="1288">
        <f t="shared" si="23"/>
        <v>0</v>
      </c>
      <c r="DF727" s="1288"/>
      <c r="DG727" s="1288"/>
      <c r="DH727" s="1288"/>
      <c r="DI727" s="1288"/>
      <c r="DJ727" s="1288">
        <f t="shared" si="24"/>
        <v>0</v>
      </c>
      <c r="DK727" s="1288"/>
      <c r="DL727" s="1288"/>
      <c r="DM727" s="1288"/>
      <c r="DN727" s="1288"/>
      <c r="DO727" s="1288">
        <f t="shared" si="25"/>
        <v>0</v>
      </c>
      <c r="DP727" s="1288"/>
      <c r="DQ727" s="1288"/>
      <c r="DR727" s="1288"/>
      <c r="DS727" s="1288"/>
      <c r="DT727" s="6"/>
      <c r="DU727" s="1293">
        <f t="shared" si="26"/>
        <v>0</v>
      </c>
      <c r="DV727" s="1293"/>
      <c r="DW727" s="1293"/>
      <c r="DX727" s="1293"/>
      <c r="DY727" s="1293"/>
      <c r="DZ727" s="1293">
        <f t="shared" si="27"/>
        <v>0</v>
      </c>
      <c r="EA727" s="1293"/>
      <c r="EB727" s="1293"/>
      <c r="EC727" s="1293"/>
      <c r="ED727" s="1293"/>
      <c r="EE727" s="1293">
        <f t="shared" si="28"/>
        <v>0</v>
      </c>
      <c r="EF727" s="1293"/>
      <c r="EG727" s="1293"/>
      <c r="EH727" s="1293"/>
      <c r="EI727" s="1293"/>
      <c r="EJ727" s="1293">
        <f t="shared" si="29"/>
        <v>0</v>
      </c>
      <c r="EK727" s="1293"/>
      <c r="EL727" s="1293"/>
      <c r="EM727" s="1293"/>
      <c r="EN727" s="1293"/>
      <c r="EO727" s="1293">
        <f t="shared" si="30"/>
        <v>0</v>
      </c>
      <c r="EP727" s="1293"/>
      <c r="EQ727" s="1293"/>
      <c r="ER727" s="1293"/>
      <c r="ES727" s="1293"/>
      <c r="ET727" s="1293">
        <f t="shared" si="31"/>
        <v>0</v>
      </c>
      <c r="EU727" s="1293"/>
      <c r="EV727" s="1293"/>
      <c r="EW727" s="1293"/>
      <c r="EX727" s="1293"/>
      <c r="EY727" s="4"/>
      <c r="EZ727" s="1285" t="str">
        <f t="shared" si="32"/>
        <v/>
      </c>
      <c r="FA727" s="1286"/>
      <c r="FB727" s="1286"/>
      <c r="FC727" s="1286"/>
      <c r="FD727" s="1287"/>
      <c r="FE727" s="1285">
        <f t="shared" si="33"/>
        <v>1306</v>
      </c>
      <c r="FF727" s="1286"/>
      <c r="FG727" s="1286"/>
      <c r="FH727" s="1286"/>
      <c r="FI727" s="1287"/>
      <c r="FJ727" s="1285" t="str">
        <f t="shared" si="34"/>
        <v/>
      </c>
      <c r="FK727" s="1286"/>
      <c r="FL727" s="1286"/>
      <c r="FM727" s="1286"/>
      <c r="FN727" s="1287"/>
      <c r="FO727" s="1285" t="str">
        <f t="shared" si="35"/>
        <v/>
      </c>
      <c r="FP727" s="1286"/>
      <c r="FQ727" s="1286"/>
      <c r="FR727" s="1286"/>
      <c r="FS727" s="1287"/>
      <c r="FT727" s="1285" t="str">
        <f t="shared" si="36"/>
        <v/>
      </c>
      <c r="FU727" s="1286"/>
      <c r="FV727" s="1286"/>
      <c r="FW727" s="1286"/>
      <c r="FX727" s="1287"/>
      <c r="FY727" s="1285" t="str">
        <f t="shared" si="37"/>
        <v/>
      </c>
      <c r="FZ727" s="1286"/>
      <c r="GA727" s="1286"/>
      <c r="GB727" s="1286"/>
      <c r="GC727" s="1287"/>
    </row>
    <row r="728" spans="1:185" ht="12.95" customHeight="1">
      <c r="A728" s="4"/>
      <c r="B728" s="1289" t="s">
        <v>325</v>
      </c>
      <c r="C728" s="1290"/>
      <c r="D728" s="1290"/>
      <c r="E728" s="1290"/>
      <c r="F728" s="1291"/>
      <c r="G728" s="1515">
        <v>184</v>
      </c>
      <c r="H728" s="1516"/>
      <c r="I728" s="1516"/>
      <c r="J728" s="1517"/>
      <c r="K728" s="1520">
        <v>527</v>
      </c>
      <c r="L728" s="1521"/>
      <c r="M728" s="1521"/>
      <c r="N728" s="1522"/>
      <c r="O728" s="1409">
        <v>1590</v>
      </c>
      <c r="P728" s="1410"/>
      <c r="Q728" s="1410"/>
      <c r="R728" s="1410"/>
      <c r="S728" s="1411"/>
      <c r="T728" s="1409">
        <f t="shared" si="38"/>
        <v>114</v>
      </c>
      <c r="U728" s="1410"/>
      <c r="V728" s="1410"/>
      <c r="W728" s="1411"/>
      <c r="X728" s="1331">
        <f t="shared" si="10"/>
        <v>1704</v>
      </c>
      <c r="Y728" s="1332"/>
      <c r="Z728" s="1332"/>
      <c r="AA728" s="1332"/>
      <c r="AB728" s="1333"/>
      <c r="AC728" s="1523">
        <v>0.6</v>
      </c>
      <c r="AD728" s="1524"/>
      <c r="AE728" s="1524"/>
      <c r="AF728" s="1524"/>
      <c r="AG728" s="1525"/>
      <c r="AH728" s="1313">
        <f t="shared" si="39"/>
        <v>0.6</v>
      </c>
      <c r="AI728" s="1314"/>
      <c r="AJ728" s="1315"/>
      <c r="AK728" s="1289" t="s">
        <v>591</v>
      </c>
      <c r="AL728" s="1290"/>
      <c r="AM728" s="1290"/>
      <c r="AN728" s="1290"/>
      <c r="AO728" s="1291"/>
      <c r="AP728" s="3"/>
      <c r="AQ728" s="3"/>
      <c r="AR728" s="3"/>
      <c r="AS728" s="3"/>
      <c r="AZ728" s="118">
        <f t="shared" si="11"/>
        <v>2840</v>
      </c>
      <c r="BA728" s="3"/>
      <c r="BB728" s="3"/>
      <c r="BC728" s="3"/>
      <c r="BD728" s="3"/>
      <c r="BE728" s="204"/>
      <c r="BF728" s="294">
        <f t="shared" si="12"/>
        <v>184</v>
      </c>
      <c r="BG728" s="297">
        <f t="shared" si="13"/>
        <v>0.64561403508771931</v>
      </c>
      <c r="BH728" s="298">
        <f t="shared" si="14"/>
        <v>0.38736842105263158</v>
      </c>
      <c r="BI728" s="3"/>
      <c r="BJ728" s="3"/>
      <c r="BK728" s="3"/>
      <c r="BL728" s="3"/>
      <c r="BM728" s="3"/>
      <c r="BN728" s="3"/>
      <c r="BS728" s="294">
        <f t="shared" si="15"/>
        <v>184</v>
      </c>
      <c r="BT728" s="297">
        <f t="shared" si="16"/>
        <v>0.64561403508771931</v>
      </c>
      <c r="BU728" s="298">
        <f t="shared" si="17"/>
        <v>0.38736842105263158</v>
      </c>
      <c r="CC728" s="3"/>
      <c r="CD728" s="3"/>
      <c r="CE728" s="3"/>
      <c r="CF728" s="3"/>
      <c r="CG728" s="1285">
        <f t="shared" si="40"/>
        <v>0</v>
      </c>
      <c r="CH728" s="1287"/>
      <c r="CI728" s="1269">
        <f t="shared" si="41"/>
        <v>0</v>
      </c>
      <c r="CJ728" s="1271"/>
      <c r="CK728" s="1285">
        <f t="shared" si="18"/>
        <v>0</v>
      </c>
      <c r="CL728" s="1287"/>
      <c r="CM728" s="1269">
        <f t="shared" si="19"/>
        <v>0</v>
      </c>
      <c r="CN728" s="1271"/>
      <c r="CO728" s="3"/>
      <c r="CP728" s="1266">
        <f t="shared" si="20"/>
        <v>0</v>
      </c>
      <c r="CQ728" s="1267"/>
      <c r="CR728" s="1267"/>
      <c r="CS728" s="1267"/>
      <c r="CT728" s="1268"/>
      <c r="CU728" s="1288">
        <f t="shared" si="21"/>
        <v>184</v>
      </c>
      <c r="CV728" s="1288"/>
      <c r="CW728" s="1288"/>
      <c r="CX728" s="1288"/>
      <c r="CY728" s="1288"/>
      <c r="CZ728" s="1288">
        <f t="shared" si="22"/>
        <v>0</v>
      </c>
      <c r="DA728" s="1288"/>
      <c r="DB728" s="1288"/>
      <c r="DC728" s="1288"/>
      <c r="DD728" s="1288"/>
      <c r="DE728" s="1288">
        <f t="shared" si="23"/>
        <v>0</v>
      </c>
      <c r="DF728" s="1288"/>
      <c r="DG728" s="1288"/>
      <c r="DH728" s="1288"/>
      <c r="DI728" s="1288"/>
      <c r="DJ728" s="1288">
        <f t="shared" si="24"/>
        <v>0</v>
      </c>
      <c r="DK728" s="1288"/>
      <c r="DL728" s="1288"/>
      <c r="DM728" s="1288"/>
      <c r="DN728" s="1288"/>
      <c r="DO728" s="1288">
        <f t="shared" si="25"/>
        <v>0</v>
      </c>
      <c r="DP728" s="1288"/>
      <c r="DQ728" s="1288"/>
      <c r="DR728" s="1288"/>
      <c r="DS728" s="1288"/>
      <c r="DT728" s="6"/>
      <c r="DU728" s="1293">
        <f t="shared" si="26"/>
        <v>0</v>
      </c>
      <c r="DV728" s="1293"/>
      <c r="DW728" s="1293"/>
      <c r="DX728" s="1293"/>
      <c r="DY728" s="1293"/>
      <c r="DZ728" s="1293">
        <f t="shared" si="27"/>
        <v>0</v>
      </c>
      <c r="EA728" s="1293"/>
      <c r="EB728" s="1293"/>
      <c r="EC728" s="1293"/>
      <c r="ED728" s="1293"/>
      <c r="EE728" s="1293">
        <f t="shared" si="28"/>
        <v>0</v>
      </c>
      <c r="EF728" s="1293"/>
      <c r="EG728" s="1293"/>
      <c r="EH728" s="1293"/>
      <c r="EI728" s="1293"/>
      <c r="EJ728" s="1293">
        <f t="shared" si="29"/>
        <v>0</v>
      </c>
      <c r="EK728" s="1293"/>
      <c r="EL728" s="1293"/>
      <c r="EM728" s="1293"/>
      <c r="EN728" s="1293"/>
      <c r="EO728" s="1293">
        <f t="shared" si="30"/>
        <v>0</v>
      </c>
      <c r="EP728" s="1293"/>
      <c r="EQ728" s="1293"/>
      <c r="ER728" s="1293"/>
      <c r="ES728" s="1293"/>
      <c r="ET728" s="1293">
        <f t="shared" si="31"/>
        <v>0</v>
      </c>
      <c r="EU728" s="1293"/>
      <c r="EV728" s="1293"/>
      <c r="EW728" s="1293"/>
      <c r="EX728" s="1293"/>
      <c r="EZ728" s="1285" t="str">
        <f t="shared" si="32"/>
        <v/>
      </c>
      <c r="FA728" s="1286"/>
      <c r="FB728" s="1286"/>
      <c r="FC728" s="1286"/>
      <c r="FD728" s="1287"/>
      <c r="FE728" s="1285">
        <f t="shared" si="33"/>
        <v>1590</v>
      </c>
      <c r="FF728" s="1286"/>
      <c r="FG728" s="1286"/>
      <c r="FH728" s="1286"/>
      <c r="FI728" s="1287"/>
      <c r="FJ728" s="1285" t="str">
        <f t="shared" si="34"/>
        <v/>
      </c>
      <c r="FK728" s="1286"/>
      <c r="FL728" s="1286"/>
      <c r="FM728" s="1286"/>
      <c r="FN728" s="1287"/>
      <c r="FO728" s="1285" t="str">
        <f t="shared" si="35"/>
        <v/>
      </c>
      <c r="FP728" s="1286"/>
      <c r="FQ728" s="1286"/>
      <c r="FR728" s="1286"/>
      <c r="FS728" s="1287"/>
      <c r="FT728" s="1285" t="str">
        <f t="shared" si="36"/>
        <v/>
      </c>
      <c r="FU728" s="1286"/>
      <c r="FV728" s="1286"/>
      <c r="FW728" s="1286"/>
      <c r="FX728" s="1287"/>
      <c r="FY728" s="1285" t="str">
        <f t="shared" si="37"/>
        <v/>
      </c>
      <c r="FZ728" s="1286"/>
      <c r="GA728" s="1286"/>
      <c r="GB728" s="1286"/>
      <c r="GC728" s="1287"/>
    </row>
    <row r="729" spans="1:185" ht="12.95" customHeight="1">
      <c r="B729" s="1289" t="s">
        <v>163</v>
      </c>
      <c r="C729" s="1290"/>
      <c r="D729" s="1290"/>
      <c r="E729" s="1290"/>
      <c r="F729" s="1291"/>
      <c r="G729" s="1515">
        <v>2</v>
      </c>
      <c r="H729" s="1516"/>
      <c r="I729" s="1516"/>
      <c r="J729" s="1517"/>
      <c r="K729" s="1520">
        <v>778</v>
      </c>
      <c r="L729" s="1521"/>
      <c r="M729" s="1521"/>
      <c r="N729" s="1522"/>
      <c r="O729" s="1409">
        <v>878.8</v>
      </c>
      <c r="P729" s="1410"/>
      <c r="Q729" s="1410"/>
      <c r="R729" s="1410"/>
      <c r="S729" s="1411"/>
      <c r="T729" s="1409">
        <f>$U$840</f>
        <v>143</v>
      </c>
      <c r="U729" s="1410"/>
      <c r="V729" s="1410"/>
      <c r="W729" s="1411"/>
      <c r="X729" s="1331">
        <f t="shared" si="10"/>
        <v>1021.8</v>
      </c>
      <c r="Y729" s="1332"/>
      <c r="Z729" s="1332"/>
      <c r="AA729" s="1332"/>
      <c r="AB729" s="1333"/>
      <c r="AC729" s="1523">
        <v>0.3</v>
      </c>
      <c r="AD729" s="1524"/>
      <c r="AE729" s="1524"/>
      <c r="AF729" s="1524"/>
      <c r="AG729" s="1525"/>
      <c r="AH729" s="1313">
        <f t="shared" si="39"/>
        <v>0.3</v>
      </c>
      <c r="AI729" s="1314"/>
      <c r="AJ729" s="1315"/>
      <c r="AK729" s="1289" t="s">
        <v>591</v>
      </c>
      <c r="AL729" s="1290"/>
      <c r="AM729" s="1290"/>
      <c r="AN729" s="1290"/>
      <c r="AO729" s="1291"/>
      <c r="AP729" s="3"/>
      <c r="AQ729" s="3"/>
      <c r="AR729" s="3"/>
      <c r="AS729" s="3"/>
      <c r="AY729" s="116"/>
      <c r="AZ729" s="118">
        <f t="shared" si="11"/>
        <v>3406</v>
      </c>
      <c r="BA729" s="3"/>
      <c r="BB729" s="3"/>
      <c r="BC729" s="3"/>
      <c r="BD729" s="3"/>
      <c r="BE729" s="204"/>
      <c r="BF729" s="294">
        <f t="shared" si="12"/>
        <v>2</v>
      </c>
      <c r="BG729" s="297">
        <f t="shared" si="13"/>
        <v>7.0175438596491229E-3</v>
      </c>
      <c r="BH729" s="298">
        <f t="shared" si="14"/>
        <v>2.1052631578947368E-3</v>
      </c>
      <c r="BI729" s="3"/>
      <c r="BJ729" s="3"/>
      <c r="BK729" s="3"/>
      <c r="BL729" s="3"/>
      <c r="BM729" s="3"/>
      <c r="BN729" s="3"/>
      <c r="BS729" s="294">
        <f t="shared" si="15"/>
        <v>2</v>
      </c>
      <c r="BT729" s="297">
        <f t="shared" si="16"/>
        <v>7.0175438596491229E-3</v>
      </c>
      <c r="BU729" s="298">
        <f t="shared" si="17"/>
        <v>2.1052631578947368E-3</v>
      </c>
      <c r="CC729" s="3"/>
      <c r="CD729" s="3"/>
      <c r="CE729" s="3"/>
      <c r="CF729" s="3"/>
      <c r="CG729" s="1285">
        <f t="shared" si="40"/>
        <v>0</v>
      </c>
      <c r="CH729" s="1287"/>
      <c r="CI729" s="1269">
        <f t="shared" si="41"/>
        <v>0</v>
      </c>
      <c r="CJ729" s="1271"/>
      <c r="CK729" s="1285">
        <f t="shared" si="18"/>
        <v>1</v>
      </c>
      <c r="CL729" s="1287"/>
      <c r="CM729" s="1269">
        <f t="shared" si="19"/>
        <v>2</v>
      </c>
      <c r="CN729" s="1271"/>
      <c r="CO729" s="3"/>
      <c r="CP729" s="1266">
        <f t="shared" si="20"/>
        <v>0</v>
      </c>
      <c r="CQ729" s="1267"/>
      <c r="CR729" s="1267"/>
      <c r="CS729" s="1267"/>
      <c r="CT729" s="1268"/>
      <c r="CU729" s="1288">
        <f t="shared" si="21"/>
        <v>0</v>
      </c>
      <c r="CV729" s="1288"/>
      <c r="CW729" s="1288"/>
      <c r="CX729" s="1288"/>
      <c r="CY729" s="1288"/>
      <c r="CZ729" s="1288">
        <f t="shared" si="22"/>
        <v>2</v>
      </c>
      <c r="DA729" s="1288"/>
      <c r="DB729" s="1288"/>
      <c r="DC729" s="1288"/>
      <c r="DD729" s="1288"/>
      <c r="DE729" s="1288">
        <f t="shared" si="23"/>
        <v>0</v>
      </c>
      <c r="DF729" s="1288"/>
      <c r="DG729" s="1288"/>
      <c r="DH729" s="1288"/>
      <c r="DI729" s="1288"/>
      <c r="DJ729" s="1288">
        <f t="shared" si="24"/>
        <v>0</v>
      </c>
      <c r="DK729" s="1288"/>
      <c r="DL729" s="1288"/>
      <c r="DM729" s="1288"/>
      <c r="DN729" s="1288"/>
      <c r="DO729" s="1288">
        <f t="shared" si="25"/>
        <v>0</v>
      </c>
      <c r="DP729" s="1288"/>
      <c r="DQ729" s="1288"/>
      <c r="DR729" s="1288"/>
      <c r="DS729" s="1288"/>
      <c r="DT729" s="6"/>
      <c r="DU729" s="1293">
        <f t="shared" si="26"/>
        <v>0</v>
      </c>
      <c r="DV729" s="1293"/>
      <c r="DW729" s="1293"/>
      <c r="DX729" s="1293"/>
      <c r="DY729" s="1293"/>
      <c r="DZ729" s="1293">
        <f t="shared" si="27"/>
        <v>0</v>
      </c>
      <c r="EA729" s="1293"/>
      <c r="EB729" s="1293"/>
      <c r="EC729" s="1293"/>
      <c r="ED729" s="1293"/>
      <c r="EE729" s="1293">
        <f t="shared" si="28"/>
        <v>2</v>
      </c>
      <c r="EF729" s="1293"/>
      <c r="EG729" s="1293"/>
      <c r="EH729" s="1293"/>
      <c r="EI729" s="1293"/>
      <c r="EJ729" s="1293">
        <f t="shared" si="29"/>
        <v>0</v>
      </c>
      <c r="EK729" s="1293"/>
      <c r="EL729" s="1293"/>
      <c r="EM729" s="1293"/>
      <c r="EN729" s="1293"/>
      <c r="EO729" s="1293">
        <f t="shared" si="30"/>
        <v>0</v>
      </c>
      <c r="EP729" s="1293"/>
      <c r="EQ729" s="1293"/>
      <c r="ER729" s="1293"/>
      <c r="ES729" s="1293"/>
      <c r="ET729" s="1293">
        <f t="shared" si="31"/>
        <v>0</v>
      </c>
      <c r="EU729" s="1293"/>
      <c r="EV729" s="1293"/>
      <c r="EW729" s="1293"/>
      <c r="EX729" s="1293"/>
      <c r="EZ729" s="1285" t="str">
        <f t="shared" si="32"/>
        <v/>
      </c>
      <c r="FA729" s="1286"/>
      <c r="FB729" s="1286"/>
      <c r="FC729" s="1286"/>
      <c r="FD729" s="1287"/>
      <c r="FE729" s="1285" t="str">
        <f t="shared" si="33"/>
        <v/>
      </c>
      <c r="FF729" s="1286"/>
      <c r="FG729" s="1286"/>
      <c r="FH729" s="1286"/>
      <c r="FI729" s="1287"/>
      <c r="FJ729" s="1285">
        <f t="shared" si="34"/>
        <v>878.8</v>
      </c>
      <c r="FK729" s="1286"/>
      <c r="FL729" s="1286"/>
      <c r="FM729" s="1286"/>
      <c r="FN729" s="1287"/>
      <c r="FO729" s="1285" t="str">
        <f t="shared" si="35"/>
        <v/>
      </c>
      <c r="FP729" s="1286"/>
      <c r="FQ729" s="1286"/>
      <c r="FR729" s="1286"/>
      <c r="FS729" s="1287"/>
      <c r="FT729" s="1285" t="str">
        <f t="shared" si="36"/>
        <v/>
      </c>
      <c r="FU729" s="1286"/>
      <c r="FV729" s="1286"/>
      <c r="FW729" s="1286"/>
      <c r="FX729" s="1287"/>
      <c r="FY729" s="1285" t="str">
        <f t="shared" si="37"/>
        <v/>
      </c>
      <c r="FZ729" s="1286"/>
      <c r="GA729" s="1286"/>
      <c r="GB729" s="1286"/>
      <c r="GC729" s="1287"/>
    </row>
    <row r="730" spans="1:185" ht="12.95" customHeight="1">
      <c r="B730" s="1289" t="s">
        <v>163</v>
      </c>
      <c r="C730" s="1290"/>
      <c r="D730" s="1290"/>
      <c r="E730" s="1290"/>
      <c r="F730" s="1291"/>
      <c r="G730" s="1515">
        <v>5</v>
      </c>
      <c r="H730" s="1516"/>
      <c r="I730" s="1516"/>
      <c r="J730" s="1517"/>
      <c r="K730" s="1520">
        <v>778</v>
      </c>
      <c r="L730" s="1521"/>
      <c r="M730" s="1521"/>
      <c r="N730" s="1522"/>
      <c r="O730" s="1409">
        <v>1560</v>
      </c>
      <c r="P730" s="1410"/>
      <c r="Q730" s="1410"/>
      <c r="R730" s="1410"/>
      <c r="S730" s="1411"/>
      <c r="T730" s="1409">
        <f t="shared" ref="T730:T732" si="42">$U$840</f>
        <v>143</v>
      </c>
      <c r="U730" s="1410"/>
      <c r="V730" s="1410"/>
      <c r="W730" s="1411"/>
      <c r="X730" s="1331">
        <f t="shared" si="10"/>
        <v>1703</v>
      </c>
      <c r="Y730" s="1332"/>
      <c r="Z730" s="1332"/>
      <c r="AA730" s="1332"/>
      <c r="AB730" s="1333"/>
      <c r="AC730" s="1523">
        <v>0.5</v>
      </c>
      <c r="AD730" s="1524"/>
      <c r="AE730" s="1524"/>
      <c r="AF730" s="1524"/>
      <c r="AG730" s="1525"/>
      <c r="AH730" s="1313">
        <f t="shared" si="39"/>
        <v>0.5</v>
      </c>
      <c r="AI730" s="1314"/>
      <c r="AJ730" s="1315"/>
      <c r="AK730" s="1289" t="s">
        <v>591</v>
      </c>
      <c r="AL730" s="1290"/>
      <c r="AM730" s="1290"/>
      <c r="AN730" s="1290"/>
      <c r="AO730" s="1291"/>
      <c r="AP730" s="3"/>
      <c r="AQ730" s="3"/>
      <c r="AR730" s="3"/>
      <c r="AS730" s="3"/>
      <c r="AY730" s="116"/>
      <c r="AZ730" s="118">
        <f t="shared" si="11"/>
        <v>3406</v>
      </c>
      <c r="BA730" s="3"/>
      <c r="BB730" s="3"/>
      <c r="BC730" s="3"/>
      <c r="BD730" s="3"/>
      <c r="BE730" s="204"/>
      <c r="BF730" s="294">
        <f t="shared" si="12"/>
        <v>5</v>
      </c>
      <c r="BG730" s="297">
        <f t="shared" si="13"/>
        <v>1.7543859649122806E-2</v>
      </c>
      <c r="BH730" s="298">
        <f t="shared" si="14"/>
        <v>8.771929824561403E-3</v>
      </c>
      <c r="BI730" s="3"/>
      <c r="BJ730" s="3"/>
      <c r="BK730" s="3"/>
      <c r="BL730" s="3"/>
      <c r="BM730" s="3"/>
      <c r="BN730" s="3"/>
      <c r="BS730" s="294">
        <f t="shared" si="15"/>
        <v>5</v>
      </c>
      <c r="BT730" s="297">
        <f t="shared" si="16"/>
        <v>1.7543859649122806E-2</v>
      </c>
      <c r="BU730" s="298">
        <f t="shared" si="17"/>
        <v>8.771929824561403E-3</v>
      </c>
      <c r="CC730" s="3"/>
      <c r="CD730" s="3"/>
      <c r="CE730" s="3"/>
      <c r="CF730" s="3"/>
      <c r="CG730" s="1285">
        <f t="shared" si="40"/>
        <v>1</v>
      </c>
      <c r="CH730" s="1287"/>
      <c r="CI730" s="1269">
        <f t="shared" si="41"/>
        <v>5</v>
      </c>
      <c r="CJ730" s="1271"/>
      <c r="CK730" s="1285">
        <f t="shared" si="18"/>
        <v>0</v>
      </c>
      <c r="CL730" s="1287"/>
      <c r="CM730" s="1269">
        <f t="shared" si="19"/>
        <v>0</v>
      </c>
      <c r="CN730" s="1271"/>
      <c r="CO730" s="3"/>
      <c r="CP730" s="1266">
        <f t="shared" si="20"/>
        <v>0</v>
      </c>
      <c r="CQ730" s="1267"/>
      <c r="CR730" s="1267"/>
      <c r="CS730" s="1267"/>
      <c r="CT730" s="1268"/>
      <c r="CU730" s="1288">
        <f t="shared" si="21"/>
        <v>0</v>
      </c>
      <c r="CV730" s="1288"/>
      <c r="CW730" s="1288"/>
      <c r="CX730" s="1288"/>
      <c r="CY730" s="1288"/>
      <c r="CZ730" s="1288">
        <f t="shared" si="22"/>
        <v>5</v>
      </c>
      <c r="DA730" s="1288"/>
      <c r="DB730" s="1288"/>
      <c r="DC730" s="1288"/>
      <c r="DD730" s="1288"/>
      <c r="DE730" s="1288">
        <f t="shared" si="23"/>
        <v>0</v>
      </c>
      <c r="DF730" s="1288"/>
      <c r="DG730" s="1288"/>
      <c r="DH730" s="1288"/>
      <c r="DI730" s="1288"/>
      <c r="DJ730" s="1288">
        <f t="shared" si="24"/>
        <v>0</v>
      </c>
      <c r="DK730" s="1288"/>
      <c r="DL730" s="1288"/>
      <c r="DM730" s="1288"/>
      <c r="DN730" s="1288"/>
      <c r="DO730" s="1288">
        <f t="shared" si="25"/>
        <v>0</v>
      </c>
      <c r="DP730" s="1288"/>
      <c r="DQ730" s="1288"/>
      <c r="DR730" s="1288"/>
      <c r="DS730" s="1288"/>
      <c r="DT730" s="6"/>
      <c r="DU730" s="1293">
        <f t="shared" si="26"/>
        <v>0</v>
      </c>
      <c r="DV730" s="1293"/>
      <c r="DW730" s="1293"/>
      <c r="DX730" s="1293"/>
      <c r="DY730" s="1293"/>
      <c r="DZ730" s="1293">
        <f t="shared" si="27"/>
        <v>0</v>
      </c>
      <c r="EA730" s="1293"/>
      <c r="EB730" s="1293"/>
      <c r="EC730" s="1293"/>
      <c r="ED730" s="1293"/>
      <c r="EE730" s="1293">
        <f t="shared" si="28"/>
        <v>0</v>
      </c>
      <c r="EF730" s="1293"/>
      <c r="EG730" s="1293"/>
      <c r="EH730" s="1293"/>
      <c r="EI730" s="1293"/>
      <c r="EJ730" s="1293">
        <f t="shared" si="29"/>
        <v>0</v>
      </c>
      <c r="EK730" s="1293"/>
      <c r="EL730" s="1293"/>
      <c r="EM730" s="1293"/>
      <c r="EN730" s="1293"/>
      <c r="EO730" s="1293">
        <f t="shared" si="30"/>
        <v>0</v>
      </c>
      <c r="EP730" s="1293"/>
      <c r="EQ730" s="1293"/>
      <c r="ER730" s="1293"/>
      <c r="ES730" s="1293"/>
      <c r="ET730" s="1293">
        <f t="shared" si="31"/>
        <v>0</v>
      </c>
      <c r="EU730" s="1293"/>
      <c r="EV730" s="1293"/>
      <c r="EW730" s="1293"/>
      <c r="EX730" s="1293"/>
      <c r="EZ730" s="1285" t="str">
        <f t="shared" si="32"/>
        <v/>
      </c>
      <c r="FA730" s="1286"/>
      <c r="FB730" s="1286"/>
      <c r="FC730" s="1286"/>
      <c r="FD730" s="1287"/>
      <c r="FE730" s="1285" t="str">
        <f t="shared" si="33"/>
        <v/>
      </c>
      <c r="FF730" s="1286"/>
      <c r="FG730" s="1286"/>
      <c r="FH730" s="1286"/>
      <c r="FI730" s="1287"/>
      <c r="FJ730" s="1285">
        <f t="shared" si="34"/>
        <v>1560</v>
      </c>
      <c r="FK730" s="1286"/>
      <c r="FL730" s="1286"/>
      <c r="FM730" s="1286"/>
      <c r="FN730" s="1287"/>
      <c r="FO730" s="1285" t="str">
        <f t="shared" si="35"/>
        <v/>
      </c>
      <c r="FP730" s="1286"/>
      <c r="FQ730" s="1286"/>
      <c r="FR730" s="1286"/>
      <c r="FS730" s="1287"/>
      <c r="FT730" s="1285" t="str">
        <f t="shared" si="36"/>
        <v/>
      </c>
      <c r="FU730" s="1286"/>
      <c r="FV730" s="1286"/>
      <c r="FW730" s="1286"/>
      <c r="FX730" s="1287"/>
      <c r="FY730" s="1285" t="str">
        <f t="shared" si="37"/>
        <v/>
      </c>
      <c r="FZ730" s="1286"/>
      <c r="GA730" s="1286"/>
      <c r="GB730" s="1286"/>
      <c r="GC730" s="1287"/>
    </row>
    <row r="731" spans="1:185" ht="12.95" customHeight="1">
      <c r="B731" s="1289" t="s">
        <v>163</v>
      </c>
      <c r="C731" s="1290"/>
      <c r="D731" s="1290"/>
      <c r="E731" s="1290"/>
      <c r="F731" s="1291"/>
      <c r="G731" s="1515">
        <v>11</v>
      </c>
      <c r="H731" s="1516"/>
      <c r="I731" s="1516"/>
      <c r="J731" s="1517"/>
      <c r="K731" s="1520">
        <v>778</v>
      </c>
      <c r="L731" s="1521"/>
      <c r="M731" s="1521"/>
      <c r="N731" s="1522"/>
      <c r="O731" s="1409">
        <v>1900.6</v>
      </c>
      <c r="P731" s="1410"/>
      <c r="Q731" s="1410"/>
      <c r="R731" s="1410"/>
      <c r="S731" s="1411"/>
      <c r="T731" s="1409">
        <f t="shared" si="42"/>
        <v>143</v>
      </c>
      <c r="U731" s="1410"/>
      <c r="V731" s="1410"/>
      <c r="W731" s="1411"/>
      <c r="X731" s="1331">
        <f t="shared" si="10"/>
        <v>2043.6</v>
      </c>
      <c r="Y731" s="1332"/>
      <c r="Z731" s="1332"/>
      <c r="AA731" s="1332"/>
      <c r="AB731" s="1333"/>
      <c r="AC731" s="1523">
        <v>0.6</v>
      </c>
      <c r="AD731" s="1524"/>
      <c r="AE731" s="1524"/>
      <c r="AF731" s="1524"/>
      <c r="AG731" s="1525"/>
      <c r="AH731" s="1313">
        <f t="shared" si="39"/>
        <v>0.6</v>
      </c>
      <c r="AI731" s="1314"/>
      <c r="AJ731" s="1315"/>
      <c r="AK731" s="1289" t="s">
        <v>591</v>
      </c>
      <c r="AL731" s="1290"/>
      <c r="AM731" s="1290"/>
      <c r="AN731" s="1290"/>
      <c r="AO731" s="1291"/>
      <c r="AP731" s="3"/>
      <c r="AQ731" s="3"/>
      <c r="AR731" s="3"/>
      <c r="AS731" s="3"/>
      <c r="AY731" s="116"/>
      <c r="AZ731" s="118">
        <f t="shared" si="11"/>
        <v>3406</v>
      </c>
      <c r="BA731" s="3"/>
      <c r="BB731" s="3"/>
      <c r="BC731" s="3"/>
      <c r="BD731" s="3"/>
      <c r="BE731" s="204"/>
      <c r="BF731" s="294">
        <f t="shared" si="12"/>
        <v>11</v>
      </c>
      <c r="BG731" s="297">
        <f t="shared" si="13"/>
        <v>3.8596491228070177E-2</v>
      </c>
      <c r="BH731" s="298">
        <f t="shared" si="14"/>
        <v>2.3157894736842106E-2</v>
      </c>
      <c r="BI731" s="3"/>
      <c r="BJ731" s="3"/>
      <c r="BK731" s="3"/>
      <c r="BL731" s="3"/>
      <c r="BM731" s="3"/>
      <c r="BN731" s="3"/>
      <c r="BS731" s="294">
        <f t="shared" si="15"/>
        <v>11</v>
      </c>
      <c r="BT731" s="297">
        <f t="shared" si="16"/>
        <v>3.8596491228070177E-2</v>
      </c>
      <c r="BU731" s="298">
        <f t="shared" si="17"/>
        <v>2.3157894736842106E-2</v>
      </c>
      <c r="CC731" s="3"/>
      <c r="CD731" s="3"/>
      <c r="CE731" s="3"/>
      <c r="CF731" s="3"/>
      <c r="CG731" s="1285">
        <f t="shared" si="40"/>
        <v>0</v>
      </c>
      <c r="CH731" s="1287"/>
      <c r="CI731" s="1269">
        <f t="shared" si="41"/>
        <v>0</v>
      </c>
      <c r="CJ731" s="1271"/>
      <c r="CK731" s="1285">
        <f t="shared" si="18"/>
        <v>0</v>
      </c>
      <c r="CL731" s="1287"/>
      <c r="CM731" s="1269">
        <f t="shared" si="19"/>
        <v>0</v>
      </c>
      <c r="CN731" s="1271"/>
      <c r="CO731" s="3"/>
      <c r="CP731" s="1266">
        <f t="shared" si="20"/>
        <v>0</v>
      </c>
      <c r="CQ731" s="1267"/>
      <c r="CR731" s="1267"/>
      <c r="CS731" s="1267"/>
      <c r="CT731" s="1268"/>
      <c r="CU731" s="1288">
        <f t="shared" si="21"/>
        <v>0</v>
      </c>
      <c r="CV731" s="1288"/>
      <c r="CW731" s="1288"/>
      <c r="CX731" s="1288"/>
      <c r="CY731" s="1288"/>
      <c r="CZ731" s="1288">
        <f t="shared" si="22"/>
        <v>11</v>
      </c>
      <c r="DA731" s="1288"/>
      <c r="DB731" s="1288"/>
      <c r="DC731" s="1288"/>
      <c r="DD731" s="1288"/>
      <c r="DE731" s="1288">
        <f t="shared" si="23"/>
        <v>0</v>
      </c>
      <c r="DF731" s="1288"/>
      <c r="DG731" s="1288"/>
      <c r="DH731" s="1288"/>
      <c r="DI731" s="1288"/>
      <c r="DJ731" s="1288">
        <f t="shared" si="24"/>
        <v>0</v>
      </c>
      <c r="DK731" s="1288"/>
      <c r="DL731" s="1288"/>
      <c r="DM731" s="1288"/>
      <c r="DN731" s="1288"/>
      <c r="DO731" s="1288">
        <f t="shared" si="25"/>
        <v>0</v>
      </c>
      <c r="DP731" s="1288"/>
      <c r="DQ731" s="1288"/>
      <c r="DR731" s="1288"/>
      <c r="DS731" s="1288"/>
      <c r="DT731" s="6"/>
      <c r="DU731" s="1293">
        <f t="shared" si="26"/>
        <v>0</v>
      </c>
      <c r="DV731" s="1293"/>
      <c r="DW731" s="1293"/>
      <c r="DX731" s="1293"/>
      <c r="DY731" s="1293"/>
      <c r="DZ731" s="1293">
        <f t="shared" si="27"/>
        <v>0</v>
      </c>
      <c r="EA731" s="1293"/>
      <c r="EB731" s="1293"/>
      <c r="EC731" s="1293"/>
      <c r="ED731" s="1293"/>
      <c r="EE731" s="1293">
        <f t="shared" si="28"/>
        <v>0</v>
      </c>
      <c r="EF731" s="1293"/>
      <c r="EG731" s="1293"/>
      <c r="EH731" s="1293"/>
      <c r="EI731" s="1293"/>
      <c r="EJ731" s="1293">
        <f t="shared" si="29"/>
        <v>0</v>
      </c>
      <c r="EK731" s="1293"/>
      <c r="EL731" s="1293"/>
      <c r="EM731" s="1293"/>
      <c r="EN731" s="1293"/>
      <c r="EO731" s="1293">
        <f t="shared" si="30"/>
        <v>0</v>
      </c>
      <c r="EP731" s="1293"/>
      <c r="EQ731" s="1293"/>
      <c r="ER731" s="1293"/>
      <c r="ES731" s="1293"/>
      <c r="ET731" s="1293">
        <f t="shared" si="31"/>
        <v>0</v>
      </c>
      <c r="EU731" s="1293"/>
      <c r="EV731" s="1293"/>
      <c r="EW731" s="1293"/>
      <c r="EX731" s="1293"/>
      <c r="EZ731" s="1285" t="str">
        <f t="shared" si="32"/>
        <v/>
      </c>
      <c r="FA731" s="1286"/>
      <c r="FB731" s="1286"/>
      <c r="FC731" s="1286"/>
      <c r="FD731" s="1287"/>
      <c r="FE731" s="1285" t="str">
        <f t="shared" si="33"/>
        <v/>
      </c>
      <c r="FF731" s="1286"/>
      <c r="FG731" s="1286"/>
      <c r="FH731" s="1286"/>
      <c r="FI731" s="1287"/>
      <c r="FJ731" s="1285">
        <f t="shared" si="34"/>
        <v>1900.6</v>
      </c>
      <c r="FK731" s="1286"/>
      <c r="FL731" s="1286"/>
      <c r="FM731" s="1286"/>
      <c r="FN731" s="1287"/>
      <c r="FO731" s="1285" t="str">
        <f t="shared" si="35"/>
        <v/>
      </c>
      <c r="FP731" s="1286"/>
      <c r="FQ731" s="1286"/>
      <c r="FR731" s="1286"/>
      <c r="FS731" s="1287"/>
      <c r="FT731" s="1285" t="str">
        <f t="shared" si="36"/>
        <v/>
      </c>
      <c r="FU731" s="1286"/>
      <c r="FV731" s="1286"/>
      <c r="FW731" s="1286"/>
      <c r="FX731" s="1287"/>
      <c r="FY731" s="1285" t="str">
        <f t="shared" si="37"/>
        <v/>
      </c>
      <c r="FZ731" s="1286"/>
      <c r="GA731" s="1286"/>
      <c r="GB731" s="1286"/>
      <c r="GC731" s="1287"/>
    </row>
    <row r="732" spans="1:185" ht="12.95" customHeight="1">
      <c r="B732" s="1289" t="s">
        <v>163</v>
      </c>
      <c r="C732" s="1290"/>
      <c r="D732" s="1290"/>
      <c r="E732" s="1290"/>
      <c r="F732" s="1291"/>
      <c r="G732" s="1515">
        <v>3</v>
      </c>
      <c r="H732" s="1516"/>
      <c r="I732" s="1516"/>
      <c r="J732" s="1517"/>
      <c r="K732" s="1520">
        <v>778</v>
      </c>
      <c r="L732" s="1521"/>
      <c r="M732" s="1521"/>
      <c r="N732" s="1522"/>
      <c r="O732" s="1409">
        <v>2241.1999999999998</v>
      </c>
      <c r="P732" s="1410"/>
      <c r="Q732" s="1410"/>
      <c r="R732" s="1410"/>
      <c r="S732" s="1411"/>
      <c r="T732" s="1409">
        <f t="shared" si="42"/>
        <v>143</v>
      </c>
      <c r="U732" s="1410"/>
      <c r="V732" s="1410"/>
      <c r="W732" s="1411"/>
      <c r="X732" s="1331">
        <f t="shared" si="10"/>
        <v>2384.1999999999998</v>
      </c>
      <c r="Y732" s="1332"/>
      <c r="Z732" s="1332"/>
      <c r="AA732" s="1332"/>
      <c r="AB732" s="1333"/>
      <c r="AC732" s="1523">
        <v>0.7</v>
      </c>
      <c r="AD732" s="1524"/>
      <c r="AE732" s="1524"/>
      <c r="AF732" s="1524"/>
      <c r="AG732" s="1525"/>
      <c r="AH732" s="1313">
        <f t="shared" si="39"/>
        <v>0.7</v>
      </c>
      <c r="AI732" s="1314"/>
      <c r="AJ732" s="1315"/>
      <c r="AK732" s="1289" t="s">
        <v>591</v>
      </c>
      <c r="AL732" s="1290"/>
      <c r="AM732" s="1290"/>
      <c r="AN732" s="1290"/>
      <c r="AO732" s="1291"/>
      <c r="AP732" s="3"/>
      <c r="AQ732" s="3"/>
      <c r="AR732" s="3"/>
      <c r="AS732" s="3"/>
      <c r="AY732" s="116"/>
      <c r="AZ732" s="118">
        <f t="shared" si="11"/>
        <v>3406</v>
      </c>
      <c r="BA732" s="3"/>
      <c r="BB732" s="3"/>
      <c r="BC732" s="3"/>
      <c r="BD732" s="3"/>
      <c r="BE732" s="204"/>
      <c r="BF732" s="294">
        <f t="shared" si="12"/>
        <v>3</v>
      </c>
      <c r="BG732" s="297">
        <f t="shared" si="13"/>
        <v>1.0526315789473684E-2</v>
      </c>
      <c r="BH732" s="298">
        <f t="shared" si="14"/>
        <v>7.3684210526315779E-3</v>
      </c>
      <c r="BI732" s="3"/>
      <c r="BJ732" s="3"/>
      <c r="BK732" s="3"/>
      <c r="BL732" s="3"/>
      <c r="BM732" s="3"/>
      <c r="BN732" s="3"/>
      <c r="BS732" s="294">
        <f t="shared" si="15"/>
        <v>3</v>
      </c>
      <c r="BT732" s="297">
        <f t="shared" si="16"/>
        <v>1.0526315789473684E-2</v>
      </c>
      <c r="BU732" s="298">
        <f t="shared" si="17"/>
        <v>7.3684210526315779E-3</v>
      </c>
      <c r="CC732" s="3"/>
      <c r="CE732" s="3"/>
      <c r="CF732" s="3"/>
      <c r="CG732" s="1285">
        <f t="shared" si="40"/>
        <v>0</v>
      </c>
      <c r="CH732" s="1287"/>
      <c r="CI732" s="1269">
        <f t="shared" si="41"/>
        <v>0</v>
      </c>
      <c r="CJ732" s="1271"/>
      <c r="CK732" s="1285">
        <f t="shared" si="18"/>
        <v>0</v>
      </c>
      <c r="CL732" s="1287"/>
      <c r="CM732" s="1269">
        <f t="shared" si="19"/>
        <v>0</v>
      </c>
      <c r="CN732" s="1271"/>
      <c r="CO732" s="3"/>
      <c r="CP732" s="1266">
        <f t="shared" si="20"/>
        <v>0</v>
      </c>
      <c r="CQ732" s="1267"/>
      <c r="CR732" s="1267"/>
      <c r="CS732" s="1267"/>
      <c r="CT732" s="1268"/>
      <c r="CU732" s="1288">
        <f t="shared" si="21"/>
        <v>0</v>
      </c>
      <c r="CV732" s="1288"/>
      <c r="CW732" s="1288"/>
      <c r="CX732" s="1288"/>
      <c r="CY732" s="1288"/>
      <c r="CZ732" s="1288">
        <f t="shared" si="22"/>
        <v>3</v>
      </c>
      <c r="DA732" s="1288"/>
      <c r="DB732" s="1288"/>
      <c r="DC732" s="1288"/>
      <c r="DD732" s="1288"/>
      <c r="DE732" s="1288">
        <f t="shared" si="23"/>
        <v>0</v>
      </c>
      <c r="DF732" s="1288"/>
      <c r="DG732" s="1288"/>
      <c r="DH732" s="1288"/>
      <c r="DI732" s="1288"/>
      <c r="DJ732" s="1288">
        <f t="shared" si="24"/>
        <v>0</v>
      </c>
      <c r="DK732" s="1288"/>
      <c r="DL732" s="1288"/>
      <c r="DM732" s="1288"/>
      <c r="DN732" s="1288"/>
      <c r="DO732" s="1288">
        <f t="shared" si="25"/>
        <v>0</v>
      </c>
      <c r="DP732" s="1288"/>
      <c r="DQ732" s="1288"/>
      <c r="DR732" s="1288"/>
      <c r="DS732" s="1288"/>
      <c r="DT732" s="6"/>
      <c r="DU732" s="1293">
        <f t="shared" si="26"/>
        <v>0</v>
      </c>
      <c r="DV732" s="1293"/>
      <c r="DW732" s="1293"/>
      <c r="DX732" s="1293"/>
      <c r="DY732" s="1293"/>
      <c r="DZ732" s="1293">
        <f t="shared" si="27"/>
        <v>0</v>
      </c>
      <c r="EA732" s="1293"/>
      <c r="EB732" s="1293"/>
      <c r="EC732" s="1293"/>
      <c r="ED732" s="1293"/>
      <c r="EE732" s="1293">
        <f t="shared" si="28"/>
        <v>0</v>
      </c>
      <c r="EF732" s="1293"/>
      <c r="EG732" s="1293"/>
      <c r="EH732" s="1293"/>
      <c r="EI732" s="1293"/>
      <c r="EJ732" s="1293">
        <f t="shared" si="29"/>
        <v>0</v>
      </c>
      <c r="EK732" s="1293"/>
      <c r="EL732" s="1293"/>
      <c r="EM732" s="1293"/>
      <c r="EN732" s="1293"/>
      <c r="EO732" s="1293">
        <f t="shared" si="30"/>
        <v>0</v>
      </c>
      <c r="EP732" s="1293"/>
      <c r="EQ732" s="1293"/>
      <c r="ER732" s="1293"/>
      <c r="ES732" s="1293"/>
      <c r="ET732" s="1293">
        <f t="shared" si="31"/>
        <v>0</v>
      </c>
      <c r="EU732" s="1293"/>
      <c r="EV732" s="1293"/>
      <c r="EW732" s="1293"/>
      <c r="EX732" s="1293"/>
      <c r="EZ732" s="1285" t="str">
        <f t="shared" si="32"/>
        <v/>
      </c>
      <c r="FA732" s="1286"/>
      <c r="FB732" s="1286"/>
      <c r="FC732" s="1286"/>
      <c r="FD732" s="1287"/>
      <c r="FE732" s="1285" t="str">
        <f t="shared" si="33"/>
        <v/>
      </c>
      <c r="FF732" s="1286"/>
      <c r="FG732" s="1286"/>
      <c r="FH732" s="1286"/>
      <c r="FI732" s="1287"/>
      <c r="FJ732" s="1285">
        <f t="shared" si="34"/>
        <v>2241.1999999999998</v>
      </c>
      <c r="FK732" s="1286"/>
      <c r="FL732" s="1286"/>
      <c r="FM732" s="1286"/>
      <c r="FN732" s="1287"/>
      <c r="FO732" s="1285" t="str">
        <f t="shared" si="35"/>
        <v/>
      </c>
      <c r="FP732" s="1286"/>
      <c r="FQ732" s="1286"/>
      <c r="FR732" s="1286"/>
      <c r="FS732" s="1287"/>
      <c r="FT732" s="1285" t="str">
        <f t="shared" si="36"/>
        <v/>
      </c>
      <c r="FU732" s="1286"/>
      <c r="FV732" s="1286"/>
      <c r="FW732" s="1286"/>
      <c r="FX732" s="1287"/>
      <c r="FY732" s="1285" t="str">
        <f t="shared" si="37"/>
        <v/>
      </c>
      <c r="FZ732" s="1286"/>
      <c r="GA732" s="1286"/>
      <c r="GB732" s="1286"/>
      <c r="GC732" s="1287"/>
    </row>
    <row r="733" spans="1:185" ht="12.95" customHeight="1">
      <c r="B733" s="1289"/>
      <c r="C733" s="1290"/>
      <c r="D733" s="1290"/>
      <c r="E733" s="1290"/>
      <c r="F733" s="1291"/>
      <c r="G733" s="1515"/>
      <c r="H733" s="1516"/>
      <c r="I733" s="1516"/>
      <c r="J733" s="1517"/>
      <c r="K733" s="1520"/>
      <c r="L733" s="1521"/>
      <c r="M733" s="1521"/>
      <c r="N733" s="1522"/>
      <c r="O733" s="1409"/>
      <c r="P733" s="1410"/>
      <c r="Q733" s="1410"/>
      <c r="R733" s="1410"/>
      <c r="S733" s="1411"/>
      <c r="T733" s="1409"/>
      <c r="U733" s="1410"/>
      <c r="V733" s="1410"/>
      <c r="W733" s="1411"/>
      <c r="X733" s="1331">
        <f t="shared" si="10"/>
        <v>0</v>
      </c>
      <c r="Y733" s="1332"/>
      <c r="Z733" s="1332"/>
      <c r="AA733" s="1332"/>
      <c r="AB733" s="1333"/>
      <c r="AC733" s="1523"/>
      <c r="AD733" s="1524"/>
      <c r="AE733" s="1524"/>
      <c r="AF733" s="1524"/>
      <c r="AG733" s="1525"/>
      <c r="AH733" s="1313" t="str">
        <f t="shared" si="39"/>
        <v/>
      </c>
      <c r="AI733" s="1314"/>
      <c r="AJ733" s="1315"/>
      <c r="AK733" s="1289" t="s">
        <v>591</v>
      </c>
      <c r="AL733" s="1290"/>
      <c r="AM733" s="1290"/>
      <c r="AN733" s="1290"/>
      <c r="AO733" s="1291"/>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285">
        <f t="shared" si="40"/>
        <v>0</v>
      </c>
      <c r="CH733" s="1287"/>
      <c r="CI733" s="1269">
        <f t="shared" si="41"/>
        <v>0</v>
      </c>
      <c r="CJ733" s="1271"/>
      <c r="CK733" s="1285">
        <f t="shared" si="18"/>
        <v>0</v>
      </c>
      <c r="CL733" s="1287"/>
      <c r="CM733" s="1269">
        <f t="shared" si="19"/>
        <v>0</v>
      </c>
      <c r="CN733" s="1271"/>
      <c r="CO733" s="3"/>
      <c r="CP733" s="1266">
        <f t="shared" si="20"/>
        <v>0</v>
      </c>
      <c r="CQ733" s="1267"/>
      <c r="CR733" s="1267"/>
      <c r="CS733" s="1267"/>
      <c r="CT733" s="1268"/>
      <c r="CU733" s="1288">
        <f t="shared" si="21"/>
        <v>0</v>
      </c>
      <c r="CV733" s="1288"/>
      <c r="CW733" s="1288"/>
      <c r="CX733" s="1288"/>
      <c r="CY733" s="1288"/>
      <c r="CZ733" s="1288">
        <f t="shared" si="22"/>
        <v>0</v>
      </c>
      <c r="DA733" s="1288"/>
      <c r="DB733" s="1288"/>
      <c r="DC733" s="1288"/>
      <c r="DD733" s="1288"/>
      <c r="DE733" s="1288">
        <f t="shared" si="23"/>
        <v>0</v>
      </c>
      <c r="DF733" s="1288"/>
      <c r="DG733" s="1288"/>
      <c r="DH733" s="1288"/>
      <c r="DI733" s="1288"/>
      <c r="DJ733" s="1288">
        <f t="shared" si="24"/>
        <v>0</v>
      </c>
      <c r="DK733" s="1288"/>
      <c r="DL733" s="1288"/>
      <c r="DM733" s="1288"/>
      <c r="DN733" s="1288"/>
      <c r="DO733" s="1288">
        <f t="shared" si="25"/>
        <v>0</v>
      </c>
      <c r="DP733" s="1288"/>
      <c r="DQ733" s="1288"/>
      <c r="DR733" s="1288"/>
      <c r="DS733" s="1288"/>
      <c r="DT733" s="6"/>
      <c r="DU733" s="1293">
        <f t="shared" si="26"/>
        <v>0</v>
      </c>
      <c r="DV733" s="1293"/>
      <c r="DW733" s="1293"/>
      <c r="DX733" s="1293"/>
      <c r="DY733" s="1293"/>
      <c r="DZ733" s="1293">
        <f t="shared" si="27"/>
        <v>0</v>
      </c>
      <c r="EA733" s="1293"/>
      <c r="EB733" s="1293"/>
      <c r="EC733" s="1293"/>
      <c r="ED733" s="1293"/>
      <c r="EE733" s="1293">
        <f t="shared" si="28"/>
        <v>0</v>
      </c>
      <c r="EF733" s="1293"/>
      <c r="EG733" s="1293"/>
      <c r="EH733" s="1293"/>
      <c r="EI733" s="1293"/>
      <c r="EJ733" s="1293">
        <f t="shared" si="29"/>
        <v>0</v>
      </c>
      <c r="EK733" s="1293"/>
      <c r="EL733" s="1293"/>
      <c r="EM733" s="1293"/>
      <c r="EN733" s="1293"/>
      <c r="EO733" s="1293">
        <f t="shared" si="30"/>
        <v>0</v>
      </c>
      <c r="EP733" s="1293"/>
      <c r="EQ733" s="1293"/>
      <c r="ER733" s="1293"/>
      <c r="ES733" s="1293"/>
      <c r="ET733" s="1293">
        <f t="shared" si="31"/>
        <v>0</v>
      </c>
      <c r="EU733" s="1293"/>
      <c r="EV733" s="1293"/>
      <c r="EW733" s="1293"/>
      <c r="EX733" s="1293"/>
      <c r="EZ733" s="1285" t="str">
        <f t="shared" si="32"/>
        <v/>
      </c>
      <c r="FA733" s="1286"/>
      <c r="FB733" s="1286"/>
      <c r="FC733" s="1286"/>
      <c r="FD733" s="1287"/>
      <c r="FE733" s="1285" t="str">
        <f t="shared" si="33"/>
        <v/>
      </c>
      <c r="FF733" s="1286"/>
      <c r="FG733" s="1286"/>
      <c r="FH733" s="1286"/>
      <c r="FI733" s="1287"/>
      <c r="FJ733" s="1285" t="str">
        <f t="shared" si="34"/>
        <v/>
      </c>
      <c r="FK733" s="1286"/>
      <c r="FL733" s="1286"/>
      <c r="FM733" s="1286"/>
      <c r="FN733" s="1287"/>
      <c r="FO733" s="1285" t="str">
        <f t="shared" si="35"/>
        <v/>
      </c>
      <c r="FP733" s="1286"/>
      <c r="FQ733" s="1286"/>
      <c r="FR733" s="1286"/>
      <c r="FS733" s="1287"/>
      <c r="FT733" s="1285" t="str">
        <f t="shared" si="36"/>
        <v/>
      </c>
      <c r="FU733" s="1286"/>
      <c r="FV733" s="1286"/>
      <c r="FW733" s="1286"/>
      <c r="FX733" s="1287"/>
      <c r="FY733" s="1285" t="str">
        <f t="shared" si="37"/>
        <v/>
      </c>
      <c r="FZ733" s="1286"/>
      <c r="GA733" s="1286"/>
      <c r="GB733" s="1286"/>
      <c r="GC733" s="1287"/>
    </row>
    <row r="734" spans="1:185" ht="12.95" customHeight="1">
      <c r="B734" s="1289"/>
      <c r="C734" s="1290"/>
      <c r="D734" s="1290"/>
      <c r="E734" s="1290"/>
      <c r="F734" s="1291"/>
      <c r="G734" s="1515"/>
      <c r="H734" s="1516"/>
      <c r="I734" s="1516"/>
      <c r="J734" s="1517"/>
      <c r="K734" s="1520"/>
      <c r="L734" s="1521"/>
      <c r="M734" s="1521"/>
      <c r="N734" s="1522"/>
      <c r="O734" s="1409"/>
      <c r="P734" s="1410"/>
      <c r="Q734" s="1410"/>
      <c r="R734" s="1410"/>
      <c r="S734" s="1411"/>
      <c r="T734" s="1409"/>
      <c r="U734" s="1410"/>
      <c r="V734" s="1410"/>
      <c r="W734" s="1411"/>
      <c r="X734" s="1331">
        <f t="shared" si="10"/>
        <v>0</v>
      </c>
      <c r="Y734" s="1332"/>
      <c r="Z734" s="1332"/>
      <c r="AA734" s="1332"/>
      <c r="AB734" s="1333"/>
      <c r="AC734" s="1523"/>
      <c r="AD734" s="1524"/>
      <c r="AE734" s="1524"/>
      <c r="AF734" s="1524"/>
      <c r="AG734" s="1525"/>
      <c r="AH734" s="1313" t="str">
        <f t="shared" si="39"/>
        <v/>
      </c>
      <c r="AI734" s="1314"/>
      <c r="AJ734" s="1315"/>
      <c r="AK734" s="1289" t="s">
        <v>591</v>
      </c>
      <c r="AL734" s="1290"/>
      <c r="AM734" s="1290"/>
      <c r="AN734" s="1290"/>
      <c r="AO734" s="1291"/>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285">
        <f t="shared" si="40"/>
        <v>0</v>
      </c>
      <c r="CH734" s="1287"/>
      <c r="CI734" s="1269">
        <f t="shared" si="41"/>
        <v>0</v>
      </c>
      <c r="CJ734" s="1271"/>
      <c r="CK734" s="1285">
        <f t="shared" si="18"/>
        <v>0</v>
      </c>
      <c r="CL734" s="1287"/>
      <c r="CM734" s="1269">
        <f t="shared" si="19"/>
        <v>0</v>
      </c>
      <c r="CN734" s="1271"/>
      <c r="CO734" s="3"/>
      <c r="CP734" s="1266">
        <f t="shared" si="20"/>
        <v>0</v>
      </c>
      <c r="CQ734" s="1267"/>
      <c r="CR734" s="1267"/>
      <c r="CS734" s="1267"/>
      <c r="CT734" s="1268"/>
      <c r="CU734" s="1288">
        <f t="shared" si="21"/>
        <v>0</v>
      </c>
      <c r="CV734" s="1288"/>
      <c r="CW734" s="1288"/>
      <c r="CX734" s="1288"/>
      <c r="CY734" s="1288"/>
      <c r="CZ734" s="1288">
        <f t="shared" si="22"/>
        <v>0</v>
      </c>
      <c r="DA734" s="1288"/>
      <c r="DB734" s="1288"/>
      <c r="DC734" s="1288"/>
      <c r="DD734" s="1288"/>
      <c r="DE734" s="1288">
        <f t="shared" si="23"/>
        <v>0</v>
      </c>
      <c r="DF734" s="1288"/>
      <c r="DG734" s="1288"/>
      <c r="DH734" s="1288"/>
      <c r="DI734" s="1288"/>
      <c r="DJ734" s="1288">
        <f t="shared" si="24"/>
        <v>0</v>
      </c>
      <c r="DK734" s="1288"/>
      <c r="DL734" s="1288"/>
      <c r="DM734" s="1288"/>
      <c r="DN734" s="1288"/>
      <c r="DO734" s="1288">
        <f t="shared" si="25"/>
        <v>0</v>
      </c>
      <c r="DP734" s="1288"/>
      <c r="DQ734" s="1288"/>
      <c r="DR734" s="1288"/>
      <c r="DS734" s="1288"/>
      <c r="DT734" s="6"/>
      <c r="DU734" s="1293">
        <f t="shared" si="26"/>
        <v>0</v>
      </c>
      <c r="DV734" s="1293"/>
      <c r="DW734" s="1293"/>
      <c r="DX734" s="1293"/>
      <c r="DY734" s="1293"/>
      <c r="DZ734" s="1293">
        <f t="shared" si="27"/>
        <v>0</v>
      </c>
      <c r="EA734" s="1293"/>
      <c r="EB734" s="1293"/>
      <c r="EC734" s="1293"/>
      <c r="ED734" s="1293"/>
      <c r="EE734" s="1293">
        <f t="shared" si="28"/>
        <v>0</v>
      </c>
      <c r="EF734" s="1293"/>
      <c r="EG734" s="1293"/>
      <c r="EH734" s="1293"/>
      <c r="EI734" s="1293"/>
      <c r="EJ734" s="1293">
        <f t="shared" si="29"/>
        <v>0</v>
      </c>
      <c r="EK734" s="1293"/>
      <c r="EL734" s="1293"/>
      <c r="EM734" s="1293"/>
      <c r="EN734" s="1293"/>
      <c r="EO734" s="1293">
        <f t="shared" si="30"/>
        <v>0</v>
      </c>
      <c r="EP734" s="1293"/>
      <c r="EQ734" s="1293"/>
      <c r="ER734" s="1293"/>
      <c r="ES734" s="1293"/>
      <c r="ET734" s="1293">
        <f t="shared" si="31"/>
        <v>0</v>
      </c>
      <c r="EU734" s="1293"/>
      <c r="EV734" s="1293"/>
      <c r="EW734" s="1293"/>
      <c r="EX734" s="1293"/>
      <c r="EY734" s="4"/>
      <c r="EZ734" s="1285" t="str">
        <f t="shared" si="32"/>
        <v/>
      </c>
      <c r="FA734" s="1286"/>
      <c r="FB734" s="1286"/>
      <c r="FC734" s="1286"/>
      <c r="FD734" s="1287"/>
      <c r="FE734" s="1285" t="str">
        <f t="shared" si="33"/>
        <v/>
      </c>
      <c r="FF734" s="1286"/>
      <c r="FG734" s="1286"/>
      <c r="FH734" s="1286"/>
      <c r="FI734" s="1287"/>
      <c r="FJ734" s="1285" t="str">
        <f t="shared" si="34"/>
        <v/>
      </c>
      <c r="FK734" s="1286"/>
      <c r="FL734" s="1286"/>
      <c r="FM734" s="1286"/>
      <c r="FN734" s="1287"/>
      <c r="FO734" s="1285" t="str">
        <f t="shared" si="35"/>
        <v/>
      </c>
      <c r="FP734" s="1286"/>
      <c r="FQ734" s="1286"/>
      <c r="FR734" s="1286"/>
      <c r="FS734" s="1287"/>
      <c r="FT734" s="1285" t="str">
        <f t="shared" si="36"/>
        <v/>
      </c>
      <c r="FU734" s="1286"/>
      <c r="FV734" s="1286"/>
      <c r="FW734" s="1286"/>
      <c r="FX734" s="1287"/>
      <c r="FY734" s="1285" t="str">
        <f t="shared" si="37"/>
        <v/>
      </c>
      <c r="FZ734" s="1286"/>
      <c r="GA734" s="1286"/>
      <c r="GB734" s="1286"/>
      <c r="GC734" s="1287"/>
    </row>
    <row r="735" spans="1:185" ht="12.95" customHeight="1">
      <c r="A735" s="4"/>
      <c r="B735" s="1289"/>
      <c r="C735" s="1290"/>
      <c r="D735" s="1290"/>
      <c r="E735" s="1290"/>
      <c r="F735" s="1291"/>
      <c r="G735" s="1515"/>
      <c r="H735" s="1516"/>
      <c r="I735" s="1516"/>
      <c r="J735" s="1517"/>
      <c r="K735" s="1520"/>
      <c r="L735" s="1521"/>
      <c r="M735" s="1521"/>
      <c r="N735" s="1522"/>
      <c r="O735" s="1409"/>
      <c r="P735" s="1410"/>
      <c r="Q735" s="1410"/>
      <c r="R735" s="1410"/>
      <c r="S735" s="1411"/>
      <c r="T735" s="1409"/>
      <c r="U735" s="1410"/>
      <c r="V735" s="1410"/>
      <c r="W735" s="1411"/>
      <c r="X735" s="1331">
        <f t="shared" si="10"/>
        <v>0</v>
      </c>
      <c r="Y735" s="1332"/>
      <c r="Z735" s="1332"/>
      <c r="AA735" s="1332"/>
      <c r="AB735" s="1333"/>
      <c r="AC735" s="1523"/>
      <c r="AD735" s="1524"/>
      <c r="AE735" s="1524"/>
      <c r="AF735" s="1524"/>
      <c r="AG735" s="1525"/>
      <c r="AH735" s="1313" t="str">
        <f t="shared" si="39"/>
        <v/>
      </c>
      <c r="AI735" s="1314"/>
      <c r="AJ735" s="1315"/>
      <c r="AK735" s="1289" t="s">
        <v>591</v>
      </c>
      <c r="AL735" s="1290"/>
      <c r="AM735" s="1290"/>
      <c r="AN735" s="1290"/>
      <c r="AO735" s="1291"/>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285">
        <f t="shared" si="40"/>
        <v>0</v>
      </c>
      <c r="CH735" s="1287"/>
      <c r="CI735" s="1269">
        <f t="shared" si="41"/>
        <v>0</v>
      </c>
      <c r="CJ735" s="1271"/>
      <c r="CK735" s="1285">
        <f t="shared" si="18"/>
        <v>0</v>
      </c>
      <c r="CL735" s="1287"/>
      <c r="CM735" s="1269">
        <f t="shared" si="19"/>
        <v>0</v>
      </c>
      <c r="CN735" s="1271"/>
      <c r="CO735" s="3"/>
      <c r="CP735" s="1266">
        <f t="shared" si="20"/>
        <v>0</v>
      </c>
      <c r="CQ735" s="1267"/>
      <c r="CR735" s="1267"/>
      <c r="CS735" s="1267"/>
      <c r="CT735" s="1268"/>
      <c r="CU735" s="1288">
        <f t="shared" si="21"/>
        <v>0</v>
      </c>
      <c r="CV735" s="1288"/>
      <c r="CW735" s="1288"/>
      <c r="CX735" s="1288"/>
      <c r="CY735" s="1288"/>
      <c r="CZ735" s="1288">
        <f t="shared" si="22"/>
        <v>0</v>
      </c>
      <c r="DA735" s="1288"/>
      <c r="DB735" s="1288"/>
      <c r="DC735" s="1288"/>
      <c r="DD735" s="1288"/>
      <c r="DE735" s="1288">
        <f t="shared" si="23"/>
        <v>0</v>
      </c>
      <c r="DF735" s="1288"/>
      <c r="DG735" s="1288"/>
      <c r="DH735" s="1288"/>
      <c r="DI735" s="1288"/>
      <c r="DJ735" s="1288">
        <f t="shared" si="24"/>
        <v>0</v>
      </c>
      <c r="DK735" s="1288"/>
      <c r="DL735" s="1288"/>
      <c r="DM735" s="1288"/>
      <c r="DN735" s="1288"/>
      <c r="DO735" s="1288">
        <f t="shared" si="25"/>
        <v>0</v>
      </c>
      <c r="DP735" s="1288"/>
      <c r="DQ735" s="1288"/>
      <c r="DR735" s="1288"/>
      <c r="DS735" s="1288"/>
      <c r="DT735" s="6"/>
      <c r="DU735" s="1293">
        <f t="shared" si="26"/>
        <v>0</v>
      </c>
      <c r="DV735" s="1293"/>
      <c r="DW735" s="1293"/>
      <c r="DX735" s="1293"/>
      <c r="DY735" s="1293"/>
      <c r="DZ735" s="1293">
        <f t="shared" si="27"/>
        <v>0</v>
      </c>
      <c r="EA735" s="1293"/>
      <c r="EB735" s="1293"/>
      <c r="EC735" s="1293"/>
      <c r="ED735" s="1293"/>
      <c r="EE735" s="1293">
        <f t="shared" si="28"/>
        <v>0</v>
      </c>
      <c r="EF735" s="1293"/>
      <c r="EG735" s="1293"/>
      <c r="EH735" s="1293"/>
      <c r="EI735" s="1293"/>
      <c r="EJ735" s="1293">
        <f t="shared" si="29"/>
        <v>0</v>
      </c>
      <c r="EK735" s="1293"/>
      <c r="EL735" s="1293"/>
      <c r="EM735" s="1293"/>
      <c r="EN735" s="1293"/>
      <c r="EO735" s="1293">
        <f t="shared" si="30"/>
        <v>0</v>
      </c>
      <c r="EP735" s="1293"/>
      <c r="EQ735" s="1293"/>
      <c r="ER735" s="1293"/>
      <c r="ES735" s="1293"/>
      <c r="ET735" s="1293">
        <f t="shared" si="31"/>
        <v>0</v>
      </c>
      <c r="EU735" s="1293"/>
      <c r="EV735" s="1293"/>
      <c r="EW735" s="1293"/>
      <c r="EX735" s="1293"/>
      <c r="EY735" s="4"/>
      <c r="EZ735" s="1285" t="str">
        <f t="shared" si="32"/>
        <v/>
      </c>
      <c r="FA735" s="1286"/>
      <c r="FB735" s="1286"/>
      <c r="FC735" s="1286"/>
      <c r="FD735" s="1287"/>
      <c r="FE735" s="1285" t="str">
        <f t="shared" si="33"/>
        <v/>
      </c>
      <c r="FF735" s="1286"/>
      <c r="FG735" s="1286"/>
      <c r="FH735" s="1286"/>
      <c r="FI735" s="1287"/>
      <c r="FJ735" s="1285" t="str">
        <f t="shared" si="34"/>
        <v/>
      </c>
      <c r="FK735" s="1286"/>
      <c r="FL735" s="1286"/>
      <c r="FM735" s="1286"/>
      <c r="FN735" s="1287"/>
      <c r="FO735" s="1285" t="str">
        <f t="shared" si="35"/>
        <v/>
      </c>
      <c r="FP735" s="1286"/>
      <c r="FQ735" s="1286"/>
      <c r="FR735" s="1286"/>
      <c r="FS735" s="1287"/>
      <c r="FT735" s="1285" t="str">
        <f t="shared" si="36"/>
        <v/>
      </c>
      <c r="FU735" s="1286"/>
      <c r="FV735" s="1286"/>
      <c r="FW735" s="1286"/>
      <c r="FX735" s="1287"/>
      <c r="FY735" s="1285" t="str">
        <f t="shared" si="37"/>
        <v/>
      </c>
      <c r="FZ735" s="1286"/>
      <c r="GA735" s="1286"/>
      <c r="GB735" s="1286"/>
      <c r="GC735" s="1287"/>
    </row>
    <row r="736" spans="1:185" ht="12.95" customHeight="1">
      <c r="A736" s="4"/>
      <c r="B736" s="1289"/>
      <c r="C736" s="1290"/>
      <c r="D736" s="1290"/>
      <c r="E736" s="1290"/>
      <c r="F736" s="1291"/>
      <c r="G736" s="1515"/>
      <c r="H736" s="1516"/>
      <c r="I736" s="1516"/>
      <c r="J736" s="1517"/>
      <c r="K736" s="1520"/>
      <c r="L736" s="1521"/>
      <c r="M736" s="1521"/>
      <c r="N736" s="1522"/>
      <c r="O736" s="1409"/>
      <c r="P736" s="1410"/>
      <c r="Q736" s="1410"/>
      <c r="R736" s="1410"/>
      <c r="S736" s="1411"/>
      <c r="T736" s="1409"/>
      <c r="U736" s="1410"/>
      <c r="V736" s="1410"/>
      <c r="W736" s="1411"/>
      <c r="X736" s="1331">
        <f t="shared" si="10"/>
        <v>0</v>
      </c>
      <c r="Y736" s="1332"/>
      <c r="Z736" s="1332"/>
      <c r="AA736" s="1332"/>
      <c r="AB736" s="1333"/>
      <c r="AC736" s="1523"/>
      <c r="AD736" s="1524"/>
      <c r="AE736" s="1524"/>
      <c r="AF736" s="1524"/>
      <c r="AG736" s="1525"/>
      <c r="AH736" s="1313" t="str">
        <f t="shared" si="39"/>
        <v/>
      </c>
      <c r="AI736" s="1314"/>
      <c r="AJ736" s="1315"/>
      <c r="AK736" s="1289" t="s">
        <v>591</v>
      </c>
      <c r="AL736" s="1290"/>
      <c r="AM736" s="1290"/>
      <c r="AN736" s="1290"/>
      <c r="AO736" s="1291"/>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285">
        <f t="shared" si="40"/>
        <v>0</v>
      </c>
      <c r="CH736" s="1287"/>
      <c r="CI736" s="1269">
        <f t="shared" si="41"/>
        <v>0</v>
      </c>
      <c r="CJ736" s="1271"/>
      <c r="CK736" s="1285">
        <f t="shared" si="18"/>
        <v>0</v>
      </c>
      <c r="CL736" s="1287"/>
      <c r="CM736" s="1269">
        <f t="shared" si="19"/>
        <v>0</v>
      </c>
      <c r="CN736" s="1271"/>
      <c r="CO736" s="3"/>
      <c r="CP736" s="1266">
        <f t="shared" si="20"/>
        <v>0</v>
      </c>
      <c r="CQ736" s="1267"/>
      <c r="CR736" s="1267"/>
      <c r="CS736" s="1267"/>
      <c r="CT736" s="1268"/>
      <c r="CU736" s="1288">
        <f t="shared" si="21"/>
        <v>0</v>
      </c>
      <c r="CV736" s="1288"/>
      <c r="CW736" s="1288"/>
      <c r="CX736" s="1288"/>
      <c r="CY736" s="1288"/>
      <c r="CZ736" s="1288">
        <f t="shared" si="22"/>
        <v>0</v>
      </c>
      <c r="DA736" s="1288"/>
      <c r="DB736" s="1288"/>
      <c r="DC736" s="1288"/>
      <c r="DD736" s="1288"/>
      <c r="DE736" s="1288">
        <f t="shared" si="23"/>
        <v>0</v>
      </c>
      <c r="DF736" s="1288"/>
      <c r="DG736" s="1288"/>
      <c r="DH736" s="1288"/>
      <c r="DI736" s="1288"/>
      <c r="DJ736" s="1288">
        <f t="shared" si="24"/>
        <v>0</v>
      </c>
      <c r="DK736" s="1288"/>
      <c r="DL736" s="1288"/>
      <c r="DM736" s="1288"/>
      <c r="DN736" s="1288"/>
      <c r="DO736" s="1288">
        <f t="shared" si="25"/>
        <v>0</v>
      </c>
      <c r="DP736" s="1288"/>
      <c r="DQ736" s="1288"/>
      <c r="DR736" s="1288"/>
      <c r="DS736" s="1288"/>
      <c r="DT736" s="6"/>
      <c r="DU736" s="1293">
        <f t="shared" si="26"/>
        <v>0</v>
      </c>
      <c r="DV736" s="1293"/>
      <c r="DW736" s="1293"/>
      <c r="DX736" s="1293"/>
      <c r="DY736" s="1293"/>
      <c r="DZ736" s="1293">
        <f t="shared" si="27"/>
        <v>0</v>
      </c>
      <c r="EA736" s="1293"/>
      <c r="EB736" s="1293"/>
      <c r="EC736" s="1293"/>
      <c r="ED736" s="1293"/>
      <c r="EE736" s="1293">
        <f t="shared" si="28"/>
        <v>0</v>
      </c>
      <c r="EF736" s="1293"/>
      <c r="EG736" s="1293"/>
      <c r="EH736" s="1293"/>
      <c r="EI736" s="1293"/>
      <c r="EJ736" s="1293">
        <f t="shared" si="29"/>
        <v>0</v>
      </c>
      <c r="EK736" s="1293"/>
      <c r="EL736" s="1293"/>
      <c r="EM736" s="1293"/>
      <c r="EN736" s="1293"/>
      <c r="EO736" s="1293">
        <f t="shared" si="30"/>
        <v>0</v>
      </c>
      <c r="EP736" s="1293"/>
      <c r="EQ736" s="1293"/>
      <c r="ER736" s="1293"/>
      <c r="ES736" s="1293"/>
      <c r="ET736" s="1293">
        <f t="shared" si="31"/>
        <v>0</v>
      </c>
      <c r="EU736" s="1293"/>
      <c r="EV736" s="1293"/>
      <c r="EW736" s="1293"/>
      <c r="EX736" s="1293"/>
      <c r="EY736" s="4"/>
      <c r="EZ736" s="1285" t="str">
        <f t="shared" si="32"/>
        <v/>
      </c>
      <c r="FA736" s="1286"/>
      <c r="FB736" s="1286"/>
      <c r="FC736" s="1286"/>
      <c r="FD736" s="1287"/>
      <c r="FE736" s="1285" t="str">
        <f t="shared" si="33"/>
        <v/>
      </c>
      <c r="FF736" s="1286"/>
      <c r="FG736" s="1286"/>
      <c r="FH736" s="1286"/>
      <c r="FI736" s="1287"/>
      <c r="FJ736" s="1285" t="str">
        <f t="shared" si="34"/>
        <v/>
      </c>
      <c r="FK736" s="1286"/>
      <c r="FL736" s="1286"/>
      <c r="FM736" s="1286"/>
      <c r="FN736" s="1287"/>
      <c r="FO736" s="1285" t="str">
        <f t="shared" si="35"/>
        <v/>
      </c>
      <c r="FP736" s="1286"/>
      <c r="FQ736" s="1286"/>
      <c r="FR736" s="1286"/>
      <c r="FS736" s="1287"/>
      <c r="FT736" s="1285" t="str">
        <f t="shared" si="36"/>
        <v/>
      </c>
      <c r="FU736" s="1286"/>
      <c r="FV736" s="1286"/>
      <c r="FW736" s="1286"/>
      <c r="FX736" s="1287"/>
      <c r="FY736" s="1285" t="str">
        <f t="shared" si="37"/>
        <v/>
      </c>
      <c r="FZ736" s="1286"/>
      <c r="GA736" s="1286"/>
      <c r="GB736" s="1286"/>
      <c r="GC736" s="1287"/>
    </row>
    <row r="737" spans="1:185" ht="12.95" customHeight="1">
      <c r="A737" s="4"/>
      <c r="B737" s="1289"/>
      <c r="C737" s="1290"/>
      <c r="D737" s="1290"/>
      <c r="E737" s="1290"/>
      <c r="F737" s="1291"/>
      <c r="G737" s="1515"/>
      <c r="H737" s="1516"/>
      <c r="I737" s="1516"/>
      <c r="J737" s="1517"/>
      <c r="K737" s="1520"/>
      <c r="L737" s="1521"/>
      <c r="M737" s="1521"/>
      <c r="N737" s="1522"/>
      <c r="O737" s="1409"/>
      <c r="P737" s="1410"/>
      <c r="Q737" s="1410"/>
      <c r="R737" s="1410"/>
      <c r="S737" s="1411"/>
      <c r="T737" s="1409"/>
      <c r="U737" s="1410"/>
      <c r="V737" s="1410"/>
      <c r="W737" s="1411"/>
      <c r="X737" s="1331">
        <f t="shared" si="10"/>
        <v>0</v>
      </c>
      <c r="Y737" s="1332"/>
      <c r="Z737" s="1332"/>
      <c r="AA737" s="1332"/>
      <c r="AB737" s="1333"/>
      <c r="AC737" s="1523"/>
      <c r="AD737" s="1524"/>
      <c r="AE737" s="1524"/>
      <c r="AF737" s="1524"/>
      <c r="AG737" s="1525"/>
      <c r="AH737" s="1313" t="str">
        <f t="shared" si="39"/>
        <v/>
      </c>
      <c r="AI737" s="1314"/>
      <c r="AJ737" s="1315"/>
      <c r="AK737" s="1289" t="s">
        <v>591</v>
      </c>
      <c r="AL737" s="1290"/>
      <c r="AM737" s="1290"/>
      <c r="AN737" s="1290"/>
      <c r="AO737" s="1291"/>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285">
        <f t="shared" si="40"/>
        <v>0</v>
      </c>
      <c r="CH737" s="1287"/>
      <c r="CI737" s="1269">
        <f t="shared" si="41"/>
        <v>0</v>
      </c>
      <c r="CJ737" s="1271"/>
      <c r="CK737" s="1285">
        <f t="shared" si="18"/>
        <v>0</v>
      </c>
      <c r="CL737" s="1287"/>
      <c r="CM737" s="1269">
        <f t="shared" si="19"/>
        <v>0</v>
      </c>
      <c r="CN737" s="1271"/>
      <c r="CO737" s="3"/>
      <c r="CP737" s="1266">
        <f t="shared" si="20"/>
        <v>0</v>
      </c>
      <c r="CQ737" s="1267"/>
      <c r="CR737" s="1267"/>
      <c r="CS737" s="1267"/>
      <c r="CT737" s="1268"/>
      <c r="CU737" s="1288">
        <f t="shared" si="21"/>
        <v>0</v>
      </c>
      <c r="CV737" s="1288"/>
      <c r="CW737" s="1288"/>
      <c r="CX737" s="1288"/>
      <c r="CY737" s="1288"/>
      <c r="CZ737" s="1288">
        <f t="shared" si="22"/>
        <v>0</v>
      </c>
      <c r="DA737" s="1288"/>
      <c r="DB737" s="1288"/>
      <c r="DC737" s="1288"/>
      <c r="DD737" s="1288"/>
      <c r="DE737" s="1288">
        <f t="shared" si="23"/>
        <v>0</v>
      </c>
      <c r="DF737" s="1288"/>
      <c r="DG737" s="1288"/>
      <c r="DH737" s="1288"/>
      <c r="DI737" s="1288"/>
      <c r="DJ737" s="1288">
        <f t="shared" si="24"/>
        <v>0</v>
      </c>
      <c r="DK737" s="1288"/>
      <c r="DL737" s="1288"/>
      <c r="DM737" s="1288"/>
      <c r="DN737" s="1288"/>
      <c r="DO737" s="1288">
        <f t="shared" si="25"/>
        <v>0</v>
      </c>
      <c r="DP737" s="1288"/>
      <c r="DQ737" s="1288"/>
      <c r="DR737" s="1288"/>
      <c r="DS737" s="1288"/>
      <c r="DT737" s="6"/>
      <c r="DU737" s="1293">
        <f t="shared" si="26"/>
        <v>0</v>
      </c>
      <c r="DV737" s="1293"/>
      <c r="DW737" s="1293"/>
      <c r="DX737" s="1293"/>
      <c r="DY737" s="1293"/>
      <c r="DZ737" s="1293">
        <f t="shared" si="27"/>
        <v>0</v>
      </c>
      <c r="EA737" s="1293"/>
      <c r="EB737" s="1293"/>
      <c r="EC737" s="1293"/>
      <c r="ED737" s="1293"/>
      <c r="EE737" s="1293">
        <f t="shared" si="28"/>
        <v>0</v>
      </c>
      <c r="EF737" s="1293"/>
      <c r="EG737" s="1293"/>
      <c r="EH737" s="1293"/>
      <c r="EI737" s="1293"/>
      <c r="EJ737" s="1293">
        <f t="shared" si="29"/>
        <v>0</v>
      </c>
      <c r="EK737" s="1293"/>
      <c r="EL737" s="1293"/>
      <c r="EM737" s="1293"/>
      <c r="EN737" s="1293"/>
      <c r="EO737" s="1293">
        <f t="shared" si="30"/>
        <v>0</v>
      </c>
      <c r="EP737" s="1293"/>
      <c r="EQ737" s="1293"/>
      <c r="ER737" s="1293"/>
      <c r="ES737" s="1293"/>
      <c r="ET737" s="1293">
        <f t="shared" si="31"/>
        <v>0</v>
      </c>
      <c r="EU737" s="1293"/>
      <c r="EV737" s="1293"/>
      <c r="EW737" s="1293"/>
      <c r="EX737" s="1293"/>
      <c r="EZ737" s="1285" t="str">
        <f t="shared" si="32"/>
        <v/>
      </c>
      <c r="FA737" s="1286"/>
      <c r="FB737" s="1286"/>
      <c r="FC737" s="1286"/>
      <c r="FD737" s="1287"/>
      <c r="FE737" s="1285" t="str">
        <f t="shared" si="33"/>
        <v/>
      </c>
      <c r="FF737" s="1286"/>
      <c r="FG737" s="1286"/>
      <c r="FH737" s="1286"/>
      <c r="FI737" s="1287"/>
      <c r="FJ737" s="1285" t="str">
        <f t="shared" si="34"/>
        <v/>
      </c>
      <c r="FK737" s="1286"/>
      <c r="FL737" s="1286"/>
      <c r="FM737" s="1286"/>
      <c r="FN737" s="1287"/>
      <c r="FO737" s="1285" t="str">
        <f t="shared" si="35"/>
        <v/>
      </c>
      <c r="FP737" s="1286"/>
      <c r="FQ737" s="1286"/>
      <c r="FR737" s="1286"/>
      <c r="FS737" s="1287"/>
      <c r="FT737" s="1285" t="str">
        <f t="shared" si="36"/>
        <v/>
      </c>
      <c r="FU737" s="1286"/>
      <c r="FV737" s="1286"/>
      <c r="FW737" s="1286"/>
      <c r="FX737" s="1287"/>
      <c r="FY737" s="1285" t="str">
        <f t="shared" si="37"/>
        <v/>
      </c>
      <c r="FZ737" s="1286"/>
      <c r="GA737" s="1286"/>
      <c r="GB737" s="1286"/>
      <c r="GC737" s="1287"/>
    </row>
    <row r="738" spans="1:185" ht="12.95" customHeight="1">
      <c r="B738" s="1289"/>
      <c r="C738" s="1290"/>
      <c r="D738" s="1290"/>
      <c r="E738" s="1290"/>
      <c r="F738" s="1291"/>
      <c r="G738" s="1515"/>
      <c r="H738" s="1516"/>
      <c r="I738" s="1516"/>
      <c r="J738" s="1517"/>
      <c r="K738" s="1520"/>
      <c r="L738" s="1521"/>
      <c r="M738" s="1521"/>
      <c r="N738" s="1522"/>
      <c r="O738" s="1409"/>
      <c r="P738" s="1410"/>
      <c r="Q738" s="1410"/>
      <c r="R738" s="1410"/>
      <c r="S738" s="1411"/>
      <c r="T738" s="1409"/>
      <c r="U738" s="1410"/>
      <c r="V738" s="1410"/>
      <c r="W738" s="1411"/>
      <c r="X738" s="1331">
        <f t="shared" si="10"/>
        <v>0</v>
      </c>
      <c r="Y738" s="1332"/>
      <c r="Z738" s="1332"/>
      <c r="AA738" s="1332"/>
      <c r="AB738" s="1333"/>
      <c r="AC738" s="1523"/>
      <c r="AD738" s="1524"/>
      <c r="AE738" s="1524"/>
      <c r="AF738" s="1524"/>
      <c r="AG738" s="1525"/>
      <c r="AH738" s="1313" t="str">
        <f t="shared" si="39"/>
        <v/>
      </c>
      <c r="AI738" s="1314"/>
      <c r="AJ738" s="1315"/>
      <c r="AK738" s="1289" t="s">
        <v>591</v>
      </c>
      <c r="AL738" s="1290"/>
      <c r="AM738" s="1290"/>
      <c r="AN738" s="1290"/>
      <c r="AO738" s="1291"/>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285">
        <f t="shared" si="40"/>
        <v>0</v>
      </c>
      <c r="CH738" s="1287"/>
      <c r="CI738" s="1269">
        <f t="shared" si="41"/>
        <v>0</v>
      </c>
      <c r="CJ738" s="1271"/>
      <c r="CK738" s="1285">
        <f t="shared" si="18"/>
        <v>0</v>
      </c>
      <c r="CL738" s="1287"/>
      <c r="CM738" s="1269">
        <f t="shared" si="19"/>
        <v>0</v>
      </c>
      <c r="CN738" s="1271"/>
      <c r="CO738" s="3"/>
      <c r="CP738" s="1266">
        <f t="shared" si="20"/>
        <v>0</v>
      </c>
      <c r="CQ738" s="1267"/>
      <c r="CR738" s="1267"/>
      <c r="CS738" s="1267"/>
      <c r="CT738" s="1268"/>
      <c r="CU738" s="1288">
        <f t="shared" si="21"/>
        <v>0</v>
      </c>
      <c r="CV738" s="1288"/>
      <c r="CW738" s="1288"/>
      <c r="CX738" s="1288"/>
      <c r="CY738" s="1288"/>
      <c r="CZ738" s="1288">
        <f t="shared" si="22"/>
        <v>0</v>
      </c>
      <c r="DA738" s="1288"/>
      <c r="DB738" s="1288"/>
      <c r="DC738" s="1288"/>
      <c r="DD738" s="1288"/>
      <c r="DE738" s="1288">
        <f t="shared" si="23"/>
        <v>0</v>
      </c>
      <c r="DF738" s="1288"/>
      <c r="DG738" s="1288"/>
      <c r="DH738" s="1288"/>
      <c r="DI738" s="1288"/>
      <c r="DJ738" s="1288">
        <f t="shared" si="24"/>
        <v>0</v>
      </c>
      <c r="DK738" s="1288"/>
      <c r="DL738" s="1288"/>
      <c r="DM738" s="1288"/>
      <c r="DN738" s="1288"/>
      <c r="DO738" s="1288">
        <f t="shared" si="25"/>
        <v>0</v>
      </c>
      <c r="DP738" s="1288"/>
      <c r="DQ738" s="1288"/>
      <c r="DR738" s="1288"/>
      <c r="DS738" s="1288"/>
      <c r="DT738" s="6"/>
      <c r="DU738" s="1293">
        <f t="shared" si="26"/>
        <v>0</v>
      </c>
      <c r="DV738" s="1293"/>
      <c r="DW738" s="1293"/>
      <c r="DX738" s="1293"/>
      <c r="DY738" s="1293"/>
      <c r="DZ738" s="1293">
        <f t="shared" si="27"/>
        <v>0</v>
      </c>
      <c r="EA738" s="1293"/>
      <c r="EB738" s="1293"/>
      <c r="EC738" s="1293"/>
      <c r="ED738" s="1293"/>
      <c r="EE738" s="1293">
        <f t="shared" si="28"/>
        <v>0</v>
      </c>
      <c r="EF738" s="1293"/>
      <c r="EG738" s="1293"/>
      <c r="EH738" s="1293"/>
      <c r="EI738" s="1293"/>
      <c r="EJ738" s="1293">
        <f t="shared" si="29"/>
        <v>0</v>
      </c>
      <c r="EK738" s="1293"/>
      <c r="EL738" s="1293"/>
      <c r="EM738" s="1293"/>
      <c r="EN738" s="1293"/>
      <c r="EO738" s="1293">
        <f t="shared" si="30"/>
        <v>0</v>
      </c>
      <c r="EP738" s="1293"/>
      <c r="EQ738" s="1293"/>
      <c r="ER738" s="1293"/>
      <c r="ES738" s="1293"/>
      <c r="ET738" s="1293">
        <f t="shared" si="31"/>
        <v>0</v>
      </c>
      <c r="EU738" s="1293"/>
      <c r="EV738" s="1293"/>
      <c r="EW738" s="1293"/>
      <c r="EX738" s="1293"/>
      <c r="EZ738" s="1285" t="str">
        <f t="shared" si="32"/>
        <v/>
      </c>
      <c r="FA738" s="1286"/>
      <c r="FB738" s="1286"/>
      <c r="FC738" s="1286"/>
      <c r="FD738" s="1287"/>
      <c r="FE738" s="1285" t="str">
        <f t="shared" si="33"/>
        <v/>
      </c>
      <c r="FF738" s="1286"/>
      <c r="FG738" s="1286"/>
      <c r="FH738" s="1286"/>
      <c r="FI738" s="1287"/>
      <c r="FJ738" s="1285" t="str">
        <f t="shared" si="34"/>
        <v/>
      </c>
      <c r="FK738" s="1286"/>
      <c r="FL738" s="1286"/>
      <c r="FM738" s="1286"/>
      <c r="FN738" s="1287"/>
      <c r="FO738" s="1285" t="str">
        <f t="shared" si="35"/>
        <v/>
      </c>
      <c r="FP738" s="1286"/>
      <c r="FQ738" s="1286"/>
      <c r="FR738" s="1286"/>
      <c r="FS738" s="1287"/>
      <c r="FT738" s="1285" t="str">
        <f t="shared" si="36"/>
        <v/>
      </c>
      <c r="FU738" s="1286"/>
      <c r="FV738" s="1286"/>
      <c r="FW738" s="1286"/>
      <c r="FX738" s="1287"/>
      <c r="FY738" s="1285" t="str">
        <f t="shared" si="37"/>
        <v/>
      </c>
      <c r="FZ738" s="1286"/>
      <c r="GA738" s="1286"/>
      <c r="GB738" s="1286"/>
      <c r="GC738" s="1287"/>
    </row>
    <row r="739" spans="1:185" ht="12.95" customHeight="1">
      <c r="B739" s="1289"/>
      <c r="C739" s="1290"/>
      <c r="D739" s="1290"/>
      <c r="E739" s="1290"/>
      <c r="F739" s="1291"/>
      <c r="G739" s="1515"/>
      <c r="H739" s="1516"/>
      <c r="I739" s="1516"/>
      <c r="J739" s="1517"/>
      <c r="K739" s="1520"/>
      <c r="L739" s="1521"/>
      <c r="M739" s="1521"/>
      <c r="N739" s="1522"/>
      <c r="O739" s="1409"/>
      <c r="P739" s="1410"/>
      <c r="Q739" s="1410"/>
      <c r="R739" s="1410"/>
      <c r="S739" s="1411"/>
      <c r="T739" s="1409"/>
      <c r="U739" s="1410"/>
      <c r="V739" s="1410"/>
      <c r="W739" s="1411"/>
      <c r="X739" s="1331">
        <f t="shared" si="10"/>
        <v>0</v>
      </c>
      <c r="Y739" s="1332"/>
      <c r="Z739" s="1332"/>
      <c r="AA739" s="1332"/>
      <c r="AB739" s="1333"/>
      <c r="AC739" s="1523"/>
      <c r="AD739" s="1524"/>
      <c r="AE739" s="1524"/>
      <c r="AF739" s="1524"/>
      <c r="AG739" s="1525"/>
      <c r="AH739" s="1313" t="str">
        <f t="shared" si="39"/>
        <v/>
      </c>
      <c r="AI739" s="1314"/>
      <c r="AJ739" s="1315"/>
      <c r="AK739" s="1289" t="s">
        <v>591</v>
      </c>
      <c r="AL739" s="1290"/>
      <c r="AM739" s="1290"/>
      <c r="AN739" s="1290"/>
      <c r="AO739" s="1291"/>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285">
        <f t="shared" si="40"/>
        <v>0</v>
      </c>
      <c r="CH739" s="1287"/>
      <c r="CI739" s="1269">
        <f t="shared" si="41"/>
        <v>0</v>
      </c>
      <c r="CJ739" s="1271"/>
      <c r="CK739" s="1285">
        <f t="shared" si="18"/>
        <v>0</v>
      </c>
      <c r="CL739" s="1287"/>
      <c r="CM739" s="1269">
        <f t="shared" si="19"/>
        <v>0</v>
      </c>
      <c r="CN739" s="1271"/>
      <c r="CO739" s="3"/>
      <c r="CP739" s="1266">
        <f t="shared" si="20"/>
        <v>0</v>
      </c>
      <c r="CQ739" s="1267"/>
      <c r="CR739" s="1267"/>
      <c r="CS739" s="1267"/>
      <c r="CT739" s="1268"/>
      <c r="CU739" s="1288">
        <f t="shared" si="21"/>
        <v>0</v>
      </c>
      <c r="CV739" s="1288"/>
      <c r="CW739" s="1288"/>
      <c r="CX739" s="1288"/>
      <c r="CY739" s="1288"/>
      <c r="CZ739" s="1288">
        <f t="shared" si="22"/>
        <v>0</v>
      </c>
      <c r="DA739" s="1288"/>
      <c r="DB739" s="1288"/>
      <c r="DC739" s="1288"/>
      <c r="DD739" s="1288"/>
      <c r="DE739" s="1288">
        <f t="shared" si="23"/>
        <v>0</v>
      </c>
      <c r="DF739" s="1288"/>
      <c r="DG739" s="1288"/>
      <c r="DH739" s="1288"/>
      <c r="DI739" s="1288"/>
      <c r="DJ739" s="1288">
        <f t="shared" si="24"/>
        <v>0</v>
      </c>
      <c r="DK739" s="1288"/>
      <c r="DL739" s="1288"/>
      <c r="DM739" s="1288"/>
      <c r="DN739" s="1288"/>
      <c r="DO739" s="1288">
        <f t="shared" si="25"/>
        <v>0</v>
      </c>
      <c r="DP739" s="1288"/>
      <c r="DQ739" s="1288"/>
      <c r="DR739" s="1288"/>
      <c r="DS739" s="1288"/>
      <c r="DT739" s="6"/>
      <c r="DU739" s="1293">
        <f t="shared" si="26"/>
        <v>0</v>
      </c>
      <c r="DV739" s="1293"/>
      <c r="DW739" s="1293"/>
      <c r="DX739" s="1293"/>
      <c r="DY739" s="1293"/>
      <c r="DZ739" s="1293">
        <f t="shared" si="27"/>
        <v>0</v>
      </c>
      <c r="EA739" s="1293"/>
      <c r="EB739" s="1293"/>
      <c r="EC739" s="1293"/>
      <c r="ED739" s="1293"/>
      <c r="EE739" s="1293">
        <f t="shared" si="28"/>
        <v>0</v>
      </c>
      <c r="EF739" s="1293"/>
      <c r="EG739" s="1293"/>
      <c r="EH739" s="1293"/>
      <c r="EI739" s="1293"/>
      <c r="EJ739" s="1293">
        <f t="shared" si="29"/>
        <v>0</v>
      </c>
      <c r="EK739" s="1293"/>
      <c r="EL739" s="1293"/>
      <c r="EM739" s="1293"/>
      <c r="EN739" s="1293"/>
      <c r="EO739" s="1293">
        <f t="shared" si="30"/>
        <v>0</v>
      </c>
      <c r="EP739" s="1293"/>
      <c r="EQ739" s="1293"/>
      <c r="ER739" s="1293"/>
      <c r="ES739" s="1293"/>
      <c r="ET739" s="1293">
        <f t="shared" si="31"/>
        <v>0</v>
      </c>
      <c r="EU739" s="1293"/>
      <c r="EV739" s="1293"/>
      <c r="EW739" s="1293"/>
      <c r="EX739" s="1293"/>
      <c r="EZ739" s="1285" t="str">
        <f t="shared" si="32"/>
        <v/>
      </c>
      <c r="FA739" s="1286"/>
      <c r="FB739" s="1286"/>
      <c r="FC739" s="1286"/>
      <c r="FD739" s="1287"/>
      <c r="FE739" s="1285" t="str">
        <f t="shared" si="33"/>
        <v/>
      </c>
      <c r="FF739" s="1286"/>
      <c r="FG739" s="1286"/>
      <c r="FH739" s="1286"/>
      <c r="FI739" s="1287"/>
      <c r="FJ739" s="1285" t="str">
        <f t="shared" si="34"/>
        <v/>
      </c>
      <c r="FK739" s="1286"/>
      <c r="FL739" s="1286"/>
      <c r="FM739" s="1286"/>
      <c r="FN739" s="1287"/>
      <c r="FO739" s="1285" t="str">
        <f t="shared" si="35"/>
        <v/>
      </c>
      <c r="FP739" s="1286"/>
      <c r="FQ739" s="1286"/>
      <c r="FR739" s="1286"/>
      <c r="FS739" s="1287"/>
      <c r="FT739" s="1285" t="str">
        <f t="shared" si="36"/>
        <v/>
      </c>
      <c r="FU739" s="1286"/>
      <c r="FV739" s="1286"/>
      <c r="FW739" s="1286"/>
      <c r="FX739" s="1287"/>
      <c r="FY739" s="1285" t="str">
        <f t="shared" si="37"/>
        <v/>
      </c>
      <c r="FZ739" s="1286"/>
      <c r="GA739" s="1286"/>
      <c r="GB739" s="1286"/>
      <c r="GC739" s="1287"/>
    </row>
    <row r="740" spans="1:185" ht="12.95" customHeight="1">
      <c r="B740" s="1289"/>
      <c r="C740" s="1290"/>
      <c r="D740" s="1290"/>
      <c r="E740" s="1290"/>
      <c r="F740" s="1291"/>
      <c r="G740" s="1515"/>
      <c r="H740" s="1516"/>
      <c r="I740" s="1516"/>
      <c r="J740" s="1517"/>
      <c r="K740" s="1520"/>
      <c r="L740" s="1521"/>
      <c r="M740" s="1521"/>
      <c r="N740" s="1522"/>
      <c r="O740" s="1409"/>
      <c r="P740" s="1410"/>
      <c r="Q740" s="1410"/>
      <c r="R740" s="1410"/>
      <c r="S740" s="1411"/>
      <c r="T740" s="1409"/>
      <c r="U740" s="1410"/>
      <c r="V740" s="1410"/>
      <c r="W740" s="1411"/>
      <c r="X740" s="1331">
        <f t="shared" si="10"/>
        <v>0</v>
      </c>
      <c r="Y740" s="1332"/>
      <c r="Z740" s="1332"/>
      <c r="AA740" s="1332"/>
      <c r="AB740" s="1333"/>
      <c r="AC740" s="1523"/>
      <c r="AD740" s="1524"/>
      <c r="AE740" s="1524"/>
      <c r="AF740" s="1524"/>
      <c r="AG740" s="1525"/>
      <c r="AH740" s="1313" t="str">
        <f t="shared" si="39"/>
        <v/>
      </c>
      <c r="AI740" s="1314"/>
      <c r="AJ740" s="1315"/>
      <c r="AK740" s="1289" t="s">
        <v>591</v>
      </c>
      <c r="AL740" s="1290"/>
      <c r="AM740" s="1290"/>
      <c r="AN740" s="1290"/>
      <c r="AO740" s="1291"/>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285">
        <f t="shared" si="40"/>
        <v>0</v>
      </c>
      <c r="CH740" s="1287"/>
      <c r="CI740" s="1269">
        <f t="shared" si="41"/>
        <v>0</v>
      </c>
      <c r="CJ740" s="1271"/>
      <c r="CK740" s="1285">
        <f t="shared" si="18"/>
        <v>0</v>
      </c>
      <c r="CL740" s="1287"/>
      <c r="CM740" s="1269">
        <f t="shared" si="19"/>
        <v>0</v>
      </c>
      <c r="CN740" s="1271"/>
      <c r="CO740" s="3"/>
      <c r="CP740" s="1266">
        <f t="shared" si="20"/>
        <v>0</v>
      </c>
      <c r="CQ740" s="1267"/>
      <c r="CR740" s="1267"/>
      <c r="CS740" s="1267"/>
      <c r="CT740" s="1268"/>
      <c r="CU740" s="1288">
        <f t="shared" si="21"/>
        <v>0</v>
      </c>
      <c r="CV740" s="1288"/>
      <c r="CW740" s="1288"/>
      <c r="CX740" s="1288"/>
      <c r="CY740" s="1288"/>
      <c r="CZ740" s="1288">
        <f t="shared" si="22"/>
        <v>0</v>
      </c>
      <c r="DA740" s="1288"/>
      <c r="DB740" s="1288"/>
      <c r="DC740" s="1288"/>
      <c r="DD740" s="1288"/>
      <c r="DE740" s="1288">
        <f t="shared" si="23"/>
        <v>0</v>
      </c>
      <c r="DF740" s="1288"/>
      <c r="DG740" s="1288"/>
      <c r="DH740" s="1288"/>
      <c r="DI740" s="1288"/>
      <c r="DJ740" s="1288">
        <f t="shared" si="24"/>
        <v>0</v>
      </c>
      <c r="DK740" s="1288"/>
      <c r="DL740" s="1288"/>
      <c r="DM740" s="1288"/>
      <c r="DN740" s="1288"/>
      <c r="DO740" s="1288">
        <f t="shared" si="25"/>
        <v>0</v>
      </c>
      <c r="DP740" s="1288"/>
      <c r="DQ740" s="1288"/>
      <c r="DR740" s="1288"/>
      <c r="DS740" s="1288"/>
      <c r="DT740" s="6"/>
      <c r="DU740" s="1293">
        <f t="shared" si="26"/>
        <v>0</v>
      </c>
      <c r="DV740" s="1293"/>
      <c r="DW740" s="1293"/>
      <c r="DX740" s="1293"/>
      <c r="DY740" s="1293"/>
      <c r="DZ740" s="1293">
        <f t="shared" si="27"/>
        <v>0</v>
      </c>
      <c r="EA740" s="1293"/>
      <c r="EB740" s="1293"/>
      <c r="EC740" s="1293"/>
      <c r="ED740" s="1293"/>
      <c r="EE740" s="1293">
        <f t="shared" si="28"/>
        <v>0</v>
      </c>
      <c r="EF740" s="1293"/>
      <c r="EG740" s="1293"/>
      <c r="EH740" s="1293"/>
      <c r="EI740" s="1293"/>
      <c r="EJ740" s="1293">
        <f t="shared" si="29"/>
        <v>0</v>
      </c>
      <c r="EK740" s="1293"/>
      <c r="EL740" s="1293"/>
      <c r="EM740" s="1293"/>
      <c r="EN740" s="1293"/>
      <c r="EO740" s="1293">
        <f t="shared" si="30"/>
        <v>0</v>
      </c>
      <c r="EP740" s="1293"/>
      <c r="EQ740" s="1293"/>
      <c r="ER740" s="1293"/>
      <c r="ES740" s="1293"/>
      <c r="ET740" s="1293">
        <f t="shared" si="31"/>
        <v>0</v>
      </c>
      <c r="EU740" s="1293"/>
      <c r="EV740" s="1293"/>
      <c r="EW740" s="1293"/>
      <c r="EX740" s="1293"/>
      <c r="EZ740" s="1285" t="str">
        <f t="shared" si="32"/>
        <v/>
      </c>
      <c r="FA740" s="1286"/>
      <c r="FB740" s="1286"/>
      <c r="FC740" s="1286"/>
      <c r="FD740" s="1287"/>
      <c r="FE740" s="1285" t="str">
        <f t="shared" si="33"/>
        <v/>
      </c>
      <c r="FF740" s="1286"/>
      <c r="FG740" s="1286"/>
      <c r="FH740" s="1286"/>
      <c r="FI740" s="1287"/>
      <c r="FJ740" s="1285" t="str">
        <f t="shared" si="34"/>
        <v/>
      </c>
      <c r="FK740" s="1286"/>
      <c r="FL740" s="1286"/>
      <c r="FM740" s="1286"/>
      <c r="FN740" s="1287"/>
      <c r="FO740" s="1285" t="str">
        <f t="shared" si="35"/>
        <v/>
      </c>
      <c r="FP740" s="1286"/>
      <c r="FQ740" s="1286"/>
      <c r="FR740" s="1286"/>
      <c r="FS740" s="1287"/>
      <c r="FT740" s="1285" t="str">
        <f t="shared" si="36"/>
        <v/>
      </c>
      <c r="FU740" s="1286"/>
      <c r="FV740" s="1286"/>
      <c r="FW740" s="1286"/>
      <c r="FX740" s="1287"/>
      <c r="FY740" s="1285" t="str">
        <f t="shared" si="37"/>
        <v/>
      </c>
      <c r="FZ740" s="1286"/>
      <c r="GA740" s="1286"/>
      <c r="GB740" s="1286"/>
      <c r="GC740" s="1287"/>
    </row>
    <row r="741" spans="1:185" ht="12.95" customHeight="1">
      <c r="B741" s="1289"/>
      <c r="C741" s="1290"/>
      <c r="D741" s="1290"/>
      <c r="E741" s="1290"/>
      <c r="F741" s="1291"/>
      <c r="G741" s="1515"/>
      <c r="H741" s="1516"/>
      <c r="I741" s="1516"/>
      <c r="J741" s="1517"/>
      <c r="K741" s="1520"/>
      <c r="L741" s="1521"/>
      <c r="M741" s="1521"/>
      <c r="N741" s="1522"/>
      <c r="O741" s="1409"/>
      <c r="P741" s="1410"/>
      <c r="Q741" s="1410"/>
      <c r="R741" s="1410"/>
      <c r="S741" s="1411"/>
      <c r="T741" s="1409"/>
      <c r="U741" s="1410"/>
      <c r="V741" s="1410"/>
      <c r="W741" s="1411"/>
      <c r="X741" s="1331">
        <f t="shared" si="10"/>
        <v>0</v>
      </c>
      <c r="Y741" s="1332"/>
      <c r="Z741" s="1332"/>
      <c r="AA741" s="1332"/>
      <c r="AB741" s="1333"/>
      <c r="AC741" s="1523"/>
      <c r="AD741" s="1524"/>
      <c r="AE741" s="1524"/>
      <c r="AF741" s="1524"/>
      <c r="AG741" s="1525"/>
      <c r="AH741" s="1313" t="str">
        <f t="shared" si="39"/>
        <v/>
      </c>
      <c r="AI741" s="1314"/>
      <c r="AJ741" s="1315"/>
      <c r="AK741" s="1289" t="s">
        <v>591</v>
      </c>
      <c r="AL741" s="1290"/>
      <c r="AM741" s="1290"/>
      <c r="AN741" s="1290"/>
      <c r="AO741" s="1291"/>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285">
        <f t="shared" si="40"/>
        <v>0</v>
      </c>
      <c r="CH741" s="1287"/>
      <c r="CI741" s="1269">
        <f t="shared" si="41"/>
        <v>0</v>
      </c>
      <c r="CJ741" s="1271"/>
      <c r="CK741" s="1285">
        <f t="shared" si="18"/>
        <v>0</v>
      </c>
      <c r="CL741" s="1287"/>
      <c r="CM741" s="1269">
        <f t="shared" si="19"/>
        <v>0</v>
      </c>
      <c r="CN741" s="1271"/>
      <c r="CO741" s="3"/>
      <c r="CP741" s="1266">
        <f t="shared" si="20"/>
        <v>0</v>
      </c>
      <c r="CQ741" s="1267"/>
      <c r="CR741" s="1267"/>
      <c r="CS741" s="1267"/>
      <c r="CT741" s="1268"/>
      <c r="CU741" s="1288">
        <f t="shared" si="21"/>
        <v>0</v>
      </c>
      <c r="CV741" s="1288"/>
      <c r="CW741" s="1288"/>
      <c r="CX741" s="1288"/>
      <c r="CY741" s="1288"/>
      <c r="CZ741" s="1288">
        <f t="shared" si="22"/>
        <v>0</v>
      </c>
      <c r="DA741" s="1288"/>
      <c r="DB741" s="1288"/>
      <c r="DC741" s="1288"/>
      <c r="DD741" s="1288"/>
      <c r="DE741" s="1288">
        <f t="shared" si="23"/>
        <v>0</v>
      </c>
      <c r="DF741" s="1288"/>
      <c r="DG741" s="1288"/>
      <c r="DH741" s="1288"/>
      <c r="DI741" s="1288"/>
      <c r="DJ741" s="1288">
        <f t="shared" si="24"/>
        <v>0</v>
      </c>
      <c r="DK741" s="1288"/>
      <c r="DL741" s="1288"/>
      <c r="DM741" s="1288"/>
      <c r="DN741" s="1288"/>
      <c r="DO741" s="1288">
        <f t="shared" si="25"/>
        <v>0</v>
      </c>
      <c r="DP741" s="1288"/>
      <c r="DQ741" s="1288"/>
      <c r="DR741" s="1288"/>
      <c r="DS741" s="1288"/>
      <c r="DT741" s="6"/>
      <c r="DU741" s="1293">
        <f t="shared" si="26"/>
        <v>0</v>
      </c>
      <c r="DV741" s="1293"/>
      <c r="DW741" s="1293"/>
      <c r="DX741" s="1293"/>
      <c r="DY741" s="1293"/>
      <c r="DZ741" s="1293">
        <f t="shared" si="27"/>
        <v>0</v>
      </c>
      <c r="EA741" s="1293"/>
      <c r="EB741" s="1293"/>
      <c r="EC741" s="1293"/>
      <c r="ED741" s="1293"/>
      <c r="EE741" s="1293">
        <f t="shared" si="28"/>
        <v>0</v>
      </c>
      <c r="EF741" s="1293"/>
      <c r="EG741" s="1293"/>
      <c r="EH741" s="1293"/>
      <c r="EI741" s="1293"/>
      <c r="EJ741" s="1293">
        <f t="shared" si="29"/>
        <v>0</v>
      </c>
      <c r="EK741" s="1293"/>
      <c r="EL741" s="1293"/>
      <c r="EM741" s="1293"/>
      <c r="EN741" s="1293"/>
      <c r="EO741" s="1293">
        <f t="shared" si="30"/>
        <v>0</v>
      </c>
      <c r="EP741" s="1293"/>
      <c r="EQ741" s="1293"/>
      <c r="ER741" s="1293"/>
      <c r="ES741" s="1293"/>
      <c r="ET741" s="1293">
        <f t="shared" si="31"/>
        <v>0</v>
      </c>
      <c r="EU741" s="1293"/>
      <c r="EV741" s="1293"/>
      <c r="EW741" s="1293"/>
      <c r="EX741" s="1293"/>
      <c r="EZ741" s="1285" t="str">
        <f t="shared" si="32"/>
        <v/>
      </c>
      <c r="FA741" s="1286"/>
      <c r="FB741" s="1286"/>
      <c r="FC741" s="1286"/>
      <c r="FD741" s="1287"/>
      <c r="FE741" s="1285" t="str">
        <f t="shared" si="33"/>
        <v/>
      </c>
      <c r="FF741" s="1286"/>
      <c r="FG741" s="1286"/>
      <c r="FH741" s="1286"/>
      <c r="FI741" s="1287"/>
      <c r="FJ741" s="1285" t="str">
        <f t="shared" si="34"/>
        <v/>
      </c>
      <c r="FK741" s="1286"/>
      <c r="FL741" s="1286"/>
      <c r="FM741" s="1286"/>
      <c r="FN741" s="1287"/>
      <c r="FO741" s="1285" t="str">
        <f t="shared" si="35"/>
        <v/>
      </c>
      <c r="FP741" s="1286"/>
      <c r="FQ741" s="1286"/>
      <c r="FR741" s="1286"/>
      <c r="FS741" s="1287"/>
      <c r="FT741" s="1285" t="str">
        <f t="shared" si="36"/>
        <v/>
      </c>
      <c r="FU741" s="1286"/>
      <c r="FV741" s="1286"/>
      <c r="FW741" s="1286"/>
      <c r="FX741" s="1287"/>
      <c r="FY741" s="1285" t="str">
        <f t="shared" si="37"/>
        <v/>
      </c>
      <c r="FZ741" s="1286"/>
      <c r="GA741" s="1286"/>
      <c r="GB741" s="1286"/>
      <c r="GC741" s="1287"/>
    </row>
    <row r="742" spans="1:185" ht="12.95" customHeight="1">
      <c r="B742" s="1289"/>
      <c r="C742" s="1290"/>
      <c r="D742" s="1290"/>
      <c r="E742" s="1290"/>
      <c r="F742" s="1291"/>
      <c r="G742" s="1515"/>
      <c r="H742" s="1516"/>
      <c r="I742" s="1516"/>
      <c r="J742" s="1517"/>
      <c r="K742" s="1520"/>
      <c r="L742" s="1521"/>
      <c r="M742" s="1521"/>
      <c r="N742" s="1522"/>
      <c r="O742" s="1409"/>
      <c r="P742" s="1410"/>
      <c r="Q742" s="1410"/>
      <c r="R742" s="1410"/>
      <c r="S742" s="1411"/>
      <c r="T742" s="1409"/>
      <c r="U742" s="1410"/>
      <c r="V742" s="1410"/>
      <c r="W742" s="1411"/>
      <c r="X742" s="1331">
        <f t="shared" si="10"/>
        <v>0</v>
      </c>
      <c r="Y742" s="1332"/>
      <c r="Z742" s="1332"/>
      <c r="AA742" s="1332"/>
      <c r="AB742" s="1333"/>
      <c r="AC742" s="1523"/>
      <c r="AD742" s="1524"/>
      <c r="AE742" s="1524"/>
      <c r="AF742" s="1524"/>
      <c r="AG742" s="1525"/>
      <c r="AH742" s="1313" t="str">
        <f t="shared" si="39"/>
        <v/>
      </c>
      <c r="AI742" s="1314"/>
      <c r="AJ742" s="1315"/>
      <c r="AK742" s="1289" t="s">
        <v>591</v>
      </c>
      <c r="AL742" s="1290"/>
      <c r="AM742" s="1290"/>
      <c r="AN742" s="1290"/>
      <c r="AO742" s="1291"/>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285">
        <f t="shared" si="40"/>
        <v>0</v>
      </c>
      <c r="CH742" s="1287"/>
      <c r="CI742" s="1269">
        <f t="shared" si="41"/>
        <v>0</v>
      </c>
      <c r="CJ742" s="1271"/>
      <c r="CK742" s="1285">
        <f t="shared" si="18"/>
        <v>0</v>
      </c>
      <c r="CL742" s="1287"/>
      <c r="CM742" s="1269">
        <f t="shared" si="19"/>
        <v>0</v>
      </c>
      <c r="CN742" s="1271"/>
      <c r="CO742" s="3"/>
      <c r="CP742" s="1266">
        <f t="shared" si="20"/>
        <v>0</v>
      </c>
      <c r="CQ742" s="1267"/>
      <c r="CR742" s="1267"/>
      <c r="CS742" s="1267"/>
      <c r="CT742" s="1268"/>
      <c r="CU742" s="1288">
        <f t="shared" si="21"/>
        <v>0</v>
      </c>
      <c r="CV742" s="1288"/>
      <c r="CW742" s="1288"/>
      <c r="CX742" s="1288"/>
      <c r="CY742" s="1288"/>
      <c r="CZ742" s="1288">
        <f t="shared" si="22"/>
        <v>0</v>
      </c>
      <c r="DA742" s="1288"/>
      <c r="DB742" s="1288"/>
      <c r="DC742" s="1288"/>
      <c r="DD742" s="1288"/>
      <c r="DE742" s="1288">
        <f t="shared" si="23"/>
        <v>0</v>
      </c>
      <c r="DF742" s="1288"/>
      <c r="DG742" s="1288"/>
      <c r="DH742" s="1288"/>
      <c r="DI742" s="1288"/>
      <c r="DJ742" s="1288">
        <f t="shared" si="24"/>
        <v>0</v>
      </c>
      <c r="DK742" s="1288"/>
      <c r="DL742" s="1288"/>
      <c r="DM742" s="1288"/>
      <c r="DN742" s="1288"/>
      <c r="DO742" s="1288">
        <f t="shared" si="25"/>
        <v>0</v>
      </c>
      <c r="DP742" s="1288"/>
      <c r="DQ742" s="1288"/>
      <c r="DR742" s="1288"/>
      <c r="DS742" s="1288"/>
      <c r="DT742" s="6"/>
      <c r="DU742" s="1293">
        <f t="shared" si="26"/>
        <v>0</v>
      </c>
      <c r="DV742" s="1293"/>
      <c r="DW742" s="1293"/>
      <c r="DX742" s="1293"/>
      <c r="DY742" s="1293"/>
      <c r="DZ742" s="1293">
        <f t="shared" si="27"/>
        <v>0</v>
      </c>
      <c r="EA742" s="1293"/>
      <c r="EB742" s="1293"/>
      <c r="EC742" s="1293"/>
      <c r="ED742" s="1293"/>
      <c r="EE742" s="1293">
        <f t="shared" si="28"/>
        <v>0</v>
      </c>
      <c r="EF742" s="1293"/>
      <c r="EG742" s="1293"/>
      <c r="EH742" s="1293"/>
      <c r="EI742" s="1293"/>
      <c r="EJ742" s="1293">
        <f t="shared" si="29"/>
        <v>0</v>
      </c>
      <c r="EK742" s="1293"/>
      <c r="EL742" s="1293"/>
      <c r="EM742" s="1293"/>
      <c r="EN742" s="1293"/>
      <c r="EO742" s="1293">
        <f t="shared" si="30"/>
        <v>0</v>
      </c>
      <c r="EP742" s="1293"/>
      <c r="EQ742" s="1293"/>
      <c r="ER742" s="1293"/>
      <c r="ES742" s="1293"/>
      <c r="ET742" s="1293">
        <f t="shared" si="31"/>
        <v>0</v>
      </c>
      <c r="EU742" s="1293"/>
      <c r="EV742" s="1293"/>
      <c r="EW742" s="1293"/>
      <c r="EX742" s="1293"/>
      <c r="EZ742" s="1285" t="str">
        <f t="shared" si="32"/>
        <v/>
      </c>
      <c r="FA742" s="1286"/>
      <c r="FB742" s="1286"/>
      <c r="FC742" s="1286"/>
      <c r="FD742" s="1287"/>
      <c r="FE742" s="1285" t="str">
        <f t="shared" si="33"/>
        <v/>
      </c>
      <c r="FF742" s="1286"/>
      <c r="FG742" s="1286"/>
      <c r="FH742" s="1286"/>
      <c r="FI742" s="1287"/>
      <c r="FJ742" s="1285" t="str">
        <f t="shared" si="34"/>
        <v/>
      </c>
      <c r="FK742" s="1286"/>
      <c r="FL742" s="1286"/>
      <c r="FM742" s="1286"/>
      <c r="FN742" s="1287"/>
      <c r="FO742" s="1285" t="str">
        <f t="shared" si="35"/>
        <v/>
      </c>
      <c r="FP742" s="1286"/>
      <c r="FQ742" s="1286"/>
      <c r="FR742" s="1286"/>
      <c r="FS742" s="1287"/>
      <c r="FT742" s="1285" t="str">
        <f t="shared" si="36"/>
        <v/>
      </c>
      <c r="FU742" s="1286"/>
      <c r="FV742" s="1286"/>
      <c r="FW742" s="1286"/>
      <c r="FX742" s="1287"/>
      <c r="FY742" s="1285" t="str">
        <f t="shared" si="37"/>
        <v/>
      </c>
      <c r="FZ742" s="1286"/>
      <c r="GA742" s="1286"/>
      <c r="GB742" s="1286"/>
      <c r="GC742" s="1287"/>
    </row>
    <row r="743" spans="1:185" ht="12.95" customHeight="1">
      <c r="B743" s="1289"/>
      <c r="C743" s="1290"/>
      <c r="D743" s="1290"/>
      <c r="E743" s="1290"/>
      <c r="F743" s="1291"/>
      <c r="G743" s="1515"/>
      <c r="H743" s="1516"/>
      <c r="I743" s="1516"/>
      <c r="J743" s="1517"/>
      <c r="K743" s="1520"/>
      <c r="L743" s="1521"/>
      <c r="M743" s="1521"/>
      <c r="N743" s="1522"/>
      <c r="O743" s="1409"/>
      <c r="P743" s="1410"/>
      <c r="Q743" s="1410"/>
      <c r="R743" s="1410"/>
      <c r="S743" s="1411"/>
      <c r="T743" s="1409"/>
      <c r="U743" s="1410"/>
      <c r="V743" s="1410"/>
      <c r="W743" s="1411"/>
      <c r="X743" s="1331">
        <f t="shared" si="10"/>
        <v>0</v>
      </c>
      <c r="Y743" s="1332"/>
      <c r="Z743" s="1332"/>
      <c r="AA743" s="1332"/>
      <c r="AB743" s="1333"/>
      <c r="AC743" s="1523"/>
      <c r="AD743" s="1524"/>
      <c r="AE743" s="1524"/>
      <c r="AF743" s="1524"/>
      <c r="AG743" s="1525"/>
      <c r="AH743" s="1313" t="str">
        <f t="shared" si="39"/>
        <v/>
      </c>
      <c r="AI743" s="1314"/>
      <c r="AJ743" s="1315"/>
      <c r="AK743" s="1289" t="s">
        <v>591</v>
      </c>
      <c r="AL743" s="1290"/>
      <c r="AM743" s="1290"/>
      <c r="AN743" s="1290"/>
      <c r="AO743" s="1291"/>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285">
        <f t="shared" si="40"/>
        <v>0</v>
      </c>
      <c r="CH743" s="1287"/>
      <c r="CI743" s="1269">
        <f t="shared" si="41"/>
        <v>0</v>
      </c>
      <c r="CJ743" s="1271"/>
      <c r="CK743" s="1285">
        <f t="shared" si="18"/>
        <v>0</v>
      </c>
      <c r="CL743" s="1287"/>
      <c r="CM743" s="1269">
        <f t="shared" si="19"/>
        <v>0</v>
      </c>
      <c r="CN743" s="1271"/>
      <c r="CO743" s="3"/>
      <c r="CP743" s="1266">
        <f t="shared" si="20"/>
        <v>0</v>
      </c>
      <c r="CQ743" s="1267"/>
      <c r="CR743" s="1267"/>
      <c r="CS743" s="1267"/>
      <c r="CT743" s="1268"/>
      <c r="CU743" s="1288">
        <f t="shared" si="21"/>
        <v>0</v>
      </c>
      <c r="CV743" s="1288"/>
      <c r="CW743" s="1288"/>
      <c r="CX743" s="1288"/>
      <c r="CY743" s="1288"/>
      <c r="CZ743" s="1288">
        <f t="shared" si="22"/>
        <v>0</v>
      </c>
      <c r="DA743" s="1288"/>
      <c r="DB743" s="1288"/>
      <c r="DC743" s="1288"/>
      <c r="DD743" s="1288"/>
      <c r="DE743" s="1288">
        <f t="shared" si="23"/>
        <v>0</v>
      </c>
      <c r="DF743" s="1288"/>
      <c r="DG743" s="1288"/>
      <c r="DH743" s="1288"/>
      <c r="DI743" s="1288"/>
      <c r="DJ743" s="1288">
        <f t="shared" si="24"/>
        <v>0</v>
      </c>
      <c r="DK743" s="1288"/>
      <c r="DL743" s="1288"/>
      <c r="DM743" s="1288"/>
      <c r="DN743" s="1288"/>
      <c r="DO743" s="1288">
        <f t="shared" si="25"/>
        <v>0</v>
      </c>
      <c r="DP743" s="1288"/>
      <c r="DQ743" s="1288"/>
      <c r="DR743" s="1288"/>
      <c r="DS743" s="1288"/>
      <c r="DT743" s="6"/>
      <c r="DU743" s="1293">
        <f t="shared" si="26"/>
        <v>0</v>
      </c>
      <c r="DV743" s="1293"/>
      <c r="DW743" s="1293"/>
      <c r="DX743" s="1293"/>
      <c r="DY743" s="1293"/>
      <c r="DZ743" s="1293">
        <f t="shared" si="27"/>
        <v>0</v>
      </c>
      <c r="EA743" s="1293"/>
      <c r="EB743" s="1293"/>
      <c r="EC743" s="1293"/>
      <c r="ED743" s="1293"/>
      <c r="EE743" s="1293">
        <f t="shared" si="28"/>
        <v>0</v>
      </c>
      <c r="EF743" s="1293"/>
      <c r="EG743" s="1293"/>
      <c r="EH743" s="1293"/>
      <c r="EI743" s="1293"/>
      <c r="EJ743" s="1293">
        <f t="shared" si="29"/>
        <v>0</v>
      </c>
      <c r="EK743" s="1293"/>
      <c r="EL743" s="1293"/>
      <c r="EM743" s="1293"/>
      <c r="EN743" s="1293"/>
      <c r="EO743" s="1293">
        <f t="shared" si="30"/>
        <v>0</v>
      </c>
      <c r="EP743" s="1293"/>
      <c r="EQ743" s="1293"/>
      <c r="ER743" s="1293"/>
      <c r="ES743" s="1293"/>
      <c r="ET743" s="1293">
        <f t="shared" si="31"/>
        <v>0</v>
      </c>
      <c r="EU743" s="1293"/>
      <c r="EV743" s="1293"/>
      <c r="EW743" s="1293"/>
      <c r="EX743" s="1293"/>
      <c r="EZ743" s="1285" t="str">
        <f t="shared" si="32"/>
        <v/>
      </c>
      <c r="FA743" s="1286"/>
      <c r="FB743" s="1286"/>
      <c r="FC743" s="1286"/>
      <c r="FD743" s="1287"/>
      <c r="FE743" s="1285" t="str">
        <f t="shared" si="33"/>
        <v/>
      </c>
      <c r="FF743" s="1286"/>
      <c r="FG743" s="1286"/>
      <c r="FH743" s="1286"/>
      <c r="FI743" s="1287"/>
      <c r="FJ743" s="1285" t="str">
        <f t="shared" si="34"/>
        <v/>
      </c>
      <c r="FK743" s="1286"/>
      <c r="FL743" s="1286"/>
      <c r="FM743" s="1286"/>
      <c r="FN743" s="1287"/>
      <c r="FO743" s="1285" t="str">
        <f t="shared" si="35"/>
        <v/>
      </c>
      <c r="FP743" s="1286"/>
      <c r="FQ743" s="1286"/>
      <c r="FR743" s="1286"/>
      <c r="FS743" s="1287"/>
      <c r="FT743" s="1285" t="str">
        <f t="shared" si="36"/>
        <v/>
      </c>
      <c r="FU743" s="1286"/>
      <c r="FV743" s="1286"/>
      <c r="FW743" s="1286"/>
      <c r="FX743" s="1287"/>
      <c r="FY743" s="1285" t="str">
        <f t="shared" si="37"/>
        <v/>
      </c>
      <c r="FZ743" s="1286"/>
      <c r="GA743" s="1286"/>
      <c r="GB743" s="1286"/>
      <c r="GC743" s="1287"/>
    </row>
    <row r="744" spans="1:185" ht="12.95" customHeight="1">
      <c r="B744" s="1289"/>
      <c r="C744" s="1290"/>
      <c r="D744" s="1290"/>
      <c r="E744" s="1290"/>
      <c r="F744" s="1291"/>
      <c r="G744" s="1515"/>
      <c r="H744" s="1516"/>
      <c r="I744" s="1516"/>
      <c r="J744" s="1517"/>
      <c r="K744" s="1520"/>
      <c r="L744" s="1521"/>
      <c r="M744" s="1521"/>
      <c r="N744" s="1522"/>
      <c r="O744" s="1409"/>
      <c r="P744" s="1410"/>
      <c r="Q744" s="1410"/>
      <c r="R744" s="1410"/>
      <c r="S744" s="1411"/>
      <c r="T744" s="1409"/>
      <c r="U744" s="1410"/>
      <c r="V744" s="1410"/>
      <c r="W744" s="1411"/>
      <c r="X744" s="1331">
        <f t="shared" si="10"/>
        <v>0</v>
      </c>
      <c r="Y744" s="1332"/>
      <c r="Z744" s="1332"/>
      <c r="AA744" s="1332"/>
      <c r="AB744" s="1333"/>
      <c r="AC744" s="1523"/>
      <c r="AD744" s="1524"/>
      <c r="AE744" s="1524"/>
      <c r="AF744" s="1524"/>
      <c r="AG744" s="1525"/>
      <c r="AH744" s="1313" t="str">
        <f t="shared" si="39"/>
        <v/>
      </c>
      <c r="AI744" s="1314"/>
      <c r="AJ744" s="1315"/>
      <c r="AK744" s="1289" t="s">
        <v>591</v>
      </c>
      <c r="AL744" s="1290"/>
      <c r="AM744" s="1290"/>
      <c r="AN744" s="1290"/>
      <c r="AO744" s="1291"/>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285">
        <f t="shared" si="40"/>
        <v>0</v>
      </c>
      <c r="CH744" s="1287"/>
      <c r="CI744" s="1269">
        <f t="shared" si="41"/>
        <v>0</v>
      </c>
      <c r="CJ744" s="1271"/>
      <c r="CK744" s="1285">
        <f t="shared" si="18"/>
        <v>0</v>
      </c>
      <c r="CL744" s="1287"/>
      <c r="CM744" s="1269">
        <f t="shared" si="19"/>
        <v>0</v>
      </c>
      <c r="CN744" s="1271"/>
      <c r="CO744" s="3"/>
      <c r="CP744" s="1266">
        <f t="shared" si="20"/>
        <v>0</v>
      </c>
      <c r="CQ744" s="1267"/>
      <c r="CR744" s="1267"/>
      <c r="CS744" s="1267"/>
      <c r="CT744" s="1268"/>
      <c r="CU744" s="1288">
        <f t="shared" si="21"/>
        <v>0</v>
      </c>
      <c r="CV744" s="1288"/>
      <c r="CW744" s="1288"/>
      <c r="CX744" s="1288"/>
      <c r="CY744" s="1288"/>
      <c r="CZ744" s="1288">
        <f t="shared" si="22"/>
        <v>0</v>
      </c>
      <c r="DA744" s="1288"/>
      <c r="DB744" s="1288"/>
      <c r="DC744" s="1288"/>
      <c r="DD744" s="1288"/>
      <c r="DE744" s="1288">
        <f t="shared" si="23"/>
        <v>0</v>
      </c>
      <c r="DF744" s="1288"/>
      <c r="DG744" s="1288"/>
      <c r="DH744" s="1288"/>
      <c r="DI744" s="1288"/>
      <c r="DJ744" s="1288">
        <f t="shared" si="24"/>
        <v>0</v>
      </c>
      <c r="DK744" s="1288"/>
      <c r="DL744" s="1288"/>
      <c r="DM744" s="1288"/>
      <c r="DN744" s="1288"/>
      <c r="DO744" s="1288">
        <f t="shared" si="25"/>
        <v>0</v>
      </c>
      <c r="DP744" s="1288"/>
      <c r="DQ744" s="1288"/>
      <c r="DR744" s="1288"/>
      <c r="DS744" s="1288"/>
      <c r="DT744" s="6"/>
      <c r="DU744" s="1293">
        <f t="shared" si="26"/>
        <v>0</v>
      </c>
      <c r="DV744" s="1293"/>
      <c r="DW744" s="1293"/>
      <c r="DX744" s="1293"/>
      <c r="DY744" s="1293"/>
      <c r="DZ744" s="1293">
        <f t="shared" si="27"/>
        <v>0</v>
      </c>
      <c r="EA744" s="1293"/>
      <c r="EB744" s="1293"/>
      <c r="EC744" s="1293"/>
      <c r="ED744" s="1293"/>
      <c r="EE744" s="1293">
        <f t="shared" si="28"/>
        <v>0</v>
      </c>
      <c r="EF744" s="1293"/>
      <c r="EG744" s="1293"/>
      <c r="EH744" s="1293"/>
      <c r="EI744" s="1293"/>
      <c r="EJ744" s="1293">
        <f t="shared" si="29"/>
        <v>0</v>
      </c>
      <c r="EK744" s="1293"/>
      <c r="EL744" s="1293"/>
      <c r="EM744" s="1293"/>
      <c r="EN744" s="1293"/>
      <c r="EO744" s="1293">
        <f t="shared" si="30"/>
        <v>0</v>
      </c>
      <c r="EP744" s="1293"/>
      <c r="EQ744" s="1293"/>
      <c r="ER744" s="1293"/>
      <c r="ES744" s="1293"/>
      <c r="ET744" s="1293">
        <f t="shared" si="31"/>
        <v>0</v>
      </c>
      <c r="EU744" s="1293"/>
      <c r="EV744" s="1293"/>
      <c r="EW744" s="1293"/>
      <c r="EX744" s="1293"/>
      <c r="EZ744" s="1285" t="str">
        <f t="shared" si="32"/>
        <v/>
      </c>
      <c r="FA744" s="1286"/>
      <c r="FB744" s="1286"/>
      <c r="FC744" s="1286"/>
      <c r="FD744" s="1287"/>
      <c r="FE744" s="1285" t="str">
        <f t="shared" si="33"/>
        <v/>
      </c>
      <c r="FF744" s="1286"/>
      <c r="FG744" s="1286"/>
      <c r="FH744" s="1286"/>
      <c r="FI744" s="1287"/>
      <c r="FJ744" s="1285" t="str">
        <f t="shared" si="34"/>
        <v/>
      </c>
      <c r="FK744" s="1286"/>
      <c r="FL744" s="1286"/>
      <c r="FM744" s="1286"/>
      <c r="FN744" s="1287"/>
      <c r="FO744" s="1285" t="str">
        <f t="shared" si="35"/>
        <v/>
      </c>
      <c r="FP744" s="1286"/>
      <c r="FQ744" s="1286"/>
      <c r="FR744" s="1286"/>
      <c r="FS744" s="1287"/>
      <c r="FT744" s="1285" t="str">
        <f t="shared" si="36"/>
        <v/>
      </c>
      <c r="FU744" s="1286"/>
      <c r="FV744" s="1286"/>
      <c r="FW744" s="1286"/>
      <c r="FX744" s="1287"/>
      <c r="FY744" s="1285" t="str">
        <f t="shared" si="37"/>
        <v/>
      </c>
      <c r="FZ744" s="1286"/>
      <c r="GA744" s="1286"/>
      <c r="GB744" s="1286"/>
      <c r="GC744" s="1287"/>
    </row>
    <row r="745" spans="1:185" ht="12.95" customHeight="1">
      <c r="B745" s="1289"/>
      <c r="C745" s="1290"/>
      <c r="D745" s="1290"/>
      <c r="E745" s="1290"/>
      <c r="F745" s="1291"/>
      <c r="G745" s="1515"/>
      <c r="H745" s="1516"/>
      <c r="I745" s="1516"/>
      <c r="J745" s="1517"/>
      <c r="K745" s="1520"/>
      <c r="L745" s="1521"/>
      <c r="M745" s="1521"/>
      <c r="N745" s="1522"/>
      <c r="O745" s="1409"/>
      <c r="P745" s="1410"/>
      <c r="Q745" s="1410"/>
      <c r="R745" s="1410"/>
      <c r="S745" s="1411"/>
      <c r="T745" s="1409"/>
      <c r="U745" s="1410"/>
      <c r="V745" s="1410"/>
      <c r="W745" s="1411"/>
      <c r="X745" s="1331">
        <f t="shared" si="10"/>
        <v>0</v>
      </c>
      <c r="Y745" s="1332"/>
      <c r="Z745" s="1332"/>
      <c r="AA745" s="1332"/>
      <c r="AB745" s="1333"/>
      <c r="AC745" s="1523"/>
      <c r="AD745" s="1524"/>
      <c r="AE745" s="1524"/>
      <c r="AF745" s="1524"/>
      <c r="AG745" s="1525"/>
      <c r="AH745" s="1313" t="str">
        <f t="shared" si="39"/>
        <v/>
      </c>
      <c r="AI745" s="1314"/>
      <c r="AJ745" s="1315"/>
      <c r="AK745" s="1289" t="s">
        <v>591</v>
      </c>
      <c r="AL745" s="1290"/>
      <c r="AM745" s="1290"/>
      <c r="AN745" s="1290"/>
      <c r="AO745" s="1291"/>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285">
        <f t="shared" si="40"/>
        <v>0</v>
      </c>
      <c r="CH745" s="1287"/>
      <c r="CI745" s="1269">
        <f t="shared" si="41"/>
        <v>0</v>
      </c>
      <c r="CJ745" s="1271"/>
      <c r="CK745" s="1285">
        <f t="shared" si="18"/>
        <v>0</v>
      </c>
      <c r="CL745" s="1287"/>
      <c r="CM745" s="1269">
        <f t="shared" si="19"/>
        <v>0</v>
      </c>
      <c r="CN745" s="1271"/>
      <c r="CO745" s="3"/>
      <c r="CP745" s="1266">
        <f t="shared" si="20"/>
        <v>0</v>
      </c>
      <c r="CQ745" s="1267"/>
      <c r="CR745" s="1267"/>
      <c r="CS745" s="1267"/>
      <c r="CT745" s="1268"/>
      <c r="CU745" s="1288">
        <f t="shared" si="21"/>
        <v>0</v>
      </c>
      <c r="CV745" s="1288"/>
      <c r="CW745" s="1288"/>
      <c r="CX745" s="1288"/>
      <c r="CY745" s="1288"/>
      <c r="CZ745" s="1288">
        <f t="shared" si="22"/>
        <v>0</v>
      </c>
      <c r="DA745" s="1288"/>
      <c r="DB745" s="1288"/>
      <c r="DC745" s="1288"/>
      <c r="DD745" s="1288"/>
      <c r="DE745" s="1288">
        <f t="shared" si="23"/>
        <v>0</v>
      </c>
      <c r="DF745" s="1288"/>
      <c r="DG745" s="1288"/>
      <c r="DH745" s="1288"/>
      <c r="DI745" s="1288"/>
      <c r="DJ745" s="1288">
        <f t="shared" si="24"/>
        <v>0</v>
      </c>
      <c r="DK745" s="1288"/>
      <c r="DL745" s="1288"/>
      <c r="DM745" s="1288"/>
      <c r="DN745" s="1288"/>
      <c r="DO745" s="1288">
        <f t="shared" si="25"/>
        <v>0</v>
      </c>
      <c r="DP745" s="1288"/>
      <c r="DQ745" s="1288"/>
      <c r="DR745" s="1288"/>
      <c r="DS745" s="1288"/>
      <c r="DT745" s="6"/>
      <c r="DU745" s="1293">
        <f t="shared" si="26"/>
        <v>0</v>
      </c>
      <c r="DV745" s="1293"/>
      <c r="DW745" s="1293"/>
      <c r="DX745" s="1293"/>
      <c r="DY745" s="1293"/>
      <c r="DZ745" s="1293">
        <f t="shared" si="27"/>
        <v>0</v>
      </c>
      <c r="EA745" s="1293"/>
      <c r="EB745" s="1293"/>
      <c r="EC745" s="1293"/>
      <c r="ED745" s="1293"/>
      <c r="EE745" s="1293">
        <f t="shared" si="28"/>
        <v>0</v>
      </c>
      <c r="EF745" s="1293"/>
      <c r="EG745" s="1293"/>
      <c r="EH745" s="1293"/>
      <c r="EI745" s="1293"/>
      <c r="EJ745" s="1293">
        <f t="shared" si="29"/>
        <v>0</v>
      </c>
      <c r="EK745" s="1293"/>
      <c r="EL745" s="1293"/>
      <c r="EM745" s="1293"/>
      <c r="EN745" s="1293"/>
      <c r="EO745" s="1293">
        <f t="shared" si="30"/>
        <v>0</v>
      </c>
      <c r="EP745" s="1293"/>
      <c r="EQ745" s="1293"/>
      <c r="ER745" s="1293"/>
      <c r="ES745" s="1293"/>
      <c r="ET745" s="1293">
        <f t="shared" si="31"/>
        <v>0</v>
      </c>
      <c r="EU745" s="1293"/>
      <c r="EV745" s="1293"/>
      <c r="EW745" s="1293"/>
      <c r="EX745" s="1293"/>
      <c r="EZ745" s="1285" t="str">
        <f t="shared" si="32"/>
        <v/>
      </c>
      <c r="FA745" s="1286"/>
      <c r="FB745" s="1286"/>
      <c r="FC745" s="1286"/>
      <c r="FD745" s="1287"/>
      <c r="FE745" s="1285" t="str">
        <f t="shared" si="33"/>
        <v/>
      </c>
      <c r="FF745" s="1286"/>
      <c r="FG745" s="1286"/>
      <c r="FH745" s="1286"/>
      <c r="FI745" s="1287"/>
      <c r="FJ745" s="1285" t="str">
        <f t="shared" si="34"/>
        <v/>
      </c>
      <c r="FK745" s="1286"/>
      <c r="FL745" s="1286"/>
      <c r="FM745" s="1286"/>
      <c r="FN745" s="1287"/>
      <c r="FO745" s="1285" t="str">
        <f t="shared" si="35"/>
        <v/>
      </c>
      <c r="FP745" s="1286"/>
      <c r="FQ745" s="1286"/>
      <c r="FR745" s="1286"/>
      <c r="FS745" s="1287"/>
      <c r="FT745" s="1285" t="str">
        <f t="shared" si="36"/>
        <v/>
      </c>
      <c r="FU745" s="1286"/>
      <c r="FV745" s="1286"/>
      <c r="FW745" s="1286"/>
      <c r="FX745" s="1287"/>
      <c r="FY745" s="1285" t="str">
        <f t="shared" si="37"/>
        <v/>
      </c>
      <c r="FZ745" s="1286"/>
      <c r="GA745" s="1286"/>
      <c r="GB745" s="1286"/>
      <c r="GC745" s="1287"/>
    </row>
    <row r="746" spans="1:185" ht="12.95" customHeight="1">
      <c r="B746" s="1289"/>
      <c r="C746" s="1290"/>
      <c r="D746" s="1290"/>
      <c r="E746" s="1290"/>
      <c r="F746" s="1291"/>
      <c r="G746" s="1515"/>
      <c r="H746" s="1516"/>
      <c r="I746" s="1516"/>
      <c r="J746" s="1517"/>
      <c r="K746" s="1520"/>
      <c r="L746" s="1521"/>
      <c r="M746" s="1521"/>
      <c r="N746" s="1522"/>
      <c r="O746" s="1409"/>
      <c r="P746" s="1410"/>
      <c r="Q746" s="1410"/>
      <c r="R746" s="1410"/>
      <c r="S746" s="1411"/>
      <c r="T746" s="1409"/>
      <c r="U746" s="1410"/>
      <c r="V746" s="1410"/>
      <c r="W746" s="1411"/>
      <c r="X746" s="1331">
        <f t="shared" si="10"/>
        <v>0</v>
      </c>
      <c r="Y746" s="1332"/>
      <c r="Z746" s="1332"/>
      <c r="AA746" s="1332"/>
      <c r="AB746" s="1333"/>
      <c r="AC746" s="1523"/>
      <c r="AD746" s="1524"/>
      <c r="AE746" s="1524"/>
      <c r="AF746" s="1524"/>
      <c r="AG746" s="1525"/>
      <c r="AH746" s="1313" t="str">
        <f t="shared" si="39"/>
        <v/>
      </c>
      <c r="AI746" s="1314"/>
      <c r="AJ746" s="1315"/>
      <c r="AK746" s="1289" t="s">
        <v>591</v>
      </c>
      <c r="AL746" s="1290"/>
      <c r="AM746" s="1290"/>
      <c r="AN746" s="1290"/>
      <c r="AO746" s="1291"/>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285">
        <f t="shared" si="40"/>
        <v>0</v>
      </c>
      <c r="CH746" s="1287"/>
      <c r="CI746" s="1269">
        <f t="shared" si="41"/>
        <v>0</v>
      </c>
      <c r="CJ746" s="1271"/>
      <c r="CK746" s="1285">
        <f t="shared" si="18"/>
        <v>0</v>
      </c>
      <c r="CL746" s="1287"/>
      <c r="CM746" s="1269">
        <f t="shared" si="19"/>
        <v>0</v>
      </c>
      <c r="CN746" s="1271"/>
      <c r="CO746" s="3"/>
      <c r="CP746" s="1266">
        <f t="shared" si="20"/>
        <v>0</v>
      </c>
      <c r="CQ746" s="1267"/>
      <c r="CR746" s="1267"/>
      <c r="CS746" s="1267"/>
      <c r="CT746" s="1268"/>
      <c r="CU746" s="1288">
        <f t="shared" si="21"/>
        <v>0</v>
      </c>
      <c r="CV746" s="1288"/>
      <c r="CW746" s="1288"/>
      <c r="CX746" s="1288"/>
      <c r="CY746" s="1288"/>
      <c r="CZ746" s="1288">
        <f t="shared" si="22"/>
        <v>0</v>
      </c>
      <c r="DA746" s="1288"/>
      <c r="DB746" s="1288"/>
      <c r="DC746" s="1288"/>
      <c r="DD746" s="1288"/>
      <c r="DE746" s="1288">
        <f t="shared" si="23"/>
        <v>0</v>
      </c>
      <c r="DF746" s="1288"/>
      <c r="DG746" s="1288"/>
      <c r="DH746" s="1288"/>
      <c r="DI746" s="1288"/>
      <c r="DJ746" s="1288">
        <f t="shared" si="24"/>
        <v>0</v>
      </c>
      <c r="DK746" s="1288"/>
      <c r="DL746" s="1288"/>
      <c r="DM746" s="1288"/>
      <c r="DN746" s="1288"/>
      <c r="DO746" s="1288">
        <f t="shared" si="25"/>
        <v>0</v>
      </c>
      <c r="DP746" s="1288"/>
      <c r="DQ746" s="1288"/>
      <c r="DR746" s="1288"/>
      <c r="DS746" s="1288"/>
      <c r="DT746" s="6"/>
      <c r="DU746" s="1293">
        <f t="shared" si="26"/>
        <v>0</v>
      </c>
      <c r="DV746" s="1293"/>
      <c r="DW746" s="1293"/>
      <c r="DX746" s="1293"/>
      <c r="DY746" s="1293"/>
      <c r="DZ746" s="1293">
        <f t="shared" si="27"/>
        <v>0</v>
      </c>
      <c r="EA746" s="1293"/>
      <c r="EB746" s="1293"/>
      <c r="EC746" s="1293"/>
      <c r="ED746" s="1293"/>
      <c r="EE746" s="1293">
        <f t="shared" si="28"/>
        <v>0</v>
      </c>
      <c r="EF746" s="1293"/>
      <c r="EG746" s="1293"/>
      <c r="EH746" s="1293"/>
      <c r="EI746" s="1293"/>
      <c r="EJ746" s="1293">
        <f t="shared" si="29"/>
        <v>0</v>
      </c>
      <c r="EK746" s="1293"/>
      <c r="EL746" s="1293"/>
      <c r="EM746" s="1293"/>
      <c r="EN746" s="1293"/>
      <c r="EO746" s="1293">
        <f t="shared" si="30"/>
        <v>0</v>
      </c>
      <c r="EP746" s="1293"/>
      <c r="EQ746" s="1293"/>
      <c r="ER746" s="1293"/>
      <c r="ES746" s="1293"/>
      <c r="ET746" s="1293">
        <f t="shared" si="31"/>
        <v>0</v>
      </c>
      <c r="EU746" s="1293"/>
      <c r="EV746" s="1293"/>
      <c r="EW746" s="1293"/>
      <c r="EX746" s="1293"/>
      <c r="EZ746" s="1285" t="str">
        <f t="shared" si="32"/>
        <v/>
      </c>
      <c r="FA746" s="1286"/>
      <c r="FB746" s="1286"/>
      <c r="FC746" s="1286"/>
      <c r="FD746" s="1287"/>
      <c r="FE746" s="1285" t="str">
        <f t="shared" si="33"/>
        <v/>
      </c>
      <c r="FF746" s="1286"/>
      <c r="FG746" s="1286"/>
      <c r="FH746" s="1286"/>
      <c r="FI746" s="1287"/>
      <c r="FJ746" s="1285" t="str">
        <f t="shared" si="34"/>
        <v/>
      </c>
      <c r="FK746" s="1286"/>
      <c r="FL746" s="1286"/>
      <c r="FM746" s="1286"/>
      <c r="FN746" s="1287"/>
      <c r="FO746" s="1285" t="str">
        <f t="shared" si="35"/>
        <v/>
      </c>
      <c r="FP746" s="1286"/>
      <c r="FQ746" s="1286"/>
      <c r="FR746" s="1286"/>
      <c r="FS746" s="1287"/>
      <c r="FT746" s="1285" t="str">
        <f t="shared" si="36"/>
        <v/>
      </c>
      <c r="FU746" s="1286"/>
      <c r="FV746" s="1286"/>
      <c r="FW746" s="1286"/>
      <c r="FX746" s="1287"/>
      <c r="FY746" s="1285" t="str">
        <f t="shared" si="37"/>
        <v/>
      </c>
      <c r="FZ746" s="1286"/>
      <c r="GA746" s="1286"/>
      <c r="GB746" s="1286"/>
      <c r="GC746" s="1287"/>
    </row>
    <row r="747" spans="1:185" ht="12.95" customHeight="1">
      <c r="B747" s="1289"/>
      <c r="C747" s="1290"/>
      <c r="D747" s="1290"/>
      <c r="E747" s="1290"/>
      <c r="F747" s="1291"/>
      <c r="G747" s="1515"/>
      <c r="H747" s="1516"/>
      <c r="I747" s="1516"/>
      <c r="J747" s="1517"/>
      <c r="K747" s="1520"/>
      <c r="L747" s="1521"/>
      <c r="M747" s="1521"/>
      <c r="N747" s="1522"/>
      <c r="O747" s="1409"/>
      <c r="P747" s="1410"/>
      <c r="Q747" s="1410"/>
      <c r="R747" s="1410"/>
      <c r="S747" s="1411"/>
      <c r="T747" s="1409"/>
      <c r="U747" s="1410"/>
      <c r="V747" s="1410"/>
      <c r="W747" s="1411"/>
      <c r="X747" s="1331">
        <f t="shared" si="10"/>
        <v>0</v>
      </c>
      <c r="Y747" s="1332"/>
      <c r="Z747" s="1332"/>
      <c r="AA747" s="1332"/>
      <c r="AB747" s="1333"/>
      <c r="AC747" s="1523"/>
      <c r="AD747" s="1524"/>
      <c r="AE747" s="1524"/>
      <c r="AF747" s="1524"/>
      <c r="AG747" s="1525"/>
      <c r="AH747" s="1313" t="str">
        <f t="shared" si="39"/>
        <v/>
      </c>
      <c r="AI747" s="1314"/>
      <c r="AJ747" s="1315"/>
      <c r="AK747" s="1289" t="s">
        <v>591</v>
      </c>
      <c r="AL747" s="1290"/>
      <c r="AM747" s="1290"/>
      <c r="AN747" s="1290"/>
      <c r="AO747" s="1291"/>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285">
        <f t="shared" si="40"/>
        <v>0</v>
      </c>
      <c r="CH747" s="1287"/>
      <c r="CI747" s="1269">
        <f t="shared" si="41"/>
        <v>0</v>
      </c>
      <c r="CJ747" s="1271"/>
      <c r="CK747" s="1285">
        <f t="shared" si="18"/>
        <v>0</v>
      </c>
      <c r="CL747" s="1287"/>
      <c r="CM747" s="1269">
        <f t="shared" si="19"/>
        <v>0</v>
      </c>
      <c r="CN747" s="1271"/>
      <c r="CO747" s="3"/>
      <c r="CP747" s="1266">
        <f t="shared" si="20"/>
        <v>0</v>
      </c>
      <c r="CQ747" s="1267"/>
      <c r="CR747" s="1267"/>
      <c r="CS747" s="1267"/>
      <c r="CT747" s="1268"/>
      <c r="CU747" s="1288">
        <f t="shared" si="21"/>
        <v>0</v>
      </c>
      <c r="CV747" s="1288"/>
      <c r="CW747" s="1288"/>
      <c r="CX747" s="1288"/>
      <c r="CY747" s="1288"/>
      <c r="CZ747" s="1288">
        <f t="shared" si="22"/>
        <v>0</v>
      </c>
      <c r="DA747" s="1288"/>
      <c r="DB747" s="1288"/>
      <c r="DC747" s="1288"/>
      <c r="DD747" s="1288"/>
      <c r="DE747" s="1288">
        <f t="shared" si="23"/>
        <v>0</v>
      </c>
      <c r="DF747" s="1288"/>
      <c r="DG747" s="1288"/>
      <c r="DH747" s="1288"/>
      <c r="DI747" s="1288"/>
      <c r="DJ747" s="1288">
        <f t="shared" si="24"/>
        <v>0</v>
      </c>
      <c r="DK747" s="1288"/>
      <c r="DL747" s="1288"/>
      <c r="DM747" s="1288"/>
      <c r="DN747" s="1288"/>
      <c r="DO747" s="1288">
        <f t="shared" si="25"/>
        <v>0</v>
      </c>
      <c r="DP747" s="1288"/>
      <c r="DQ747" s="1288"/>
      <c r="DR747" s="1288"/>
      <c r="DS747" s="1288"/>
      <c r="DT747" s="6"/>
      <c r="DU747" s="1293">
        <f t="shared" si="26"/>
        <v>0</v>
      </c>
      <c r="DV747" s="1293"/>
      <c r="DW747" s="1293"/>
      <c r="DX747" s="1293"/>
      <c r="DY747" s="1293"/>
      <c r="DZ747" s="1293">
        <f t="shared" si="27"/>
        <v>0</v>
      </c>
      <c r="EA747" s="1293"/>
      <c r="EB747" s="1293"/>
      <c r="EC747" s="1293"/>
      <c r="ED747" s="1293"/>
      <c r="EE747" s="1293">
        <f t="shared" si="28"/>
        <v>0</v>
      </c>
      <c r="EF747" s="1293"/>
      <c r="EG747" s="1293"/>
      <c r="EH747" s="1293"/>
      <c r="EI747" s="1293"/>
      <c r="EJ747" s="1293">
        <f t="shared" si="29"/>
        <v>0</v>
      </c>
      <c r="EK747" s="1293"/>
      <c r="EL747" s="1293"/>
      <c r="EM747" s="1293"/>
      <c r="EN747" s="1293"/>
      <c r="EO747" s="1293">
        <f t="shared" si="30"/>
        <v>0</v>
      </c>
      <c r="EP747" s="1293"/>
      <c r="EQ747" s="1293"/>
      <c r="ER747" s="1293"/>
      <c r="ES747" s="1293"/>
      <c r="ET747" s="1293">
        <f t="shared" si="31"/>
        <v>0</v>
      </c>
      <c r="EU747" s="1293"/>
      <c r="EV747" s="1293"/>
      <c r="EW747" s="1293"/>
      <c r="EX747" s="1293"/>
      <c r="EZ747" s="1285" t="str">
        <f t="shared" si="32"/>
        <v/>
      </c>
      <c r="FA747" s="1286"/>
      <c r="FB747" s="1286"/>
      <c r="FC747" s="1286"/>
      <c r="FD747" s="1287"/>
      <c r="FE747" s="1285" t="str">
        <f t="shared" si="33"/>
        <v/>
      </c>
      <c r="FF747" s="1286"/>
      <c r="FG747" s="1286"/>
      <c r="FH747" s="1286"/>
      <c r="FI747" s="1287"/>
      <c r="FJ747" s="1285" t="str">
        <f t="shared" si="34"/>
        <v/>
      </c>
      <c r="FK747" s="1286"/>
      <c r="FL747" s="1286"/>
      <c r="FM747" s="1286"/>
      <c r="FN747" s="1287"/>
      <c r="FO747" s="1285" t="str">
        <f t="shared" si="35"/>
        <v/>
      </c>
      <c r="FP747" s="1286"/>
      <c r="FQ747" s="1286"/>
      <c r="FR747" s="1286"/>
      <c r="FS747" s="1287"/>
      <c r="FT747" s="1285" t="str">
        <f t="shared" si="36"/>
        <v/>
      </c>
      <c r="FU747" s="1286"/>
      <c r="FV747" s="1286"/>
      <c r="FW747" s="1286"/>
      <c r="FX747" s="1287"/>
      <c r="FY747" s="1285" t="str">
        <f t="shared" si="37"/>
        <v/>
      </c>
      <c r="FZ747" s="1286"/>
      <c r="GA747" s="1286"/>
      <c r="GB747" s="1286"/>
      <c r="GC747" s="1287"/>
    </row>
    <row r="748" spans="1:185" ht="12.95" customHeight="1">
      <c r="B748" s="1289"/>
      <c r="C748" s="1290"/>
      <c r="D748" s="1290"/>
      <c r="E748" s="1290"/>
      <c r="F748" s="1291"/>
      <c r="G748" s="1515"/>
      <c r="H748" s="1516"/>
      <c r="I748" s="1516"/>
      <c r="J748" s="1517"/>
      <c r="K748" s="1520"/>
      <c r="L748" s="1521"/>
      <c r="M748" s="1521"/>
      <c r="N748" s="1522"/>
      <c r="O748" s="1409"/>
      <c r="P748" s="1410"/>
      <c r="Q748" s="1410"/>
      <c r="R748" s="1410"/>
      <c r="S748" s="1411"/>
      <c r="T748" s="1409"/>
      <c r="U748" s="1410"/>
      <c r="V748" s="1410"/>
      <c r="W748" s="1411"/>
      <c r="X748" s="1331">
        <f t="shared" si="10"/>
        <v>0</v>
      </c>
      <c r="Y748" s="1332"/>
      <c r="Z748" s="1332"/>
      <c r="AA748" s="1332"/>
      <c r="AB748" s="1333"/>
      <c r="AC748" s="1523"/>
      <c r="AD748" s="1524"/>
      <c r="AE748" s="1524"/>
      <c r="AF748" s="1524"/>
      <c r="AG748" s="1525"/>
      <c r="AH748" s="1313" t="str">
        <f t="shared" si="39"/>
        <v/>
      </c>
      <c r="AI748" s="1314"/>
      <c r="AJ748" s="1315"/>
      <c r="AK748" s="1289" t="s">
        <v>591</v>
      </c>
      <c r="AL748" s="1290"/>
      <c r="AM748" s="1290"/>
      <c r="AN748" s="1290"/>
      <c r="AO748" s="1291"/>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285">
        <f t="shared" si="40"/>
        <v>0</v>
      </c>
      <c r="CH748" s="1287"/>
      <c r="CI748" s="1269">
        <f t="shared" si="41"/>
        <v>0</v>
      </c>
      <c r="CJ748" s="1271"/>
      <c r="CK748" s="1285">
        <f t="shared" si="18"/>
        <v>0</v>
      </c>
      <c r="CL748" s="1287"/>
      <c r="CM748" s="1269">
        <f t="shared" si="19"/>
        <v>0</v>
      </c>
      <c r="CN748" s="1271"/>
      <c r="CO748" s="3"/>
      <c r="CP748" s="1266">
        <f t="shared" si="20"/>
        <v>0</v>
      </c>
      <c r="CQ748" s="1267"/>
      <c r="CR748" s="1267"/>
      <c r="CS748" s="1267"/>
      <c r="CT748" s="1268"/>
      <c r="CU748" s="1288">
        <f t="shared" si="21"/>
        <v>0</v>
      </c>
      <c r="CV748" s="1288"/>
      <c r="CW748" s="1288"/>
      <c r="CX748" s="1288"/>
      <c r="CY748" s="1288"/>
      <c r="CZ748" s="1288">
        <f t="shared" si="22"/>
        <v>0</v>
      </c>
      <c r="DA748" s="1288"/>
      <c r="DB748" s="1288"/>
      <c r="DC748" s="1288"/>
      <c r="DD748" s="1288"/>
      <c r="DE748" s="1288">
        <f t="shared" si="23"/>
        <v>0</v>
      </c>
      <c r="DF748" s="1288"/>
      <c r="DG748" s="1288"/>
      <c r="DH748" s="1288"/>
      <c r="DI748" s="1288"/>
      <c r="DJ748" s="1288">
        <f t="shared" si="24"/>
        <v>0</v>
      </c>
      <c r="DK748" s="1288"/>
      <c r="DL748" s="1288"/>
      <c r="DM748" s="1288"/>
      <c r="DN748" s="1288"/>
      <c r="DO748" s="1288">
        <f t="shared" si="25"/>
        <v>0</v>
      </c>
      <c r="DP748" s="1288"/>
      <c r="DQ748" s="1288"/>
      <c r="DR748" s="1288"/>
      <c r="DS748" s="1288"/>
      <c r="DT748" s="6"/>
      <c r="DU748" s="1293">
        <f t="shared" si="26"/>
        <v>0</v>
      </c>
      <c r="DV748" s="1293"/>
      <c r="DW748" s="1293"/>
      <c r="DX748" s="1293"/>
      <c r="DY748" s="1293"/>
      <c r="DZ748" s="1293">
        <f t="shared" si="27"/>
        <v>0</v>
      </c>
      <c r="EA748" s="1293"/>
      <c r="EB748" s="1293"/>
      <c r="EC748" s="1293"/>
      <c r="ED748" s="1293"/>
      <c r="EE748" s="1293">
        <f t="shared" si="28"/>
        <v>0</v>
      </c>
      <c r="EF748" s="1293"/>
      <c r="EG748" s="1293"/>
      <c r="EH748" s="1293"/>
      <c r="EI748" s="1293"/>
      <c r="EJ748" s="1293">
        <f t="shared" si="29"/>
        <v>0</v>
      </c>
      <c r="EK748" s="1293"/>
      <c r="EL748" s="1293"/>
      <c r="EM748" s="1293"/>
      <c r="EN748" s="1293"/>
      <c r="EO748" s="1293">
        <f t="shared" si="30"/>
        <v>0</v>
      </c>
      <c r="EP748" s="1293"/>
      <c r="EQ748" s="1293"/>
      <c r="ER748" s="1293"/>
      <c r="ES748" s="1293"/>
      <c r="ET748" s="1293">
        <f t="shared" si="31"/>
        <v>0</v>
      </c>
      <c r="EU748" s="1293"/>
      <c r="EV748" s="1293"/>
      <c r="EW748" s="1293"/>
      <c r="EX748" s="1293"/>
      <c r="EZ748" s="1285" t="str">
        <f t="shared" si="32"/>
        <v/>
      </c>
      <c r="FA748" s="1286"/>
      <c r="FB748" s="1286"/>
      <c r="FC748" s="1286"/>
      <c r="FD748" s="1287"/>
      <c r="FE748" s="1285" t="str">
        <f t="shared" si="33"/>
        <v/>
      </c>
      <c r="FF748" s="1286"/>
      <c r="FG748" s="1286"/>
      <c r="FH748" s="1286"/>
      <c r="FI748" s="1287"/>
      <c r="FJ748" s="1285" t="str">
        <f t="shared" si="34"/>
        <v/>
      </c>
      <c r="FK748" s="1286"/>
      <c r="FL748" s="1286"/>
      <c r="FM748" s="1286"/>
      <c r="FN748" s="1287"/>
      <c r="FO748" s="1285" t="str">
        <f t="shared" si="35"/>
        <v/>
      </c>
      <c r="FP748" s="1286"/>
      <c r="FQ748" s="1286"/>
      <c r="FR748" s="1286"/>
      <c r="FS748" s="1287"/>
      <c r="FT748" s="1285" t="str">
        <f t="shared" si="36"/>
        <v/>
      </c>
      <c r="FU748" s="1286"/>
      <c r="FV748" s="1286"/>
      <c r="FW748" s="1286"/>
      <c r="FX748" s="1287"/>
      <c r="FY748" s="1285" t="str">
        <f t="shared" si="37"/>
        <v/>
      </c>
      <c r="FZ748" s="1286"/>
      <c r="GA748" s="1286"/>
      <c r="GB748" s="1286"/>
      <c r="GC748" s="1287"/>
    </row>
    <row r="749" spans="1:185" ht="12.95" customHeight="1">
      <c r="B749" s="1289"/>
      <c r="C749" s="1290"/>
      <c r="D749" s="1290"/>
      <c r="E749" s="1290"/>
      <c r="F749" s="1291"/>
      <c r="G749" s="1515"/>
      <c r="H749" s="1516"/>
      <c r="I749" s="1516"/>
      <c r="J749" s="1517"/>
      <c r="K749" s="1520"/>
      <c r="L749" s="1521"/>
      <c r="M749" s="1521"/>
      <c r="N749" s="1522"/>
      <c r="O749" s="1409"/>
      <c r="P749" s="1410"/>
      <c r="Q749" s="1410"/>
      <c r="R749" s="1410"/>
      <c r="S749" s="1411"/>
      <c r="T749" s="1409"/>
      <c r="U749" s="1410"/>
      <c r="V749" s="1410"/>
      <c r="W749" s="1411"/>
      <c r="X749" s="1331">
        <f t="shared" si="10"/>
        <v>0</v>
      </c>
      <c r="Y749" s="1332"/>
      <c r="Z749" s="1332"/>
      <c r="AA749" s="1332"/>
      <c r="AB749" s="1333"/>
      <c r="AC749" s="1523"/>
      <c r="AD749" s="1524"/>
      <c r="AE749" s="1524"/>
      <c r="AF749" s="1524"/>
      <c r="AG749" s="1525"/>
      <c r="AH749" s="1313" t="str">
        <f t="shared" si="39"/>
        <v/>
      </c>
      <c r="AI749" s="1314"/>
      <c r="AJ749" s="1315"/>
      <c r="AK749" s="1289" t="s">
        <v>591</v>
      </c>
      <c r="AL749" s="1290"/>
      <c r="AM749" s="1290"/>
      <c r="AN749" s="1290"/>
      <c r="AO749" s="1291"/>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285">
        <f t="shared" si="40"/>
        <v>0</v>
      </c>
      <c r="CH749" s="1287"/>
      <c r="CI749" s="1269">
        <f t="shared" si="41"/>
        <v>0</v>
      </c>
      <c r="CJ749" s="1271"/>
      <c r="CK749" s="1285">
        <f t="shared" si="18"/>
        <v>0</v>
      </c>
      <c r="CL749" s="1287"/>
      <c r="CM749" s="1269">
        <f t="shared" si="19"/>
        <v>0</v>
      </c>
      <c r="CN749" s="1271"/>
      <c r="CO749" s="3"/>
      <c r="CP749" s="1266">
        <f t="shared" si="20"/>
        <v>0</v>
      </c>
      <c r="CQ749" s="1267"/>
      <c r="CR749" s="1267"/>
      <c r="CS749" s="1267"/>
      <c r="CT749" s="1268"/>
      <c r="CU749" s="1288">
        <f t="shared" si="21"/>
        <v>0</v>
      </c>
      <c r="CV749" s="1288"/>
      <c r="CW749" s="1288"/>
      <c r="CX749" s="1288"/>
      <c r="CY749" s="1288"/>
      <c r="CZ749" s="1288">
        <f t="shared" si="22"/>
        <v>0</v>
      </c>
      <c r="DA749" s="1288"/>
      <c r="DB749" s="1288"/>
      <c r="DC749" s="1288"/>
      <c r="DD749" s="1288"/>
      <c r="DE749" s="1288">
        <f t="shared" si="23"/>
        <v>0</v>
      </c>
      <c r="DF749" s="1288"/>
      <c r="DG749" s="1288"/>
      <c r="DH749" s="1288"/>
      <c r="DI749" s="1288"/>
      <c r="DJ749" s="1288">
        <f t="shared" si="24"/>
        <v>0</v>
      </c>
      <c r="DK749" s="1288"/>
      <c r="DL749" s="1288"/>
      <c r="DM749" s="1288"/>
      <c r="DN749" s="1288"/>
      <c r="DO749" s="1288">
        <f t="shared" si="25"/>
        <v>0</v>
      </c>
      <c r="DP749" s="1288"/>
      <c r="DQ749" s="1288"/>
      <c r="DR749" s="1288"/>
      <c r="DS749" s="1288"/>
      <c r="DT749" s="6"/>
      <c r="DU749" s="1293">
        <f t="shared" si="26"/>
        <v>0</v>
      </c>
      <c r="DV749" s="1293"/>
      <c r="DW749" s="1293"/>
      <c r="DX749" s="1293"/>
      <c r="DY749" s="1293"/>
      <c r="DZ749" s="1293">
        <f t="shared" si="27"/>
        <v>0</v>
      </c>
      <c r="EA749" s="1293"/>
      <c r="EB749" s="1293"/>
      <c r="EC749" s="1293"/>
      <c r="ED749" s="1293"/>
      <c r="EE749" s="1293">
        <f t="shared" si="28"/>
        <v>0</v>
      </c>
      <c r="EF749" s="1293"/>
      <c r="EG749" s="1293"/>
      <c r="EH749" s="1293"/>
      <c r="EI749" s="1293"/>
      <c r="EJ749" s="1293">
        <f t="shared" si="29"/>
        <v>0</v>
      </c>
      <c r="EK749" s="1293"/>
      <c r="EL749" s="1293"/>
      <c r="EM749" s="1293"/>
      <c r="EN749" s="1293"/>
      <c r="EO749" s="1293">
        <f t="shared" si="30"/>
        <v>0</v>
      </c>
      <c r="EP749" s="1293"/>
      <c r="EQ749" s="1293"/>
      <c r="ER749" s="1293"/>
      <c r="ES749" s="1293"/>
      <c r="ET749" s="1293">
        <f t="shared" si="31"/>
        <v>0</v>
      </c>
      <c r="EU749" s="1293"/>
      <c r="EV749" s="1293"/>
      <c r="EW749" s="1293"/>
      <c r="EX749" s="1293"/>
      <c r="EZ749" s="1285" t="str">
        <f t="shared" si="32"/>
        <v/>
      </c>
      <c r="FA749" s="1286"/>
      <c r="FB749" s="1286"/>
      <c r="FC749" s="1286"/>
      <c r="FD749" s="1287"/>
      <c r="FE749" s="1285" t="str">
        <f t="shared" si="33"/>
        <v/>
      </c>
      <c r="FF749" s="1286"/>
      <c r="FG749" s="1286"/>
      <c r="FH749" s="1286"/>
      <c r="FI749" s="1287"/>
      <c r="FJ749" s="1285" t="str">
        <f t="shared" si="34"/>
        <v/>
      </c>
      <c r="FK749" s="1286"/>
      <c r="FL749" s="1286"/>
      <c r="FM749" s="1286"/>
      <c r="FN749" s="1287"/>
      <c r="FO749" s="1285" t="str">
        <f t="shared" si="35"/>
        <v/>
      </c>
      <c r="FP749" s="1286"/>
      <c r="FQ749" s="1286"/>
      <c r="FR749" s="1286"/>
      <c r="FS749" s="1287"/>
      <c r="FT749" s="1285" t="str">
        <f t="shared" si="36"/>
        <v/>
      </c>
      <c r="FU749" s="1286"/>
      <c r="FV749" s="1286"/>
      <c r="FW749" s="1286"/>
      <c r="FX749" s="1287"/>
      <c r="FY749" s="1285" t="str">
        <f t="shared" si="37"/>
        <v/>
      </c>
      <c r="FZ749" s="1286"/>
      <c r="GA749" s="1286"/>
      <c r="GB749" s="1286"/>
      <c r="GC749" s="1287"/>
    </row>
    <row r="750" spans="1:185" ht="12.95" customHeight="1">
      <c r="B750" s="1289"/>
      <c r="C750" s="1290"/>
      <c r="D750" s="1290"/>
      <c r="E750" s="1290"/>
      <c r="F750" s="1291"/>
      <c r="G750" s="1515"/>
      <c r="H750" s="1516"/>
      <c r="I750" s="1516"/>
      <c r="J750" s="1517"/>
      <c r="K750" s="1520"/>
      <c r="L750" s="1521"/>
      <c r="M750" s="1521"/>
      <c r="N750" s="1522"/>
      <c r="O750" s="1409"/>
      <c r="P750" s="1410"/>
      <c r="Q750" s="1410"/>
      <c r="R750" s="1410"/>
      <c r="S750" s="1411"/>
      <c r="T750" s="1409"/>
      <c r="U750" s="1410"/>
      <c r="V750" s="1410"/>
      <c r="W750" s="1411"/>
      <c r="X750" s="1331">
        <f t="shared" ref="X750:X759" si="43">O750+T750</f>
        <v>0</v>
      </c>
      <c r="Y750" s="1332"/>
      <c r="Z750" s="1332"/>
      <c r="AA750" s="1332"/>
      <c r="AB750" s="1333"/>
      <c r="AC750" s="1523"/>
      <c r="AD750" s="1524"/>
      <c r="AE750" s="1524"/>
      <c r="AF750" s="1524"/>
      <c r="AG750" s="1525"/>
      <c r="AH750" s="1313" t="str">
        <f t="shared" si="39"/>
        <v/>
      </c>
      <c r="AI750" s="1314"/>
      <c r="AJ750" s="1315"/>
      <c r="AK750" s="1289" t="s">
        <v>591</v>
      </c>
      <c r="AL750" s="1290"/>
      <c r="AM750" s="1290"/>
      <c r="AN750" s="1290"/>
      <c r="AO750" s="1291"/>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285">
        <f t="shared" si="40"/>
        <v>0</v>
      </c>
      <c r="CH750" s="1287"/>
      <c r="CI750" s="1269">
        <f t="shared" si="41"/>
        <v>0</v>
      </c>
      <c r="CJ750" s="1271"/>
      <c r="CK750" s="1285">
        <f t="shared" si="18"/>
        <v>0</v>
      </c>
      <c r="CL750" s="1287"/>
      <c r="CM750" s="1269">
        <f t="shared" si="19"/>
        <v>0</v>
      </c>
      <c r="CN750" s="1271"/>
      <c r="CO750" s="3"/>
      <c r="CP750" s="1266">
        <f t="shared" si="20"/>
        <v>0</v>
      </c>
      <c r="CQ750" s="1267"/>
      <c r="CR750" s="1267"/>
      <c r="CS750" s="1267"/>
      <c r="CT750" s="1268"/>
      <c r="CU750" s="1288">
        <f t="shared" si="21"/>
        <v>0</v>
      </c>
      <c r="CV750" s="1288"/>
      <c r="CW750" s="1288"/>
      <c r="CX750" s="1288"/>
      <c r="CY750" s="1288"/>
      <c r="CZ750" s="1288">
        <f t="shared" si="22"/>
        <v>0</v>
      </c>
      <c r="DA750" s="1288"/>
      <c r="DB750" s="1288"/>
      <c r="DC750" s="1288"/>
      <c r="DD750" s="1288"/>
      <c r="DE750" s="1288">
        <f t="shared" si="23"/>
        <v>0</v>
      </c>
      <c r="DF750" s="1288"/>
      <c r="DG750" s="1288"/>
      <c r="DH750" s="1288"/>
      <c r="DI750" s="1288"/>
      <c r="DJ750" s="1288">
        <f t="shared" si="24"/>
        <v>0</v>
      </c>
      <c r="DK750" s="1288"/>
      <c r="DL750" s="1288"/>
      <c r="DM750" s="1288"/>
      <c r="DN750" s="1288"/>
      <c r="DO750" s="1288">
        <f t="shared" si="25"/>
        <v>0</v>
      </c>
      <c r="DP750" s="1288"/>
      <c r="DQ750" s="1288"/>
      <c r="DR750" s="1288"/>
      <c r="DS750" s="1288"/>
      <c r="DT750" s="6"/>
      <c r="DU750" s="1293">
        <f t="shared" si="26"/>
        <v>0</v>
      </c>
      <c r="DV750" s="1293"/>
      <c r="DW750" s="1293"/>
      <c r="DX750" s="1293"/>
      <c r="DY750" s="1293"/>
      <c r="DZ750" s="1293">
        <f t="shared" si="27"/>
        <v>0</v>
      </c>
      <c r="EA750" s="1293"/>
      <c r="EB750" s="1293"/>
      <c r="EC750" s="1293"/>
      <c r="ED750" s="1293"/>
      <c r="EE750" s="1293">
        <f t="shared" si="28"/>
        <v>0</v>
      </c>
      <c r="EF750" s="1293"/>
      <c r="EG750" s="1293"/>
      <c r="EH750" s="1293"/>
      <c r="EI750" s="1293"/>
      <c r="EJ750" s="1293">
        <f t="shared" si="29"/>
        <v>0</v>
      </c>
      <c r="EK750" s="1293"/>
      <c r="EL750" s="1293"/>
      <c r="EM750" s="1293"/>
      <c r="EN750" s="1293"/>
      <c r="EO750" s="1293">
        <f t="shared" si="30"/>
        <v>0</v>
      </c>
      <c r="EP750" s="1293"/>
      <c r="EQ750" s="1293"/>
      <c r="ER750" s="1293"/>
      <c r="ES750" s="1293"/>
      <c r="ET750" s="1293">
        <f t="shared" si="31"/>
        <v>0</v>
      </c>
      <c r="EU750" s="1293"/>
      <c r="EV750" s="1293"/>
      <c r="EW750" s="1293"/>
      <c r="EX750" s="1293"/>
      <c r="EZ750" s="1285" t="str">
        <f t="shared" si="32"/>
        <v/>
      </c>
      <c r="FA750" s="1286"/>
      <c r="FB750" s="1286"/>
      <c r="FC750" s="1286"/>
      <c r="FD750" s="1287"/>
      <c r="FE750" s="1285" t="str">
        <f t="shared" si="33"/>
        <v/>
      </c>
      <c r="FF750" s="1286"/>
      <c r="FG750" s="1286"/>
      <c r="FH750" s="1286"/>
      <c r="FI750" s="1287"/>
      <c r="FJ750" s="1285" t="str">
        <f t="shared" si="34"/>
        <v/>
      </c>
      <c r="FK750" s="1286"/>
      <c r="FL750" s="1286"/>
      <c r="FM750" s="1286"/>
      <c r="FN750" s="1287"/>
      <c r="FO750" s="1285" t="str">
        <f t="shared" si="35"/>
        <v/>
      </c>
      <c r="FP750" s="1286"/>
      <c r="FQ750" s="1286"/>
      <c r="FR750" s="1286"/>
      <c r="FS750" s="1287"/>
      <c r="FT750" s="1285" t="str">
        <f t="shared" si="36"/>
        <v/>
      </c>
      <c r="FU750" s="1286"/>
      <c r="FV750" s="1286"/>
      <c r="FW750" s="1286"/>
      <c r="FX750" s="1287"/>
      <c r="FY750" s="1285" t="str">
        <f t="shared" si="37"/>
        <v/>
      </c>
      <c r="FZ750" s="1286"/>
      <c r="GA750" s="1286"/>
      <c r="GB750" s="1286"/>
      <c r="GC750" s="1287"/>
    </row>
    <row r="751" spans="1:185" s="3" customFormat="1" ht="12.95" customHeight="1">
      <c r="A751"/>
      <c r="B751" s="1289"/>
      <c r="C751" s="1290"/>
      <c r="D751" s="1290"/>
      <c r="E751" s="1290"/>
      <c r="F751" s="1291"/>
      <c r="G751" s="1515"/>
      <c r="H751" s="1516"/>
      <c r="I751" s="1516"/>
      <c r="J751" s="1517"/>
      <c r="K751" s="1520"/>
      <c r="L751" s="1521"/>
      <c r="M751" s="1521"/>
      <c r="N751" s="1522"/>
      <c r="O751" s="1409"/>
      <c r="P751" s="1410"/>
      <c r="Q751" s="1410"/>
      <c r="R751" s="1410"/>
      <c r="S751" s="1411"/>
      <c r="T751" s="1409"/>
      <c r="U751" s="1410"/>
      <c r="V751" s="1410"/>
      <c r="W751" s="1411"/>
      <c r="X751" s="1331">
        <f t="shared" si="43"/>
        <v>0</v>
      </c>
      <c r="Y751" s="1332"/>
      <c r="Z751" s="1332"/>
      <c r="AA751" s="1332"/>
      <c r="AB751" s="1333"/>
      <c r="AC751" s="1523"/>
      <c r="AD751" s="1524"/>
      <c r="AE751" s="1524"/>
      <c r="AF751" s="1524"/>
      <c r="AG751" s="1525"/>
      <c r="AH751" s="1313" t="str">
        <f t="shared" si="39"/>
        <v/>
      </c>
      <c r="AI751" s="1314"/>
      <c r="AJ751" s="1315"/>
      <c r="AK751" s="1289" t="s">
        <v>591</v>
      </c>
      <c r="AL751" s="1290"/>
      <c r="AM751" s="1290"/>
      <c r="AN751" s="1290"/>
      <c r="AO751" s="1291"/>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285">
        <f t="shared" si="40"/>
        <v>0</v>
      </c>
      <c r="CH751" s="1287"/>
      <c r="CI751" s="1269">
        <f t="shared" si="41"/>
        <v>0</v>
      </c>
      <c r="CJ751" s="1271"/>
      <c r="CK751" s="1285">
        <f t="shared" si="18"/>
        <v>0</v>
      </c>
      <c r="CL751" s="1287"/>
      <c r="CM751" s="1269">
        <f t="shared" si="19"/>
        <v>0</v>
      </c>
      <c r="CN751" s="1271"/>
      <c r="CP751" s="1266">
        <f t="shared" si="20"/>
        <v>0</v>
      </c>
      <c r="CQ751" s="1267"/>
      <c r="CR751" s="1267"/>
      <c r="CS751" s="1267"/>
      <c r="CT751" s="1268"/>
      <c r="CU751" s="1288">
        <f t="shared" si="21"/>
        <v>0</v>
      </c>
      <c r="CV751" s="1288"/>
      <c r="CW751" s="1288"/>
      <c r="CX751" s="1288"/>
      <c r="CY751" s="1288"/>
      <c r="CZ751" s="1288">
        <f t="shared" si="22"/>
        <v>0</v>
      </c>
      <c r="DA751" s="1288"/>
      <c r="DB751" s="1288"/>
      <c r="DC751" s="1288"/>
      <c r="DD751" s="1288"/>
      <c r="DE751" s="1288">
        <f t="shared" si="23"/>
        <v>0</v>
      </c>
      <c r="DF751" s="1288"/>
      <c r="DG751" s="1288"/>
      <c r="DH751" s="1288"/>
      <c r="DI751" s="1288"/>
      <c r="DJ751" s="1288">
        <f t="shared" si="24"/>
        <v>0</v>
      </c>
      <c r="DK751" s="1288"/>
      <c r="DL751" s="1288"/>
      <c r="DM751" s="1288"/>
      <c r="DN751" s="1288"/>
      <c r="DO751" s="1288">
        <f t="shared" si="25"/>
        <v>0</v>
      </c>
      <c r="DP751" s="1288"/>
      <c r="DQ751" s="1288"/>
      <c r="DR751" s="1288"/>
      <c r="DS751" s="1288"/>
      <c r="DT751" s="6"/>
      <c r="DU751" s="1293">
        <f t="shared" si="26"/>
        <v>0</v>
      </c>
      <c r="DV751" s="1293"/>
      <c r="DW751" s="1293"/>
      <c r="DX751" s="1293"/>
      <c r="DY751" s="1293"/>
      <c r="DZ751" s="1293">
        <f t="shared" si="27"/>
        <v>0</v>
      </c>
      <c r="EA751" s="1293"/>
      <c r="EB751" s="1293"/>
      <c r="EC751" s="1293"/>
      <c r="ED751" s="1293"/>
      <c r="EE751" s="1293">
        <f t="shared" si="28"/>
        <v>0</v>
      </c>
      <c r="EF751" s="1293"/>
      <c r="EG751" s="1293"/>
      <c r="EH751" s="1293"/>
      <c r="EI751" s="1293"/>
      <c r="EJ751" s="1293">
        <f t="shared" si="29"/>
        <v>0</v>
      </c>
      <c r="EK751" s="1293"/>
      <c r="EL751" s="1293"/>
      <c r="EM751" s="1293"/>
      <c r="EN751" s="1293"/>
      <c r="EO751" s="1293">
        <f t="shared" si="30"/>
        <v>0</v>
      </c>
      <c r="EP751" s="1293"/>
      <c r="EQ751" s="1293"/>
      <c r="ER751" s="1293"/>
      <c r="ES751" s="1293"/>
      <c r="ET751" s="1293">
        <f t="shared" si="31"/>
        <v>0</v>
      </c>
      <c r="EU751" s="1293"/>
      <c r="EV751" s="1293"/>
      <c r="EW751" s="1293"/>
      <c r="EX751" s="1293"/>
      <c r="EY751"/>
      <c r="EZ751" s="1285" t="str">
        <f t="shared" si="32"/>
        <v/>
      </c>
      <c r="FA751" s="1286"/>
      <c r="FB751" s="1286"/>
      <c r="FC751" s="1286"/>
      <c r="FD751" s="1287"/>
      <c r="FE751" s="1285" t="str">
        <f t="shared" si="33"/>
        <v/>
      </c>
      <c r="FF751" s="1286"/>
      <c r="FG751" s="1286"/>
      <c r="FH751" s="1286"/>
      <c r="FI751" s="1287"/>
      <c r="FJ751" s="1285" t="str">
        <f t="shared" si="34"/>
        <v/>
      </c>
      <c r="FK751" s="1286"/>
      <c r="FL751" s="1286"/>
      <c r="FM751" s="1286"/>
      <c r="FN751" s="1287"/>
      <c r="FO751" s="1285" t="str">
        <f t="shared" si="35"/>
        <v/>
      </c>
      <c r="FP751" s="1286"/>
      <c r="FQ751" s="1286"/>
      <c r="FR751" s="1286"/>
      <c r="FS751" s="1287"/>
      <c r="FT751" s="1285" t="str">
        <f t="shared" si="36"/>
        <v/>
      </c>
      <c r="FU751" s="1286"/>
      <c r="FV751" s="1286"/>
      <c r="FW751" s="1286"/>
      <c r="FX751" s="1287"/>
      <c r="FY751" s="1285" t="str">
        <f t="shared" si="37"/>
        <v/>
      </c>
      <c r="FZ751" s="1286"/>
      <c r="GA751" s="1286"/>
      <c r="GB751" s="1286"/>
      <c r="GC751" s="1287"/>
    </row>
    <row r="752" spans="1:185" ht="12.95" customHeight="1">
      <c r="B752" s="1289"/>
      <c r="C752" s="1290"/>
      <c r="D752" s="1290"/>
      <c r="E752" s="1290"/>
      <c r="F752" s="1291"/>
      <c r="G752" s="1515"/>
      <c r="H752" s="1516"/>
      <c r="I752" s="1516"/>
      <c r="J752" s="1517"/>
      <c r="K752" s="1520"/>
      <c r="L752" s="1521"/>
      <c r="M752" s="1521"/>
      <c r="N752" s="1522"/>
      <c r="O752" s="1409"/>
      <c r="P752" s="1410"/>
      <c r="Q752" s="1410"/>
      <c r="R752" s="1410"/>
      <c r="S752" s="1411"/>
      <c r="T752" s="1409"/>
      <c r="U752" s="1410"/>
      <c r="V752" s="1410"/>
      <c r="W752" s="1411"/>
      <c r="X752" s="1331">
        <f t="shared" si="43"/>
        <v>0</v>
      </c>
      <c r="Y752" s="1332"/>
      <c r="Z752" s="1332"/>
      <c r="AA752" s="1332"/>
      <c r="AB752" s="1333"/>
      <c r="AC752" s="1523"/>
      <c r="AD752" s="1524"/>
      <c r="AE752" s="1524"/>
      <c r="AF752" s="1524"/>
      <c r="AG752" s="1525"/>
      <c r="AH752" s="1313" t="str">
        <f t="shared" si="39"/>
        <v/>
      </c>
      <c r="AI752" s="1314"/>
      <c r="AJ752" s="1315"/>
      <c r="AK752" s="1289" t="s">
        <v>591</v>
      </c>
      <c r="AL752" s="1290"/>
      <c r="AM752" s="1290"/>
      <c r="AN752" s="1290"/>
      <c r="AO752" s="1291"/>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285">
        <f t="shared" si="40"/>
        <v>0</v>
      </c>
      <c r="CH752" s="1287"/>
      <c r="CI752" s="1269">
        <f t="shared" si="41"/>
        <v>0</v>
      </c>
      <c r="CJ752" s="1271"/>
      <c r="CK752" s="1285">
        <f t="shared" si="18"/>
        <v>0</v>
      </c>
      <c r="CL752" s="1287"/>
      <c r="CM752" s="1269">
        <f t="shared" si="19"/>
        <v>0</v>
      </c>
      <c r="CN752" s="1271"/>
      <c r="CO752" s="3"/>
      <c r="CP752" s="1266">
        <f t="shared" si="20"/>
        <v>0</v>
      </c>
      <c r="CQ752" s="1267"/>
      <c r="CR752" s="1267"/>
      <c r="CS752" s="1267"/>
      <c r="CT752" s="1268"/>
      <c r="CU752" s="1288">
        <f t="shared" si="21"/>
        <v>0</v>
      </c>
      <c r="CV752" s="1288"/>
      <c r="CW752" s="1288"/>
      <c r="CX752" s="1288"/>
      <c r="CY752" s="1288"/>
      <c r="CZ752" s="1288">
        <f t="shared" si="22"/>
        <v>0</v>
      </c>
      <c r="DA752" s="1288"/>
      <c r="DB752" s="1288"/>
      <c r="DC752" s="1288"/>
      <c r="DD752" s="1288"/>
      <c r="DE752" s="1288">
        <f t="shared" si="23"/>
        <v>0</v>
      </c>
      <c r="DF752" s="1288"/>
      <c r="DG752" s="1288"/>
      <c r="DH752" s="1288"/>
      <c r="DI752" s="1288"/>
      <c r="DJ752" s="1288">
        <f t="shared" si="24"/>
        <v>0</v>
      </c>
      <c r="DK752" s="1288"/>
      <c r="DL752" s="1288"/>
      <c r="DM752" s="1288"/>
      <c r="DN752" s="1288"/>
      <c r="DO752" s="1288">
        <f t="shared" si="25"/>
        <v>0</v>
      </c>
      <c r="DP752" s="1288"/>
      <c r="DQ752" s="1288"/>
      <c r="DR752" s="1288"/>
      <c r="DS752" s="1288"/>
      <c r="DT752" s="6"/>
      <c r="DU752" s="1293">
        <f t="shared" si="26"/>
        <v>0</v>
      </c>
      <c r="DV752" s="1293"/>
      <c r="DW752" s="1293"/>
      <c r="DX752" s="1293"/>
      <c r="DY752" s="1293"/>
      <c r="DZ752" s="1293">
        <f t="shared" si="27"/>
        <v>0</v>
      </c>
      <c r="EA752" s="1293"/>
      <c r="EB752" s="1293"/>
      <c r="EC752" s="1293"/>
      <c r="ED752" s="1293"/>
      <c r="EE752" s="1293">
        <f t="shared" si="28"/>
        <v>0</v>
      </c>
      <c r="EF752" s="1293"/>
      <c r="EG752" s="1293"/>
      <c r="EH752" s="1293"/>
      <c r="EI752" s="1293"/>
      <c r="EJ752" s="1293">
        <f t="shared" si="29"/>
        <v>0</v>
      </c>
      <c r="EK752" s="1293"/>
      <c r="EL752" s="1293"/>
      <c r="EM752" s="1293"/>
      <c r="EN752" s="1293"/>
      <c r="EO752" s="1293">
        <f t="shared" si="30"/>
        <v>0</v>
      </c>
      <c r="EP752" s="1293"/>
      <c r="EQ752" s="1293"/>
      <c r="ER752" s="1293"/>
      <c r="ES752" s="1293"/>
      <c r="ET752" s="1293">
        <f t="shared" si="31"/>
        <v>0</v>
      </c>
      <c r="EU752" s="1293"/>
      <c r="EV752" s="1293"/>
      <c r="EW752" s="1293"/>
      <c r="EX752" s="1293"/>
      <c r="EZ752" s="1285" t="str">
        <f t="shared" si="32"/>
        <v/>
      </c>
      <c r="FA752" s="1286"/>
      <c r="FB752" s="1286"/>
      <c r="FC752" s="1286"/>
      <c r="FD752" s="1287"/>
      <c r="FE752" s="1285" t="str">
        <f t="shared" si="33"/>
        <v/>
      </c>
      <c r="FF752" s="1286"/>
      <c r="FG752" s="1286"/>
      <c r="FH752" s="1286"/>
      <c r="FI752" s="1287"/>
      <c r="FJ752" s="1285" t="str">
        <f t="shared" si="34"/>
        <v/>
      </c>
      <c r="FK752" s="1286"/>
      <c r="FL752" s="1286"/>
      <c r="FM752" s="1286"/>
      <c r="FN752" s="1287"/>
      <c r="FO752" s="1285" t="str">
        <f t="shared" si="35"/>
        <v/>
      </c>
      <c r="FP752" s="1286"/>
      <c r="FQ752" s="1286"/>
      <c r="FR752" s="1286"/>
      <c r="FS752" s="1287"/>
      <c r="FT752" s="1285" t="str">
        <f t="shared" si="36"/>
        <v/>
      </c>
      <c r="FU752" s="1286"/>
      <c r="FV752" s="1286"/>
      <c r="FW752" s="1286"/>
      <c r="FX752" s="1287"/>
      <c r="FY752" s="1285" t="str">
        <f t="shared" si="37"/>
        <v/>
      </c>
      <c r="FZ752" s="1286"/>
      <c r="GA752" s="1286"/>
      <c r="GB752" s="1286"/>
      <c r="GC752" s="1287"/>
    </row>
    <row r="753" spans="1:185" ht="12.95" customHeight="1">
      <c r="B753" s="1289"/>
      <c r="C753" s="1290"/>
      <c r="D753" s="1290"/>
      <c r="E753" s="1290"/>
      <c r="F753" s="1291"/>
      <c r="G753" s="1515"/>
      <c r="H753" s="1516"/>
      <c r="I753" s="1516"/>
      <c r="J753" s="1517"/>
      <c r="K753" s="1520"/>
      <c r="L753" s="1521"/>
      <c r="M753" s="1521"/>
      <c r="N753" s="1522"/>
      <c r="O753" s="1409"/>
      <c r="P753" s="1410"/>
      <c r="Q753" s="1410"/>
      <c r="R753" s="1410"/>
      <c r="S753" s="1411"/>
      <c r="T753" s="1409"/>
      <c r="U753" s="1410"/>
      <c r="V753" s="1410"/>
      <c r="W753" s="1411"/>
      <c r="X753" s="1331">
        <f t="shared" si="43"/>
        <v>0</v>
      </c>
      <c r="Y753" s="1332"/>
      <c r="Z753" s="1332"/>
      <c r="AA753" s="1332"/>
      <c r="AB753" s="1333"/>
      <c r="AC753" s="1523"/>
      <c r="AD753" s="1524"/>
      <c r="AE753" s="1524"/>
      <c r="AF753" s="1524"/>
      <c r="AG753" s="1525"/>
      <c r="AH753" s="1313" t="str">
        <f t="shared" si="39"/>
        <v/>
      </c>
      <c r="AI753" s="1314"/>
      <c r="AJ753" s="1315"/>
      <c r="AK753" s="1289" t="s">
        <v>591</v>
      </c>
      <c r="AL753" s="1290"/>
      <c r="AM753" s="1290"/>
      <c r="AN753" s="1290"/>
      <c r="AO753" s="1291"/>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285">
        <f t="shared" si="40"/>
        <v>0</v>
      </c>
      <c r="CH753" s="1287"/>
      <c r="CI753" s="1269">
        <f t="shared" si="41"/>
        <v>0</v>
      </c>
      <c r="CJ753" s="1271"/>
      <c r="CK753" s="1285">
        <f t="shared" si="18"/>
        <v>0</v>
      </c>
      <c r="CL753" s="1287"/>
      <c r="CM753" s="1269">
        <f t="shared" si="19"/>
        <v>0</v>
      </c>
      <c r="CN753" s="1271"/>
      <c r="CO753" s="3"/>
      <c r="CP753" s="1266">
        <f t="shared" si="20"/>
        <v>0</v>
      </c>
      <c r="CQ753" s="1267"/>
      <c r="CR753" s="1267"/>
      <c r="CS753" s="1267"/>
      <c r="CT753" s="1268"/>
      <c r="CU753" s="1288">
        <f t="shared" si="21"/>
        <v>0</v>
      </c>
      <c r="CV753" s="1288"/>
      <c r="CW753" s="1288"/>
      <c r="CX753" s="1288"/>
      <c r="CY753" s="1288"/>
      <c r="CZ753" s="1288">
        <f t="shared" si="22"/>
        <v>0</v>
      </c>
      <c r="DA753" s="1288"/>
      <c r="DB753" s="1288"/>
      <c r="DC753" s="1288"/>
      <c r="DD753" s="1288"/>
      <c r="DE753" s="1288">
        <f t="shared" si="23"/>
        <v>0</v>
      </c>
      <c r="DF753" s="1288"/>
      <c r="DG753" s="1288"/>
      <c r="DH753" s="1288"/>
      <c r="DI753" s="1288"/>
      <c r="DJ753" s="1288">
        <f t="shared" si="24"/>
        <v>0</v>
      </c>
      <c r="DK753" s="1288"/>
      <c r="DL753" s="1288"/>
      <c r="DM753" s="1288"/>
      <c r="DN753" s="1288"/>
      <c r="DO753" s="1288">
        <f t="shared" si="25"/>
        <v>0</v>
      </c>
      <c r="DP753" s="1288"/>
      <c r="DQ753" s="1288"/>
      <c r="DR753" s="1288"/>
      <c r="DS753" s="1288"/>
      <c r="DT753" s="6"/>
      <c r="DU753" s="1293">
        <f t="shared" si="26"/>
        <v>0</v>
      </c>
      <c r="DV753" s="1293"/>
      <c r="DW753" s="1293"/>
      <c r="DX753" s="1293"/>
      <c r="DY753" s="1293"/>
      <c r="DZ753" s="1293">
        <f t="shared" si="27"/>
        <v>0</v>
      </c>
      <c r="EA753" s="1293"/>
      <c r="EB753" s="1293"/>
      <c r="EC753" s="1293"/>
      <c r="ED753" s="1293"/>
      <c r="EE753" s="1293">
        <f t="shared" si="28"/>
        <v>0</v>
      </c>
      <c r="EF753" s="1293"/>
      <c r="EG753" s="1293"/>
      <c r="EH753" s="1293"/>
      <c r="EI753" s="1293"/>
      <c r="EJ753" s="1293">
        <f t="shared" si="29"/>
        <v>0</v>
      </c>
      <c r="EK753" s="1293"/>
      <c r="EL753" s="1293"/>
      <c r="EM753" s="1293"/>
      <c r="EN753" s="1293"/>
      <c r="EO753" s="1293">
        <f t="shared" si="30"/>
        <v>0</v>
      </c>
      <c r="EP753" s="1293"/>
      <c r="EQ753" s="1293"/>
      <c r="ER753" s="1293"/>
      <c r="ES753" s="1293"/>
      <c r="ET753" s="1293">
        <f t="shared" si="31"/>
        <v>0</v>
      </c>
      <c r="EU753" s="1293"/>
      <c r="EV753" s="1293"/>
      <c r="EW753" s="1293"/>
      <c r="EX753" s="1293"/>
      <c r="EZ753" s="1285" t="str">
        <f t="shared" si="32"/>
        <v/>
      </c>
      <c r="FA753" s="1286"/>
      <c r="FB753" s="1286"/>
      <c r="FC753" s="1286"/>
      <c r="FD753" s="1287"/>
      <c r="FE753" s="1285" t="str">
        <f t="shared" si="33"/>
        <v/>
      </c>
      <c r="FF753" s="1286"/>
      <c r="FG753" s="1286"/>
      <c r="FH753" s="1286"/>
      <c r="FI753" s="1287"/>
      <c r="FJ753" s="1285" t="str">
        <f t="shared" si="34"/>
        <v/>
      </c>
      <c r="FK753" s="1286"/>
      <c r="FL753" s="1286"/>
      <c r="FM753" s="1286"/>
      <c r="FN753" s="1287"/>
      <c r="FO753" s="1285" t="str">
        <f t="shared" si="35"/>
        <v/>
      </c>
      <c r="FP753" s="1286"/>
      <c r="FQ753" s="1286"/>
      <c r="FR753" s="1286"/>
      <c r="FS753" s="1287"/>
      <c r="FT753" s="1285" t="str">
        <f t="shared" si="36"/>
        <v/>
      </c>
      <c r="FU753" s="1286"/>
      <c r="FV753" s="1286"/>
      <c r="FW753" s="1286"/>
      <c r="FX753" s="1287"/>
      <c r="FY753" s="1285" t="str">
        <f t="shared" si="37"/>
        <v/>
      </c>
      <c r="FZ753" s="1286"/>
      <c r="GA753" s="1286"/>
      <c r="GB753" s="1286"/>
      <c r="GC753" s="1287"/>
    </row>
    <row r="754" spans="1:185" ht="12.95" customHeight="1">
      <c r="B754" s="1289"/>
      <c r="C754" s="1290"/>
      <c r="D754" s="1290"/>
      <c r="E754" s="1290"/>
      <c r="F754" s="1291"/>
      <c r="G754" s="1515"/>
      <c r="H754" s="1516"/>
      <c r="I754" s="1516"/>
      <c r="J754" s="1517"/>
      <c r="K754" s="1520"/>
      <c r="L754" s="1521"/>
      <c r="M754" s="1521"/>
      <c r="N754" s="1522"/>
      <c r="O754" s="1409"/>
      <c r="P754" s="1410"/>
      <c r="Q754" s="1410"/>
      <c r="R754" s="1410"/>
      <c r="S754" s="1411"/>
      <c r="T754" s="1409"/>
      <c r="U754" s="1410"/>
      <c r="V754" s="1410"/>
      <c r="W754" s="1411"/>
      <c r="X754" s="1331">
        <f t="shared" si="43"/>
        <v>0</v>
      </c>
      <c r="Y754" s="1332"/>
      <c r="Z754" s="1332"/>
      <c r="AA754" s="1332"/>
      <c r="AB754" s="1333"/>
      <c r="AC754" s="1523"/>
      <c r="AD754" s="1524"/>
      <c r="AE754" s="1524"/>
      <c r="AF754" s="1524"/>
      <c r="AG754" s="1525"/>
      <c r="AH754" s="1313" t="str">
        <f t="shared" si="39"/>
        <v/>
      </c>
      <c r="AI754" s="1314"/>
      <c r="AJ754" s="1315"/>
      <c r="AK754" s="1289" t="s">
        <v>591</v>
      </c>
      <c r="AL754" s="1290"/>
      <c r="AM754" s="1290"/>
      <c r="AN754" s="1290"/>
      <c r="AO754" s="1291"/>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285">
        <f t="shared" si="40"/>
        <v>0</v>
      </c>
      <c r="CH754" s="1287"/>
      <c r="CI754" s="1269">
        <f t="shared" si="41"/>
        <v>0</v>
      </c>
      <c r="CJ754" s="1271"/>
      <c r="CK754" s="1285">
        <f t="shared" si="18"/>
        <v>0</v>
      </c>
      <c r="CL754" s="1287"/>
      <c r="CM754" s="1269">
        <f t="shared" si="19"/>
        <v>0</v>
      </c>
      <c r="CN754" s="1271"/>
      <c r="CO754" s="3"/>
      <c r="CP754" s="1266">
        <f t="shared" si="20"/>
        <v>0</v>
      </c>
      <c r="CQ754" s="1267"/>
      <c r="CR754" s="1267"/>
      <c r="CS754" s="1267"/>
      <c r="CT754" s="1268"/>
      <c r="CU754" s="1288">
        <f t="shared" si="21"/>
        <v>0</v>
      </c>
      <c r="CV754" s="1288"/>
      <c r="CW754" s="1288"/>
      <c r="CX754" s="1288"/>
      <c r="CY754" s="1288"/>
      <c r="CZ754" s="1288">
        <f t="shared" si="22"/>
        <v>0</v>
      </c>
      <c r="DA754" s="1288"/>
      <c r="DB754" s="1288"/>
      <c r="DC754" s="1288"/>
      <c r="DD754" s="1288"/>
      <c r="DE754" s="1288">
        <f t="shared" si="23"/>
        <v>0</v>
      </c>
      <c r="DF754" s="1288"/>
      <c r="DG754" s="1288"/>
      <c r="DH754" s="1288"/>
      <c r="DI754" s="1288"/>
      <c r="DJ754" s="1288">
        <f t="shared" si="24"/>
        <v>0</v>
      </c>
      <c r="DK754" s="1288"/>
      <c r="DL754" s="1288"/>
      <c r="DM754" s="1288"/>
      <c r="DN754" s="1288"/>
      <c r="DO754" s="1288">
        <f t="shared" si="25"/>
        <v>0</v>
      </c>
      <c r="DP754" s="1288"/>
      <c r="DQ754" s="1288"/>
      <c r="DR754" s="1288"/>
      <c r="DS754" s="1288"/>
      <c r="DT754" s="6"/>
      <c r="DU754" s="1293">
        <f t="shared" si="26"/>
        <v>0</v>
      </c>
      <c r="DV754" s="1293"/>
      <c r="DW754" s="1293"/>
      <c r="DX754" s="1293"/>
      <c r="DY754" s="1293"/>
      <c r="DZ754" s="1293">
        <f t="shared" si="27"/>
        <v>0</v>
      </c>
      <c r="EA754" s="1293"/>
      <c r="EB754" s="1293"/>
      <c r="EC754" s="1293"/>
      <c r="ED754" s="1293"/>
      <c r="EE754" s="1293">
        <f t="shared" si="28"/>
        <v>0</v>
      </c>
      <c r="EF754" s="1293"/>
      <c r="EG754" s="1293"/>
      <c r="EH754" s="1293"/>
      <c r="EI754" s="1293"/>
      <c r="EJ754" s="1293">
        <f t="shared" si="29"/>
        <v>0</v>
      </c>
      <c r="EK754" s="1293"/>
      <c r="EL754" s="1293"/>
      <c r="EM754" s="1293"/>
      <c r="EN754" s="1293"/>
      <c r="EO754" s="1293">
        <f t="shared" si="30"/>
        <v>0</v>
      </c>
      <c r="EP754" s="1293"/>
      <c r="EQ754" s="1293"/>
      <c r="ER754" s="1293"/>
      <c r="ES754" s="1293"/>
      <c r="ET754" s="1293">
        <f t="shared" si="31"/>
        <v>0</v>
      </c>
      <c r="EU754" s="1293"/>
      <c r="EV754" s="1293"/>
      <c r="EW754" s="1293"/>
      <c r="EX754" s="1293"/>
      <c r="EZ754" s="1285" t="str">
        <f t="shared" si="32"/>
        <v/>
      </c>
      <c r="FA754" s="1286"/>
      <c r="FB754" s="1286"/>
      <c r="FC754" s="1286"/>
      <c r="FD754" s="1287"/>
      <c r="FE754" s="1285" t="str">
        <f t="shared" si="33"/>
        <v/>
      </c>
      <c r="FF754" s="1286"/>
      <c r="FG754" s="1286"/>
      <c r="FH754" s="1286"/>
      <c r="FI754" s="1287"/>
      <c r="FJ754" s="1285" t="str">
        <f t="shared" si="34"/>
        <v/>
      </c>
      <c r="FK754" s="1286"/>
      <c r="FL754" s="1286"/>
      <c r="FM754" s="1286"/>
      <c r="FN754" s="1287"/>
      <c r="FO754" s="1285" t="str">
        <f t="shared" si="35"/>
        <v/>
      </c>
      <c r="FP754" s="1286"/>
      <c r="FQ754" s="1286"/>
      <c r="FR754" s="1286"/>
      <c r="FS754" s="1287"/>
      <c r="FT754" s="1285" t="str">
        <f t="shared" si="36"/>
        <v/>
      </c>
      <c r="FU754" s="1286"/>
      <c r="FV754" s="1286"/>
      <c r="FW754" s="1286"/>
      <c r="FX754" s="1287"/>
      <c r="FY754" s="1285" t="str">
        <f t="shared" si="37"/>
        <v/>
      </c>
      <c r="FZ754" s="1286"/>
      <c r="GA754" s="1286"/>
      <c r="GB754" s="1286"/>
      <c r="GC754" s="1287"/>
    </row>
    <row r="755" spans="1:185" ht="12.95" customHeight="1">
      <c r="B755" s="1289"/>
      <c r="C755" s="1290"/>
      <c r="D755" s="1290"/>
      <c r="E755" s="1290"/>
      <c r="F755" s="1291"/>
      <c r="G755" s="1515"/>
      <c r="H755" s="1516"/>
      <c r="I755" s="1516"/>
      <c r="J755" s="1517"/>
      <c r="K755" s="1520"/>
      <c r="L755" s="1521"/>
      <c r="M755" s="1521"/>
      <c r="N755" s="1522"/>
      <c r="O755" s="1409"/>
      <c r="P755" s="1410"/>
      <c r="Q755" s="1410"/>
      <c r="R755" s="1410"/>
      <c r="S755" s="1411"/>
      <c r="T755" s="1409"/>
      <c r="U755" s="1410"/>
      <c r="V755" s="1410"/>
      <c r="W755" s="1411"/>
      <c r="X755" s="1331">
        <f t="shared" si="43"/>
        <v>0</v>
      </c>
      <c r="Y755" s="1332"/>
      <c r="Z755" s="1332"/>
      <c r="AA755" s="1332"/>
      <c r="AB755" s="1333"/>
      <c r="AC755" s="1523"/>
      <c r="AD755" s="1524"/>
      <c r="AE755" s="1524"/>
      <c r="AF755" s="1524"/>
      <c r="AG755" s="1525"/>
      <c r="AH755" s="1313" t="str">
        <f t="shared" si="39"/>
        <v/>
      </c>
      <c r="AI755" s="1314"/>
      <c r="AJ755" s="1315"/>
      <c r="AK755" s="1289" t="s">
        <v>591</v>
      </c>
      <c r="AL755" s="1290"/>
      <c r="AM755" s="1290"/>
      <c r="AN755" s="1290"/>
      <c r="AO755" s="1291"/>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285">
        <f t="shared" si="40"/>
        <v>0</v>
      </c>
      <c r="CH755" s="1287"/>
      <c r="CI755" s="1269">
        <f t="shared" si="41"/>
        <v>0</v>
      </c>
      <c r="CJ755" s="1271"/>
      <c r="CK755" s="1285">
        <f t="shared" si="18"/>
        <v>0</v>
      </c>
      <c r="CL755" s="1287"/>
      <c r="CM755" s="1269">
        <f t="shared" si="19"/>
        <v>0</v>
      </c>
      <c r="CN755" s="1271"/>
      <c r="CO755" s="3"/>
      <c r="CP755" s="1266">
        <f t="shared" si="20"/>
        <v>0</v>
      </c>
      <c r="CQ755" s="1267"/>
      <c r="CR755" s="1267"/>
      <c r="CS755" s="1267"/>
      <c r="CT755" s="1268"/>
      <c r="CU755" s="1288">
        <f t="shared" si="21"/>
        <v>0</v>
      </c>
      <c r="CV755" s="1288"/>
      <c r="CW755" s="1288"/>
      <c r="CX755" s="1288"/>
      <c r="CY755" s="1288"/>
      <c r="CZ755" s="1288">
        <f t="shared" si="22"/>
        <v>0</v>
      </c>
      <c r="DA755" s="1288"/>
      <c r="DB755" s="1288"/>
      <c r="DC755" s="1288"/>
      <c r="DD755" s="1288"/>
      <c r="DE755" s="1288">
        <f t="shared" si="23"/>
        <v>0</v>
      </c>
      <c r="DF755" s="1288"/>
      <c r="DG755" s="1288"/>
      <c r="DH755" s="1288"/>
      <c r="DI755" s="1288"/>
      <c r="DJ755" s="1288">
        <f t="shared" si="24"/>
        <v>0</v>
      </c>
      <c r="DK755" s="1288"/>
      <c r="DL755" s="1288"/>
      <c r="DM755" s="1288"/>
      <c r="DN755" s="1288"/>
      <c r="DO755" s="1288">
        <f t="shared" si="25"/>
        <v>0</v>
      </c>
      <c r="DP755" s="1288"/>
      <c r="DQ755" s="1288"/>
      <c r="DR755" s="1288"/>
      <c r="DS755" s="1288"/>
      <c r="DT755" s="6"/>
      <c r="DU755" s="1293">
        <f t="shared" si="26"/>
        <v>0</v>
      </c>
      <c r="DV755" s="1293"/>
      <c r="DW755" s="1293"/>
      <c r="DX755" s="1293"/>
      <c r="DY755" s="1293"/>
      <c r="DZ755" s="1293">
        <f t="shared" si="27"/>
        <v>0</v>
      </c>
      <c r="EA755" s="1293"/>
      <c r="EB755" s="1293"/>
      <c r="EC755" s="1293"/>
      <c r="ED755" s="1293"/>
      <c r="EE755" s="1293">
        <f t="shared" si="28"/>
        <v>0</v>
      </c>
      <c r="EF755" s="1293"/>
      <c r="EG755" s="1293"/>
      <c r="EH755" s="1293"/>
      <c r="EI755" s="1293"/>
      <c r="EJ755" s="1293">
        <f t="shared" si="29"/>
        <v>0</v>
      </c>
      <c r="EK755" s="1293"/>
      <c r="EL755" s="1293"/>
      <c r="EM755" s="1293"/>
      <c r="EN755" s="1293"/>
      <c r="EO755" s="1293">
        <f t="shared" si="30"/>
        <v>0</v>
      </c>
      <c r="EP755" s="1293"/>
      <c r="EQ755" s="1293"/>
      <c r="ER755" s="1293"/>
      <c r="ES755" s="1293"/>
      <c r="ET755" s="1293">
        <f t="shared" si="31"/>
        <v>0</v>
      </c>
      <c r="EU755" s="1293"/>
      <c r="EV755" s="1293"/>
      <c r="EW755" s="1293"/>
      <c r="EX755" s="1293"/>
      <c r="EZ755" s="1285" t="str">
        <f t="shared" si="32"/>
        <v/>
      </c>
      <c r="FA755" s="1286"/>
      <c r="FB755" s="1286"/>
      <c r="FC755" s="1286"/>
      <c r="FD755" s="1287"/>
      <c r="FE755" s="1285" t="str">
        <f t="shared" si="33"/>
        <v/>
      </c>
      <c r="FF755" s="1286"/>
      <c r="FG755" s="1286"/>
      <c r="FH755" s="1286"/>
      <c r="FI755" s="1287"/>
      <c r="FJ755" s="1285" t="str">
        <f t="shared" si="34"/>
        <v/>
      </c>
      <c r="FK755" s="1286"/>
      <c r="FL755" s="1286"/>
      <c r="FM755" s="1286"/>
      <c r="FN755" s="1287"/>
      <c r="FO755" s="1285" t="str">
        <f t="shared" si="35"/>
        <v/>
      </c>
      <c r="FP755" s="1286"/>
      <c r="FQ755" s="1286"/>
      <c r="FR755" s="1286"/>
      <c r="FS755" s="1287"/>
      <c r="FT755" s="1285" t="str">
        <f t="shared" si="36"/>
        <v/>
      </c>
      <c r="FU755" s="1286"/>
      <c r="FV755" s="1286"/>
      <c r="FW755" s="1286"/>
      <c r="FX755" s="1287"/>
      <c r="FY755" s="1285" t="str">
        <f t="shared" si="37"/>
        <v/>
      </c>
      <c r="FZ755" s="1286"/>
      <c r="GA755" s="1286"/>
      <c r="GB755" s="1286"/>
      <c r="GC755" s="1287"/>
    </row>
    <row r="756" spans="1:185" s="3" customFormat="1" ht="12.95" customHeight="1">
      <c r="A756"/>
      <c r="B756" s="1289"/>
      <c r="C756" s="1290"/>
      <c r="D756" s="1290"/>
      <c r="E756" s="1290"/>
      <c r="F756" s="1291"/>
      <c r="G756" s="1515"/>
      <c r="H756" s="1516"/>
      <c r="I756" s="1516"/>
      <c r="J756" s="1517"/>
      <c r="K756" s="1520"/>
      <c r="L756" s="1521"/>
      <c r="M756" s="1521"/>
      <c r="N756" s="1522"/>
      <c r="O756" s="1409"/>
      <c r="P756" s="1410"/>
      <c r="Q756" s="1410"/>
      <c r="R756" s="1410"/>
      <c r="S756" s="1411"/>
      <c r="T756" s="1409"/>
      <c r="U756" s="1410"/>
      <c r="V756" s="1410"/>
      <c r="W756" s="1411"/>
      <c r="X756" s="1331">
        <f t="shared" si="43"/>
        <v>0</v>
      </c>
      <c r="Y756" s="1332"/>
      <c r="Z756" s="1332"/>
      <c r="AA756" s="1332"/>
      <c r="AB756" s="1333"/>
      <c r="AC756" s="1523"/>
      <c r="AD756" s="1524"/>
      <c r="AE756" s="1524"/>
      <c r="AF756" s="1524"/>
      <c r="AG756" s="1525"/>
      <c r="AH756" s="1313" t="str">
        <f t="shared" si="39"/>
        <v/>
      </c>
      <c r="AI756" s="1314"/>
      <c r="AJ756" s="1315"/>
      <c r="AK756" s="1289" t="s">
        <v>591</v>
      </c>
      <c r="AL756" s="1290"/>
      <c r="AM756" s="1290"/>
      <c r="AN756" s="1290"/>
      <c r="AO756" s="1291"/>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285">
        <f t="shared" si="40"/>
        <v>0</v>
      </c>
      <c r="CH756" s="1287"/>
      <c r="CI756" s="1269">
        <f t="shared" si="41"/>
        <v>0</v>
      </c>
      <c r="CJ756" s="1271"/>
      <c r="CK756" s="1285">
        <f t="shared" si="18"/>
        <v>0</v>
      </c>
      <c r="CL756" s="1287"/>
      <c r="CM756" s="1269">
        <f t="shared" si="19"/>
        <v>0</v>
      </c>
      <c r="CN756" s="1271"/>
      <c r="CP756" s="1266">
        <f t="shared" si="20"/>
        <v>0</v>
      </c>
      <c r="CQ756" s="1267"/>
      <c r="CR756" s="1267"/>
      <c r="CS756" s="1267"/>
      <c r="CT756" s="1268"/>
      <c r="CU756" s="1288">
        <f t="shared" si="21"/>
        <v>0</v>
      </c>
      <c r="CV756" s="1288"/>
      <c r="CW756" s="1288"/>
      <c r="CX756" s="1288"/>
      <c r="CY756" s="1288"/>
      <c r="CZ756" s="1288">
        <f t="shared" si="22"/>
        <v>0</v>
      </c>
      <c r="DA756" s="1288"/>
      <c r="DB756" s="1288"/>
      <c r="DC756" s="1288"/>
      <c r="DD756" s="1288"/>
      <c r="DE756" s="1288">
        <f t="shared" si="23"/>
        <v>0</v>
      </c>
      <c r="DF756" s="1288"/>
      <c r="DG756" s="1288"/>
      <c r="DH756" s="1288"/>
      <c r="DI756" s="1288"/>
      <c r="DJ756" s="1288">
        <f t="shared" si="24"/>
        <v>0</v>
      </c>
      <c r="DK756" s="1288"/>
      <c r="DL756" s="1288"/>
      <c r="DM756" s="1288"/>
      <c r="DN756" s="1288"/>
      <c r="DO756" s="1288">
        <f t="shared" si="25"/>
        <v>0</v>
      </c>
      <c r="DP756" s="1288"/>
      <c r="DQ756" s="1288"/>
      <c r="DR756" s="1288"/>
      <c r="DS756" s="1288"/>
      <c r="DT756" s="6"/>
      <c r="DU756" s="1293">
        <f t="shared" si="26"/>
        <v>0</v>
      </c>
      <c r="DV756" s="1293"/>
      <c r="DW756" s="1293"/>
      <c r="DX756" s="1293"/>
      <c r="DY756" s="1293"/>
      <c r="DZ756" s="1293">
        <f t="shared" si="27"/>
        <v>0</v>
      </c>
      <c r="EA756" s="1293"/>
      <c r="EB756" s="1293"/>
      <c r="EC756" s="1293"/>
      <c r="ED756" s="1293"/>
      <c r="EE756" s="1293">
        <f t="shared" si="28"/>
        <v>0</v>
      </c>
      <c r="EF756" s="1293"/>
      <c r="EG756" s="1293"/>
      <c r="EH756" s="1293"/>
      <c r="EI756" s="1293"/>
      <c r="EJ756" s="1293">
        <f t="shared" si="29"/>
        <v>0</v>
      </c>
      <c r="EK756" s="1293"/>
      <c r="EL756" s="1293"/>
      <c r="EM756" s="1293"/>
      <c r="EN756" s="1293"/>
      <c r="EO756" s="1293">
        <f t="shared" si="30"/>
        <v>0</v>
      </c>
      <c r="EP756" s="1293"/>
      <c r="EQ756" s="1293"/>
      <c r="ER756" s="1293"/>
      <c r="ES756" s="1293"/>
      <c r="ET756" s="1293">
        <f t="shared" si="31"/>
        <v>0</v>
      </c>
      <c r="EU756" s="1293"/>
      <c r="EV756" s="1293"/>
      <c r="EW756" s="1293"/>
      <c r="EX756" s="1293"/>
      <c r="EY756"/>
      <c r="EZ756" s="1285" t="str">
        <f t="shared" si="32"/>
        <v/>
      </c>
      <c r="FA756" s="1286"/>
      <c r="FB756" s="1286"/>
      <c r="FC756" s="1286"/>
      <c r="FD756" s="1287"/>
      <c r="FE756" s="1285" t="str">
        <f t="shared" si="33"/>
        <v/>
      </c>
      <c r="FF756" s="1286"/>
      <c r="FG756" s="1286"/>
      <c r="FH756" s="1286"/>
      <c r="FI756" s="1287"/>
      <c r="FJ756" s="1285" t="str">
        <f t="shared" si="34"/>
        <v/>
      </c>
      <c r="FK756" s="1286"/>
      <c r="FL756" s="1286"/>
      <c r="FM756" s="1286"/>
      <c r="FN756" s="1287"/>
      <c r="FO756" s="1285" t="str">
        <f t="shared" si="35"/>
        <v/>
      </c>
      <c r="FP756" s="1286"/>
      <c r="FQ756" s="1286"/>
      <c r="FR756" s="1286"/>
      <c r="FS756" s="1287"/>
      <c r="FT756" s="1285" t="str">
        <f t="shared" si="36"/>
        <v/>
      </c>
      <c r="FU756" s="1286"/>
      <c r="FV756" s="1286"/>
      <c r="FW756" s="1286"/>
      <c r="FX756" s="1287"/>
      <c r="FY756" s="1285" t="str">
        <f t="shared" si="37"/>
        <v/>
      </c>
      <c r="FZ756" s="1286"/>
      <c r="GA756" s="1286"/>
      <c r="GB756" s="1286"/>
      <c r="GC756" s="1287"/>
    </row>
    <row r="757" spans="1:185" s="3" customFormat="1" ht="12.95" customHeight="1">
      <c r="A757"/>
      <c r="B757" s="1289"/>
      <c r="C757" s="1290"/>
      <c r="D757" s="1290"/>
      <c r="E757" s="1290"/>
      <c r="F757" s="1291"/>
      <c r="G757" s="1515"/>
      <c r="H757" s="1516"/>
      <c r="I757" s="1516"/>
      <c r="J757" s="1517"/>
      <c r="K757" s="1520"/>
      <c r="L757" s="1521"/>
      <c r="M757" s="1521"/>
      <c r="N757" s="1522"/>
      <c r="O757" s="1409"/>
      <c r="P757" s="1410"/>
      <c r="Q757" s="1410"/>
      <c r="R757" s="1410"/>
      <c r="S757" s="1411"/>
      <c r="T757" s="1409"/>
      <c r="U757" s="1410"/>
      <c r="V757" s="1410"/>
      <c r="W757" s="1411"/>
      <c r="X757" s="1331">
        <f t="shared" si="43"/>
        <v>0</v>
      </c>
      <c r="Y757" s="1332"/>
      <c r="Z757" s="1332"/>
      <c r="AA757" s="1332"/>
      <c r="AB757" s="1333"/>
      <c r="AC757" s="1523"/>
      <c r="AD757" s="1524"/>
      <c r="AE757" s="1524"/>
      <c r="AF757" s="1524"/>
      <c r="AG757" s="1525"/>
      <c r="AH757" s="1313" t="str">
        <f t="shared" si="39"/>
        <v/>
      </c>
      <c r="AI757" s="1314"/>
      <c r="AJ757" s="1315"/>
      <c r="AK757" s="1289" t="s">
        <v>591</v>
      </c>
      <c r="AL757" s="1290"/>
      <c r="AM757" s="1290"/>
      <c r="AN757" s="1290"/>
      <c r="AO757" s="1291"/>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285">
        <f t="shared" si="40"/>
        <v>0</v>
      </c>
      <c r="CH757" s="1287"/>
      <c r="CI757" s="1269">
        <f t="shared" si="41"/>
        <v>0</v>
      </c>
      <c r="CJ757" s="1271"/>
      <c r="CK757" s="1285">
        <f t="shared" si="18"/>
        <v>0</v>
      </c>
      <c r="CL757" s="1287"/>
      <c r="CM757" s="1269">
        <f t="shared" si="19"/>
        <v>0</v>
      </c>
      <c r="CN757" s="1271"/>
      <c r="CP757" s="1266">
        <f t="shared" si="20"/>
        <v>0</v>
      </c>
      <c r="CQ757" s="1267"/>
      <c r="CR757" s="1267"/>
      <c r="CS757" s="1267"/>
      <c r="CT757" s="1268"/>
      <c r="CU757" s="1288">
        <f t="shared" si="21"/>
        <v>0</v>
      </c>
      <c r="CV757" s="1288"/>
      <c r="CW757" s="1288"/>
      <c r="CX757" s="1288"/>
      <c r="CY757" s="1288"/>
      <c r="CZ757" s="1288">
        <f t="shared" si="22"/>
        <v>0</v>
      </c>
      <c r="DA757" s="1288"/>
      <c r="DB757" s="1288"/>
      <c r="DC757" s="1288"/>
      <c r="DD757" s="1288"/>
      <c r="DE757" s="1288">
        <f t="shared" si="23"/>
        <v>0</v>
      </c>
      <c r="DF757" s="1288"/>
      <c r="DG757" s="1288"/>
      <c r="DH757" s="1288"/>
      <c r="DI757" s="1288"/>
      <c r="DJ757" s="1288">
        <f t="shared" si="24"/>
        <v>0</v>
      </c>
      <c r="DK757" s="1288"/>
      <c r="DL757" s="1288"/>
      <c r="DM757" s="1288"/>
      <c r="DN757" s="1288"/>
      <c r="DO757" s="1288">
        <f t="shared" si="25"/>
        <v>0</v>
      </c>
      <c r="DP757" s="1288"/>
      <c r="DQ757" s="1288"/>
      <c r="DR757" s="1288"/>
      <c r="DS757" s="1288"/>
      <c r="DT757" s="6"/>
      <c r="DU757" s="1293">
        <f t="shared" si="26"/>
        <v>0</v>
      </c>
      <c r="DV757" s="1293"/>
      <c r="DW757" s="1293"/>
      <c r="DX757" s="1293"/>
      <c r="DY757" s="1293"/>
      <c r="DZ757" s="1293">
        <f t="shared" si="27"/>
        <v>0</v>
      </c>
      <c r="EA757" s="1293"/>
      <c r="EB757" s="1293"/>
      <c r="EC757" s="1293"/>
      <c r="ED757" s="1293"/>
      <c r="EE757" s="1293">
        <f t="shared" si="28"/>
        <v>0</v>
      </c>
      <c r="EF757" s="1293"/>
      <c r="EG757" s="1293"/>
      <c r="EH757" s="1293"/>
      <c r="EI757" s="1293"/>
      <c r="EJ757" s="1293">
        <f t="shared" si="29"/>
        <v>0</v>
      </c>
      <c r="EK757" s="1293"/>
      <c r="EL757" s="1293"/>
      <c r="EM757" s="1293"/>
      <c r="EN757" s="1293"/>
      <c r="EO757" s="1293">
        <f t="shared" si="30"/>
        <v>0</v>
      </c>
      <c r="EP757" s="1293"/>
      <c r="EQ757" s="1293"/>
      <c r="ER757" s="1293"/>
      <c r="ES757" s="1293"/>
      <c r="ET757" s="1293">
        <f t="shared" si="31"/>
        <v>0</v>
      </c>
      <c r="EU757" s="1293"/>
      <c r="EV757" s="1293"/>
      <c r="EW757" s="1293"/>
      <c r="EX757" s="1293"/>
      <c r="EY757"/>
      <c r="EZ757" s="1285" t="str">
        <f t="shared" si="32"/>
        <v/>
      </c>
      <c r="FA757" s="1286"/>
      <c r="FB757" s="1286"/>
      <c r="FC757" s="1286"/>
      <c r="FD757" s="1287"/>
      <c r="FE757" s="1285" t="str">
        <f t="shared" si="33"/>
        <v/>
      </c>
      <c r="FF757" s="1286"/>
      <c r="FG757" s="1286"/>
      <c r="FH757" s="1286"/>
      <c r="FI757" s="1287"/>
      <c r="FJ757" s="1285" t="str">
        <f t="shared" si="34"/>
        <v/>
      </c>
      <c r="FK757" s="1286"/>
      <c r="FL757" s="1286"/>
      <c r="FM757" s="1286"/>
      <c r="FN757" s="1287"/>
      <c r="FO757" s="1285" t="str">
        <f t="shared" si="35"/>
        <v/>
      </c>
      <c r="FP757" s="1286"/>
      <c r="FQ757" s="1286"/>
      <c r="FR757" s="1286"/>
      <c r="FS757" s="1287"/>
      <c r="FT757" s="1285" t="str">
        <f t="shared" si="36"/>
        <v/>
      </c>
      <c r="FU757" s="1286"/>
      <c r="FV757" s="1286"/>
      <c r="FW757" s="1286"/>
      <c r="FX757" s="1287"/>
      <c r="FY757" s="1285" t="str">
        <f t="shared" si="37"/>
        <v/>
      </c>
      <c r="FZ757" s="1286"/>
      <c r="GA757" s="1286"/>
      <c r="GB757" s="1286"/>
      <c r="GC757" s="1287"/>
    </row>
    <row r="758" spans="1:185" s="3" customFormat="1" ht="12.95" customHeight="1">
      <c r="A758"/>
      <c r="B758" s="1289"/>
      <c r="C758" s="1290"/>
      <c r="D758" s="1290"/>
      <c r="E758" s="1290"/>
      <c r="F758" s="1291"/>
      <c r="G758" s="1515"/>
      <c r="H758" s="1516"/>
      <c r="I758" s="1516"/>
      <c r="J758" s="1517"/>
      <c r="K758" s="1520"/>
      <c r="L758" s="1521"/>
      <c r="M758" s="1521"/>
      <c r="N758" s="1522"/>
      <c r="O758" s="1409"/>
      <c r="P758" s="1410"/>
      <c r="Q758" s="1410"/>
      <c r="R758" s="1410"/>
      <c r="S758" s="1411"/>
      <c r="T758" s="1409"/>
      <c r="U758" s="1410"/>
      <c r="V758" s="1410"/>
      <c r="W758" s="1411"/>
      <c r="X758" s="1331">
        <f t="shared" si="43"/>
        <v>0</v>
      </c>
      <c r="Y758" s="1332"/>
      <c r="Z758" s="1332"/>
      <c r="AA758" s="1332"/>
      <c r="AB758" s="1333"/>
      <c r="AC758" s="1523"/>
      <c r="AD758" s="1524"/>
      <c r="AE758" s="1524"/>
      <c r="AF758" s="1524"/>
      <c r="AG758" s="1525"/>
      <c r="AH758" s="1313" t="str">
        <f t="shared" si="39"/>
        <v/>
      </c>
      <c r="AI758" s="1314"/>
      <c r="AJ758" s="1315"/>
      <c r="AK758" s="1289" t="s">
        <v>591</v>
      </c>
      <c r="AL758" s="1290"/>
      <c r="AM758" s="1290"/>
      <c r="AN758" s="1290"/>
      <c r="AO758" s="1291"/>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285">
        <f t="shared" si="40"/>
        <v>0</v>
      </c>
      <c r="CH758" s="1287"/>
      <c r="CI758" s="1269">
        <f t="shared" si="41"/>
        <v>0</v>
      </c>
      <c r="CJ758" s="1271"/>
      <c r="CK758" s="1285">
        <f t="shared" si="18"/>
        <v>0</v>
      </c>
      <c r="CL758" s="1287"/>
      <c r="CM758" s="1269">
        <f t="shared" si="19"/>
        <v>0</v>
      </c>
      <c r="CN758" s="1271"/>
      <c r="CP758" s="1266">
        <f t="shared" si="20"/>
        <v>0</v>
      </c>
      <c r="CQ758" s="1267"/>
      <c r="CR758" s="1267"/>
      <c r="CS758" s="1267"/>
      <c r="CT758" s="1268"/>
      <c r="CU758" s="1288">
        <f t="shared" si="21"/>
        <v>0</v>
      </c>
      <c r="CV758" s="1288"/>
      <c r="CW758" s="1288"/>
      <c r="CX758" s="1288"/>
      <c r="CY758" s="1288"/>
      <c r="CZ758" s="1288">
        <f t="shared" si="22"/>
        <v>0</v>
      </c>
      <c r="DA758" s="1288"/>
      <c r="DB758" s="1288"/>
      <c r="DC758" s="1288"/>
      <c r="DD758" s="1288"/>
      <c r="DE758" s="1288">
        <f t="shared" si="23"/>
        <v>0</v>
      </c>
      <c r="DF758" s="1288"/>
      <c r="DG758" s="1288"/>
      <c r="DH758" s="1288"/>
      <c r="DI758" s="1288"/>
      <c r="DJ758" s="1288">
        <f t="shared" si="24"/>
        <v>0</v>
      </c>
      <c r="DK758" s="1288"/>
      <c r="DL758" s="1288"/>
      <c r="DM758" s="1288"/>
      <c r="DN758" s="1288"/>
      <c r="DO758" s="1288">
        <f t="shared" si="25"/>
        <v>0</v>
      </c>
      <c r="DP758" s="1288"/>
      <c r="DQ758" s="1288"/>
      <c r="DR758" s="1288"/>
      <c r="DS758" s="1288"/>
      <c r="DT758" s="6"/>
      <c r="DU758" s="1293">
        <f t="shared" si="26"/>
        <v>0</v>
      </c>
      <c r="DV758" s="1293"/>
      <c r="DW758" s="1293"/>
      <c r="DX758" s="1293"/>
      <c r="DY758" s="1293"/>
      <c r="DZ758" s="1293">
        <f t="shared" si="27"/>
        <v>0</v>
      </c>
      <c r="EA758" s="1293"/>
      <c r="EB758" s="1293"/>
      <c r="EC758" s="1293"/>
      <c r="ED758" s="1293"/>
      <c r="EE758" s="1293">
        <f t="shared" si="28"/>
        <v>0</v>
      </c>
      <c r="EF758" s="1293"/>
      <c r="EG758" s="1293"/>
      <c r="EH758" s="1293"/>
      <c r="EI758" s="1293"/>
      <c r="EJ758" s="1293">
        <f t="shared" si="29"/>
        <v>0</v>
      </c>
      <c r="EK758" s="1293"/>
      <c r="EL758" s="1293"/>
      <c r="EM758" s="1293"/>
      <c r="EN758" s="1293"/>
      <c r="EO758" s="1293">
        <f t="shared" si="30"/>
        <v>0</v>
      </c>
      <c r="EP758" s="1293"/>
      <c r="EQ758" s="1293"/>
      <c r="ER758" s="1293"/>
      <c r="ES758" s="1293"/>
      <c r="ET758" s="1293">
        <f t="shared" si="31"/>
        <v>0</v>
      </c>
      <c r="EU758" s="1293"/>
      <c r="EV758" s="1293"/>
      <c r="EW758" s="1293"/>
      <c r="EX758" s="1293"/>
      <c r="EY758"/>
      <c r="EZ758" s="1285" t="str">
        <f t="shared" si="32"/>
        <v/>
      </c>
      <c r="FA758" s="1286"/>
      <c r="FB758" s="1286"/>
      <c r="FC758" s="1286"/>
      <c r="FD758" s="1287"/>
      <c r="FE758" s="1285" t="str">
        <f t="shared" si="33"/>
        <v/>
      </c>
      <c r="FF758" s="1286"/>
      <c r="FG758" s="1286"/>
      <c r="FH758" s="1286"/>
      <c r="FI758" s="1287"/>
      <c r="FJ758" s="1285" t="str">
        <f t="shared" si="34"/>
        <v/>
      </c>
      <c r="FK758" s="1286"/>
      <c r="FL758" s="1286"/>
      <c r="FM758" s="1286"/>
      <c r="FN758" s="1287"/>
      <c r="FO758" s="1285" t="str">
        <f t="shared" si="35"/>
        <v/>
      </c>
      <c r="FP758" s="1286"/>
      <c r="FQ758" s="1286"/>
      <c r="FR758" s="1286"/>
      <c r="FS758" s="1287"/>
      <c r="FT758" s="1285" t="str">
        <f t="shared" si="36"/>
        <v/>
      </c>
      <c r="FU758" s="1286"/>
      <c r="FV758" s="1286"/>
      <c r="FW758" s="1286"/>
      <c r="FX758" s="1287"/>
      <c r="FY758" s="1285" t="str">
        <f t="shared" si="37"/>
        <v/>
      </c>
      <c r="FZ758" s="1286"/>
      <c r="GA758" s="1286"/>
      <c r="GB758" s="1286"/>
      <c r="GC758" s="1287"/>
    </row>
    <row r="759" spans="1:185" s="3" customFormat="1" ht="12.95" customHeight="1">
      <c r="A759"/>
      <c r="B759" s="1289"/>
      <c r="C759" s="1290"/>
      <c r="D759" s="1290"/>
      <c r="E759" s="1290"/>
      <c r="F759" s="1291"/>
      <c r="G759" s="1515"/>
      <c r="H759" s="1516"/>
      <c r="I759" s="1516"/>
      <c r="J759" s="1517"/>
      <c r="K759" s="1520"/>
      <c r="L759" s="1521"/>
      <c r="M759" s="1521"/>
      <c r="N759" s="1522"/>
      <c r="O759" s="1409"/>
      <c r="P759" s="1410"/>
      <c r="Q759" s="1410"/>
      <c r="R759" s="1410"/>
      <c r="S759" s="1411"/>
      <c r="T759" s="1409"/>
      <c r="U759" s="1410"/>
      <c r="V759" s="1410"/>
      <c r="W759" s="1411"/>
      <c r="X759" s="1331">
        <f t="shared" si="43"/>
        <v>0</v>
      </c>
      <c r="Y759" s="1332"/>
      <c r="Z759" s="1332"/>
      <c r="AA759" s="1332"/>
      <c r="AB759" s="1333"/>
      <c r="AC759" s="1523"/>
      <c r="AD759" s="1524"/>
      <c r="AE759" s="1524"/>
      <c r="AF759" s="1524"/>
      <c r="AG759" s="1525"/>
      <c r="AH759" s="1313" t="str">
        <f t="shared" si="39"/>
        <v/>
      </c>
      <c r="AI759" s="1314"/>
      <c r="AJ759" s="1315"/>
      <c r="AK759" s="1289" t="s">
        <v>591</v>
      </c>
      <c r="AL759" s="1290"/>
      <c r="AM759" s="1290"/>
      <c r="AN759" s="1290"/>
      <c r="AO759" s="1291"/>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285">
        <f t="shared" si="40"/>
        <v>0</v>
      </c>
      <c r="CH759" s="1287"/>
      <c r="CI759" s="1269">
        <f t="shared" si="41"/>
        <v>0</v>
      </c>
      <c r="CJ759" s="1271"/>
      <c r="CK759" s="1285">
        <f t="shared" si="18"/>
        <v>0</v>
      </c>
      <c r="CL759" s="1287"/>
      <c r="CM759" s="1269">
        <f t="shared" si="19"/>
        <v>0</v>
      </c>
      <c r="CN759" s="1271"/>
      <c r="CP759" s="1266">
        <f t="shared" si="20"/>
        <v>0</v>
      </c>
      <c r="CQ759" s="1267"/>
      <c r="CR759" s="1267"/>
      <c r="CS759" s="1267"/>
      <c r="CT759" s="1268"/>
      <c r="CU759" s="1288">
        <f t="shared" si="21"/>
        <v>0</v>
      </c>
      <c r="CV759" s="1288"/>
      <c r="CW759" s="1288"/>
      <c r="CX759" s="1288"/>
      <c r="CY759" s="1288"/>
      <c r="CZ759" s="1288">
        <f t="shared" si="22"/>
        <v>0</v>
      </c>
      <c r="DA759" s="1288"/>
      <c r="DB759" s="1288"/>
      <c r="DC759" s="1288"/>
      <c r="DD759" s="1288"/>
      <c r="DE759" s="1288">
        <f t="shared" si="23"/>
        <v>0</v>
      </c>
      <c r="DF759" s="1288"/>
      <c r="DG759" s="1288"/>
      <c r="DH759" s="1288"/>
      <c r="DI759" s="1288"/>
      <c r="DJ759" s="1288">
        <f t="shared" si="24"/>
        <v>0</v>
      </c>
      <c r="DK759" s="1288"/>
      <c r="DL759" s="1288"/>
      <c r="DM759" s="1288"/>
      <c r="DN759" s="1288"/>
      <c r="DO759" s="1288">
        <f t="shared" si="25"/>
        <v>0</v>
      </c>
      <c r="DP759" s="1288"/>
      <c r="DQ759" s="1288"/>
      <c r="DR759" s="1288"/>
      <c r="DS759" s="1288"/>
      <c r="DT759" s="6"/>
      <c r="DU759" s="1293">
        <f t="shared" si="26"/>
        <v>0</v>
      </c>
      <c r="DV759" s="1293"/>
      <c r="DW759" s="1293"/>
      <c r="DX759" s="1293"/>
      <c r="DY759" s="1293"/>
      <c r="DZ759" s="1293">
        <f t="shared" si="27"/>
        <v>0</v>
      </c>
      <c r="EA759" s="1293"/>
      <c r="EB759" s="1293"/>
      <c r="EC759" s="1293"/>
      <c r="ED759" s="1293"/>
      <c r="EE759" s="1293">
        <f t="shared" si="28"/>
        <v>0</v>
      </c>
      <c r="EF759" s="1293"/>
      <c r="EG759" s="1293"/>
      <c r="EH759" s="1293"/>
      <c r="EI759" s="1293"/>
      <c r="EJ759" s="1293">
        <f t="shared" si="29"/>
        <v>0</v>
      </c>
      <c r="EK759" s="1293"/>
      <c r="EL759" s="1293"/>
      <c r="EM759" s="1293"/>
      <c r="EN759" s="1293"/>
      <c r="EO759" s="1293">
        <f t="shared" si="30"/>
        <v>0</v>
      </c>
      <c r="EP759" s="1293"/>
      <c r="EQ759" s="1293"/>
      <c r="ER759" s="1293"/>
      <c r="ES759" s="1293"/>
      <c r="ET759" s="1293">
        <f t="shared" si="31"/>
        <v>0</v>
      </c>
      <c r="EU759" s="1293"/>
      <c r="EV759" s="1293"/>
      <c r="EW759" s="1293"/>
      <c r="EX759" s="1293"/>
      <c r="EY759"/>
      <c r="EZ759" s="1285" t="str">
        <f t="shared" si="32"/>
        <v/>
      </c>
      <c r="FA759" s="1286"/>
      <c r="FB759" s="1286"/>
      <c r="FC759" s="1286"/>
      <c r="FD759" s="1287"/>
      <c r="FE759" s="1285" t="str">
        <f t="shared" si="33"/>
        <v/>
      </c>
      <c r="FF759" s="1286"/>
      <c r="FG759" s="1286"/>
      <c r="FH759" s="1286"/>
      <c r="FI759" s="1287"/>
      <c r="FJ759" s="1285" t="str">
        <f t="shared" si="34"/>
        <v/>
      </c>
      <c r="FK759" s="1286"/>
      <c r="FL759" s="1286"/>
      <c r="FM759" s="1286"/>
      <c r="FN759" s="1287"/>
      <c r="FO759" s="1285" t="str">
        <f t="shared" si="35"/>
        <v/>
      </c>
      <c r="FP759" s="1286"/>
      <c r="FQ759" s="1286"/>
      <c r="FR759" s="1286"/>
      <c r="FS759" s="1287"/>
      <c r="FT759" s="1285" t="str">
        <f t="shared" si="36"/>
        <v/>
      </c>
      <c r="FU759" s="1286"/>
      <c r="FV759" s="1286"/>
      <c r="FW759" s="1286"/>
      <c r="FX759" s="1287"/>
      <c r="FY759" s="1285" t="str">
        <f t="shared" si="37"/>
        <v/>
      </c>
      <c r="FZ759" s="1286"/>
      <c r="GA759" s="1286"/>
      <c r="GB759" s="1286"/>
      <c r="GC759" s="1287"/>
    </row>
    <row r="760" spans="1:185" s="3" customFormat="1" ht="12.95" customHeight="1">
      <c r="A760"/>
      <c r="B760" s="1289"/>
      <c r="C760" s="1290"/>
      <c r="D760" s="1290"/>
      <c r="E760" s="1290"/>
      <c r="F760" s="1291"/>
      <c r="G760" s="1515"/>
      <c r="H760" s="1516"/>
      <c r="I760" s="1516"/>
      <c r="J760" s="1517"/>
      <c r="K760" s="1520"/>
      <c r="L760" s="1521"/>
      <c r="M760" s="1521"/>
      <c r="N760" s="1522"/>
      <c r="O760" s="1409"/>
      <c r="P760" s="1410"/>
      <c r="Q760" s="1410"/>
      <c r="R760" s="1410"/>
      <c r="S760" s="1411"/>
      <c r="T760" s="1409"/>
      <c r="U760" s="1410"/>
      <c r="V760" s="1410"/>
      <c r="W760" s="1411"/>
      <c r="X760" s="1331">
        <f>O760+T760</f>
        <v>0</v>
      </c>
      <c r="Y760" s="1332"/>
      <c r="Z760" s="1332"/>
      <c r="AA760" s="1332"/>
      <c r="AB760" s="1333"/>
      <c r="AC760" s="1523"/>
      <c r="AD760" s="1524"/>
      <c r="AE760" s="1524"/>
      <c r="AF760" s="1524"/>
      <c r="AG760" s="1525"/>
      <c r="AH760" s="1313" t="str">
        <f t="shared" si="39"/>
        <v/>
      </c>
      <c r="AI760" s="1314"/>
      <c r="AJ760" s="1315"/>
      <c r="AK760" s="1289" t="s">
        <v>591</v>
      </c>
      <c r="AL760" s="1290"/>
      <c r="AM760" s="1290"/>
      <c r="AN760" s="1290"/>
      <c r="AO760" s="1291"/>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285">
        <f t="shared" si="40"/>
        <v>0</v>
      </c>
      <c r="CH760" s="1287"/>
      <c r="CI760" s="1269">
        <f t="shared" si="41"/>
        <v>0</v>
      </c>
      <c r="CJ760" s="1271"/>
      <c r="CK760" s="1285">
        <f t="shared" si="18"/>
        <v>0</v>
      </c>
      <c r="CL760" s="1287"/>
      <c r="CM760" s="1269">
        <f t="shared" si="19"/>
        <v>0</v>
      </c>
      <c r="CN760" s="1271"/>
      <c r="CP760" s="1266">
        <f t="shared" si="20"/>
        <v>0</v>
      </c>
      <c r="CQ760" s="1267"/>
      <c r="CR760" s="1267"/>
      <c r="CS760" s="1267"/>
      <c r="CT760" s="1268"/>
      <c r="CU760" s="1288">
        <f t="shared" si="21"/>
        <v>0</v>
      </c>
      <c r="CV760" s="1288"/>
      <c r="CW760" s="1288"/>
      <c r="CX760" s="1288"/>
      <c r="CY760" s="1288"/>
      <c r="CZ760" s="1288">
        <f t="shared" si="22"/>
        <v>0</v>
      </c>
      <c r="DA760" s="1288"/>
      <c r="DB760" s="1288"/>
      <c r="DC760" s="1288"/>
      <c r="DD760" s="1288"/>
      <c r="DE760" s="1288">
        <f t="shared" si="23"/>
        <v>0</v>
      </c>
      <c r="DF760" s="1288"/>
      <c r="DG760" s="1288"/>
      <c r="DH760" s="1288"/>
      <c r="DI760" s="1288"/>
      <c r="DJ760" s="1288">
        <f t="shared" si="24"/>
        <v>0</v>
      </c>
      <c r="DK760" s="1288"/>
      <c r="DL760" s="1288"/>
      <c r="DM760" s="1288"/>
      <c r="DN760" s="1288"/>
      <c r="DO760" s="1288">
        <f t="shared" si="25"/>
        <v>0</v>
      </c>
      <c r="DP760" s="1288"/>
      <c r="DQ760" s="1288"/>
      <c r="DR760" s="1288"/>
      <c r="DS760" s="1288"/>
      <c r="DT760" s="6"/>
      <c r="DU760" s="1293">
        <f t="shared" si="26"/>
        <v>0</v>
      </c>
      <c r="DV760" s="1293"/>
      <c r="DW760" s="1293"/>
      <c r="DX760" s="1293"/>
      <c r="DY760" s="1293"/>
      <c r="DZ760" s="1293">
        <f t="shared" si="27"/>
        <v>0</v>
      </c>
      <c r="EA760" s="1293"/>
      <c r="EB760" s="1293"/>
      <c r="EC760" s="1293"/>
      <c r="ED760" s="1293"/>
      <c r="EE760" s="1293">
        <f t="shared" si="28"/>
        <v>0</v>
      </c>
      <c r="EF760" s="1293"/>
      <c r="EG760" s="1293"/>
      <c r="EH760" s="1293"/>
      <c r="EI760" s="1293"/>
      <c r="EJ760" s="1293">
        <f t="shared" si="29"/>
        <v>0</v>
      </c>
      <c r="EK760" s="1293"/>
      <c r="EL760" s="1293"/>
      <c r="EM760" s="1293"/>
      <c r="EN760" s="1293"/>
      <c r="EO760" s="1293">
        <f t="shared" si="30"/>
        <v>0</v>
      </c>
      <c r="EP760" s="1293"/>
      <c r="EQ760" s="1293"/>
      <c r="ER760" s="1293"/>
      <c r="ES760" s="1293"/>
      <c r="ET760" s="1293">
        <f t="shared" si="31"/>
        <v>0</v>
      </c>
      <c r="EU760" s="1293"/>
      <c r="EV760" s="1293"/>
      <c r="EW760" s="1293"/>
      <c r="EX760" s="1293"/>
      <c r="EY760"/>
      <c r="EZ760" s="1285" t="str">
        <f t="shared" si="32"/>
        <v/>
      </c>
      <c r="FA760" s="1286"/>
      <c r="FB760" s="1286"/>
      <c r="FC760" s="1286"/>
      <c r="FD760" s="1287"/>
      <c r="FE760" s="1285" t="str">
        <f t="shared" si="33"/>
        <v/>
      </c>
      <c r="FF760" s="1286"/>
      <c r="FG760" s="1286"/>
      <c r="FH760" s="1286"/>
      <c r="FI760" s="1287"/>
      <c r="FJ760" s="1285" t="str">
        <f t="shared" si="34"/>
        <v/>
      </c>
      <c r="FK760" s="1286"/>
      <c r="FL760" s="1286"/>
      <c r="FM760" s="1286"/>
      <c r="FN760" s="1287"/>
      <c r="FO760" s="1285" t="str">
        <f t="shared" si="35"/>
        <v/>
      </c>
      <c r="FP760" s="1286"/>
      <c r="FQ760" s="1286"/>
      <c r="FR760" s="1286"/>
      <c r="FS760" s="1287"/>
      <c r="FT760" s="1285" t="str">
        <f t="shared" si="36"/>
        <v/>
      </c>
      <c r="FU760" s="1286"/>
      <c r="FV760" s="1286"/>
      <c r="FW760" s="1286"/>
      <c r="FX760" s="1287"/>
      <c r="FY760" s="1285" t="str">
        <f t="shared" si="37"/>
        <v/>
      </c>
      <c r="FZ760" s="1286"/>
      <c r="GA760" s="1286"/>
      <c r="GB760" s="1286"/>
      <c r="GC760" s="1287"/>
    </row>
    <row r="761" spans="1:185" s="3" customFormat="1" ht="12.95" customHeight="1">
      <c r="A761"/>
      <c r="B761" s="1353" t="s">
        <v>125</v>
      </c>
      <c r="C761" s="1354"/>
      <c r="D761" s="1354"/>
      <c r="E761" s="1354"/>
      <c r="F761" s="1356"/>
      <c r="G761" s="1646">
        <f>SUM(G726:G760)</f>
        <v>285</v>
      </c>
      <c r="H761" s="1647"/>
      <c r="I761" s="1647"/>
      <c r="J761" s="1648"/>
      <c r="K761" s="898" t="s">
        <v>124</v>
      </c>
      <c r="L761" s="5"/>
      <c r="M761" s="5"/>
      <c r="N761" s="46"/>
      <c r="O761" s="1331">
        <f>SUMPRODUCT(G726:G760,O726:O760)</f>
        <v>418891.79999999993</v>
      </c>
      <c r="P761" s="1332"/>
      <c r="Q761" s="1332"/>
      <c r="R761" s="1332"/>
      <c r="S761" s="1333"/>
      <c r="T761"/>
      <c r="U761"/>
      <c r="V761"/>
      <c r="W761"/>
      <c r="X761" s="900" t="s">
        <v>900</v>
      </c>
      <c r="Y761" s="899"/>
      <c r="Z761" s="899"/>
      <c r="AA761" s="899"/>
      <c r="AB761" s="901"/>
      <c r="AC761" s="1545">
        <f>BH761</f>
        <v>0.55017543859649132</v>
      </c>
      <c r="AD761" s="1546"/>
      <c r="AE761" s="1546"/>
      <c r="AF761" s="1546"/>
      <c r="AG761" s="1547"/>
      <c r="AH761" s="1545">
        <f>IFERROR(BU761,"")</f>
        <v>0.55017543859649132</v>
      </c>
      <c r="AI761" s="1546"/>
      <c r="AJ761" s="1547"/>
      <c r="AK761"/>
      <c r="AL761"/>
      <c r="AM761"/>
      <c r="AN761"/>
      <c r="AO761"/>
      <c r="AP761" s="205"/>
      <c r="AQ761" s="205"/>
      <c r="AR761" s="205"/>
      <c r="AS761" s="205"/>
      <c r="AT761"/>
      <c r="AU761"/>
      <c r="AV761"/>
      <c r="AW761"/>
      <c r="AX761"/>
      <c r="AY761"/>
      <c r="AZ761" s="34"/>
      <c r="BA761" s="34"/>
      <c r="BB761" s="34"/>
      <c r="BC761" s="34"/>
      <c r="BE761" s="290" t="s">
        <v>899</v>
      </c>
      <c r="BF761" s="299">
        <f>SUM(BF726:BF760)</f>
        <v>285</v>
      </c>
      <c r="BG761" s="300">
        <f>SUM(BG726:BG760)</f>
        <v>1</v>
      </c>
      <c r="BH761" s="300">
        <f>SUM(BH726:BH760)</f>
        <v>0.55017543859649132</v>
      </c>
      <c r="BI761"/>
      <c r="BJ761"/>
      <c r="BK761"/>
      <c r="BL761"/>
      <c r="BO761"/>
      <c r="BP761"/>
      <c r="BQ761"/>
      <c r="BR761"/>
      <c r="BS761" s="855">
        <f>SUM(BS726:BS760)</f>
        <v>285</v>
      </c>
      <c r="BT761" s="300">
        <f>SUM(BT726:BT760)</f>
        <v>1</v>
      </c>
      <c r="BU761" s="300">
        <f>SUM(BU726:BU760)</f>
        <v>0.55017543859649132</v>
      </c>
      <c r="CI761" s="1285">
        <f>SUM(CI726:CJ760)</f>
        <v>58</v>
      </c>
      <c r="CJ761" s="1287"/>
      <c r="CM761" s="1285">
        <f>SUM(CM726:CN760)</f>
        <v>29</v>
      </c>
      <c r="CN761" s="1287"/>
      <c r="CP761" s="1285">
        <f>SUM(CP726:CT760)</f>
        <v>0</v>
      </c>
      <c r="CQ761" s="1286"/>
      <c r="CR761" s="1286"/>
      <c r="CS761" s="1286"/>
      <c r="CT761" s="1287"/>
      <c r="CU761" s="1292">
        <f>SUM(CU726:CY760)</f>
        <v>264</v>
      </c>
      <c r="CV761" s="1292"/>
      <c r="CW761" s="1292"/>
      <c r="CX761" s="1292"/>
      <c r="CY761" s="1292"/>
      <c r="CZ761" s="1292">
        <f>SUM(CZ726:DD760)</f>
        <v>21</v>
      </c>
      <c r="DA761" s="1292"/>
      <c r="DB761" s="1292"/>
      <c r="DC761" s="1292"/>
      <c r="DD761" s="1292"/>
      <c r="DE761" s="1292">
        <f>SUM(DE726:DI760)</f>
        <v>0</v>
      </c>
      <c r="DF761" s="1292"/>
      <c r="DG761" s="1292"/>
      <c r="DH761" s="1292"/>
      <c r="DI761" s="1292"/>
      <c r="DJ761" s="1292">
        <f>SUM(DJ726:DN760)</f>
        <v>0</v>
      </c>
      <c r="DK761" s="1292"/>
      <c r="DL761" s="1292"/>
      <c r="DM761" s="1292"/>
      <c r="DN761" s="1292"/>
      <c r="DO761" s="1292">
        <f>SUM(DO726:DS760)</f>
        <v>0</v>
      </c>
      <c r="DP761" s="1292"/>
      <c r="DQ761" s="1292"/>
      <c r="DR761" s="1292"/>
      <c r="DS761" s="1292"/>
      <c r="DT761" s="354"/>
      <c r="DU761" s="1292">
        <f>SUM(DU726:DY760)</f>
        <v>0</v>
      </c>
      <c r="DV761" s="1292"/>
      <c r="DW761" s="1292"/>
      <c r="DX761" s="1292"/>
      <c r="DY761" s="1292"/>
      <c r="DZ761" s="1292">
        <f>SUM(DZ726:ED760)</f>
        <v>27</v>
      </c>
      <c r="EA761" s="1292"/>
      <c r="EB761" s="1292"/>
      <c r="EC761" s="1292"/>
      <c r="ED761" s="1292"/>
      <c r="EE761" s="1292">
        <f>SUM(EE726:EI760)</f>
        <v>2</v>
      </c>
      <c r="EF761" s="1292"/>
      <c r="EG761" s="1292"/>
      <c r="EH761" s="1292"/>
      <c r="EI761" s="1292"/>
      <c r="EJ761" s="1292">
        <f>SUM(EJ726:EN760)</f>
        <v>0</v>
      </c>
      <c r="EK761" s="1292"/>
      <c r="EL761" s="1292"/>
      <c r="EM761" s="1292"/>
      <c r="EN761" s="1292"/>
      <c r="EO761" s="1292">
        <f>SUM(EO726:ES760)</f>
        <v>0</v>
      </c>
      <c r="EP761" s="1292"/>
      <c r="EQ761" s="1292"/>
      <c r="ER761" s="1292"/>
      <c r="ES761" s="1292"/>
      <c r="ET761" s="1292">
        <f>SUM(ET726:EX760)</f>
        <v>0</v>
      </c>
      <c r="EU761" s="1292"/>
      <c r="EV761" s="1292"/>
      <c r="EW761" s="1292"/>
      <c r="EX761" s="1292"/>
      <c r="EY761"/>
      <c r="EZ761" s="1292">
        <f>SUM(EZ726:FD760)</f>
        <v>0</v>
      </c>
      <c r="FA761" s="1292"/>
      <c r="FB761" s="1292"/>
      <c r="FC761" s="1292"/>
      <c r="FD761" s="1292"/>
      <c r="FE761" s="1292">
        <f>SUM(FE726:FI760)</f>
        <v>3634</v>
      </c>
      <c r="FF761" s="1292"/>
      <c r="FG761" s="1292"/>
      <c r="FH761" s="1292"/>
      <c r="FI761" s="1292"/>
      <c r="FJ761" s="1292">
        <f>SUM(FJ726:FN760)</f>
        <v>6580.5999999999995</v>
      </c>
      <c r="FK761" s="1292"/>
      <c r="FL761" s="1292"/>
      <c r="FM761" s="1292"/>
      <c r="FN761" s="1292"/>
      <c r="FO761" s="1292">
        <f>SUM(FO726:FS760)</f>
        <v>0</v>
      </c>
      <c r="FP761" s="1292"/>
      <c r="FQ761" s="1292"/>
      <c r="FR761" s="1292"/>
      <c r="FS761" s="1292"/>
      <c r="FT761" s="1292">
        <f>SUM(FT726:FX760)</f>
        <v>0</v>
      </c>
      <c r="FU761" s="1292"/>
      <c r="FV761" s="1292"/>
      <c r="FW761" s="1292"/>
      <c r="FX761" s="1292"/>
      <c r="FY761" s="1292">
        <f>SUM(FY726:GC760)</f>
        <v>0</v>
      </c>
      <c r="FZ761" s="1292"/>
      <c r="GA761" s="1292"/>
      <c r="GB761" s="1292"/>
      <c r="GC761" s="1292"/>
    </row>
    <row r="762" spans="1:185" s="3" customFormat="1" ht="12.95" customHeight="1">
      <c r="A762"/>
      <c r="B762" s="1566" t="s">
        <v>1866</v>
      </c>
      <c r="C762" s="1566"/>
      <c r="D762" s="1566"/>
      <c r="E762" s="1566"/>
      <c r="F762" s="1566"/>
      <c r="G762" s="1566"/>
      <c r="H762" s="1566"/>
      <c r="I762" s="1566"/>
      <c r="J762" s="1566"/>
      <c r="K762" s="1566"/>
      <c r="L762" s="1566"/>
      <c r="M762" s="1566"/>
      <c r="N762" s="1566"/>
      <c r="O762" s="1566"/>
      <c r="P762" s="1566"/>
      <c r="Q762" s="1566"/>
      <c r="R762" s="1566"/>
      <c r="S762" s="1566"/>
      <c r="T762" s="1566"/>
      <c r="U762" s="1566"/>
      <c r="V762" s="1566"/>
      <c r="W762" s="1566"/>
      <c r="X762" s="1566"/>
      <c r="Y762" s="1566"/>
      <c r="Z762" s="1566"/>
      <c r="AA762" s="1566"/>
      <c r="AB762" s="1566"/>
      <c r="AC762" s="1566"/>
      <c r="AD762" s="1566"/>
      <c r="AE762" s="1566"/>
      <c r="AF762" s="1566"/>
      <c r="AG762" s="1566"/>
      <c r="AH762" s="1566"/>
      <c r="AI762"/>
      <c r="AJ762"/>
      <c r="AK762"/>
      <c r="AT762"/>
      <c r="AU762"/>
      <c r="AV762"/>
      <c r="AW762"/>
      <c r="AX762"/>
      <c r="AY762"/>
      <c r="CD762"/>
      <c r="DN762" s="56" t="s">
        <v>1834</v>
      </c>
      <c r="DO762" s="1285">
        <f>CP761+CU761+CZ761+DE761+DJ761+DO761</f>
        <v>285</v>
      </c>
      <c r="DP762" s="1286"/>
      <c r="DQ762" s="1286"/>
      <c r="DR762" s="1286"/>
      <c r="DS762" s="1287"/>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66"/>
      <c r="C763" s="1566"/>
      <c r="D763" s="1566"/>
      <c r="E763" s="1566"/>
      <c r="F763" s="1566"/>
      <c r="G763" s="1566"/>
      <c r="H763" s="1566"/>
      <c r="I763" s="1566"/>
      <c r="J763" s="1566"/>
      <c r="K763" s="1566"/>
      <c r="L763" s="1566"/>
      <c r="M763" s="1566"/>
      <c r="N763" s="1566"/>
      <c r="O763" s="1566"/>
      <c r="P763" s="1566"/>
      <c r="Q763" s="1566"/>
      <c r="R763" s="1566"/>
      <c r="S763" s="1566"/>
      <c r="T763" s="1566"/>
      <c r="U763" s="1566"/>
      <c r="V763" s="1566"/>
      <c r="W763" s="1566"/>
      <c r="X763" s="1566"/>
      <c r="Y763" s="1566"/>
      <c r="Z763" s="1566"/>
      <c r="AA763" s="1566"/>
      <c r="AB763" s="1566"/>
      <c r="AC763" s="1566"/>
      <c r="AD763" s="1566"/>
      <c r="AE763" s="1566"/>
      <c r="AF763" s="1566"/>
      <c r="AG763" s="1566"/>
      <c r="AH763" s="1566"/>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264</v>
      </c>
      <c r="CZ763" s="3"/>
      <c r="DA763" s="3"/>
      <c r="DB763" s="3"/>
      <c r="DC763" s="3"/>
      <c r="DD763" s="857">
        <f>CZ761*2</f>
        <v>42</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306</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292">
        <f>DU763</f>
        <v>306</v>
      </c>
      <c r="P764" s="1292"/>
      <c r="Q764" s="1292"/>
      <c r="R764" s="1292"/>
      <c r="S764" s="965"/>
      <c r="T764" s="965"/>
      <c r="U764" s="118" t="s">
        <v>1865</v>
      </c>
      <c r="V764" s="1027"/>
      <c r="W764" s="1027"/>
      <c r="X764" s="1027"/>
      <c r="Y764" s="1028"/>
      <c r="Z764" s="1028"/>
      <c r="AA764" s="1028"/>
      <c r="AB764" s="1028"/>
      <c r="AC764" s="1027"/>
      <c r="AD764" s="1027"/>
      <c r="AE764" s="1027"/>
      <c r="AF764" s="1027"/>
      <c r="AG764" s="1779"/>
      <c r="AH764" s="1779"/>
      <c r="AI764" s="1779"/>
      <c r="AJ764" s="1779"/>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797" t="str">
        <f>IF(G761&lt;&gt;AG449,"! Total Low-Income Units in the Unit Mix Table above does not match the number of Total Low-Income Units on row #"&amp;TEXT(ROW(D449),"#"),"")</f>
        <v/>
      </c>
      <c r="D765" s="1797"/>
      <c r="E765" s="1797"/>
      <c r="F765" s="1797"/>
      <c r="G765" s="1797"/>
      <c r="H765" s="1797"/>
      <c r="I765" s="1797"/>
      <c r="J765" s="1797"/>
      <c r="K765" s="1797"/>
      <c r="L765" s="1797"/>
      <c r="M765" s="1797"/>
      <c r="N765" s="1797"/>
      <c r="O765" s="1797"/>
      <c r="P765" s="1797"/>
      <c r="Q765" s="1797"/>
      <c r="R765" s="1797"/>
      <c r="S765" s="1797"/>
      <c r="T765" s="1797"/>
      <c r="U765" s="1797"/>
      <c r="V765" s="1797"/>
      <c r="W765" s="1797"/>
      <c r="X765" s="1797"/>
      <c r="Y765" s="1797"/>
      <c r="Z765" s="1797"/>
      <c r="AA765" s="1797"/>
      <c r="AB765" s="1797"/>
      <c r="AC765" s="1797"/>
      <c r="AD765" s="1797"/>
      <c r="AE765" s="1797"/>
      <c r="AF765" s="1797"/>
      <c r="AG765" s="1797"/>
      <c r="AH765" s="1797"/>
      <c r="AI765" s="1797"/>
      <c r="AJ765" s="1797"/>
      <c r="AK765" s="1797"/>
      <c r="AL765" s="1797"/>
      <c r="AM765" s="1797"/>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797"/>
      <c r="D766" s="1797"/>
      <c r="E766" s="1797"/>
      <c r="F766" s="1797"/>
      <c r="G766" s="1797"/>
      <c r="H766" s="1797"/>
      <c r="I766" s="1797"/>
      <c r="J766" s="1797"/>
      <c r="K766" s="1797"/>
      <c r="L766" s="1797"/>
      <c r="M766" s="1797"/>
      <c r="N766" s="1797"/>
      <c r="O766" s="1797"/>
      <c r="P766" s="1797"/>
      <c r="Q766" s="1797"/>
      <c r="R766" s="1797"/>
      <c r="S766" s="1797"/>
      <c r="T766" s="1797"/>
      <c r="U766" s="1797"/>
      <c r="V766" s="1797"/>
      <c r="W766" s="1797"/>
      <c r="X766" s="1797"/>
      <c r="Y766" s="1797"/>
      <c r="Z766" s="1797"/>
      <c r="AA766" s="1797"/>
      <c r="AB766" s="1797"/>
      <c r="AC766" s="1797"/>
      <c r="AD766" s="1797"/>
      <c r="AE766" s="1797"/>
      <c r="AF766" s="1797"/>
      <c r="AG766" s="1797"/>
      <c r="AH766" s="1797"/>
      <c r="AI766" s="1797"/>
      <c r="AJ766" s="1797"/>
      <c r="AK766" s="1797"/>
      <c r="AL766" s="1797"/>
      <c r="AM766" s="1797"/>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49" t="s">
        <v>591</v>
      </c>
      <c r="AE767" s="1649"/>
      <c r="AF767" s="1649"/>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498" t="s">
        <v>2044</v>
      </c>
      <c r="D771" s="1498"/>
      <c r="E771" s="1498"/>
      <c r="F771" s="1498"/>
      <c r="G771" s="1498"/>
      <c r="H771" s="1498"/>
      <c r="I771" s="1498"/>
      <c r="J771" s="1498"/>
      <c r="K771" s="1498"/>
      <c r="L771" s="1498"/>
      <c r="M771" s="1498"/>
      <c r="N771" s="1498"/>
      <c r="O771" s="1498"/>
      <c r="P771" s="1498"/>
      <c r="Q771" s="1498"/>
      <c r="R771" s="1498"/>
      <c r="S771" s="1498"/>
      <c r="T771" s="1498"/>
      <c r="U771" s="1498"/>
      <c r="V771" s="1498"/>
      <c r="W771" s="1498"/>
      <c r="X771" s="1498"/>
      <c r="Y771" s="1498"/>
      <c r="Z771" s="1498"/>
      <c r="AA771" s="1498"/>
      <c r="AB771" s="1498"/>
      <c r="AC771" s="1498"/>
      <c r="AD771" s="1498"/>
      <c r="AE771" s="1498"/>
      <c r="AF771" s="1498"/>
      <c r="AG771" s="1498"/>
      <c r="AH771" s="1498"/>
      <c r="AI771" s="1498"/>
      <c r="AJ771" s="1498"/>
      <c r="AK771" s="1498"/>
      <c r="AL771" s="1498"/>
      <c r="AM771" s="1498"/>
      <c r="AN771" s="1498"/>
      <c r="AO771" s="1498"/>
      <c r="AP771" s="1498"/>
      <c r="AQ771" s="1498"/>
      <c r="AR771" s="1498"/>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498"/>
      <c r="D772" s="1498"/>
      <c r="E772" s="1498"/>
      <c r="F772" s="1498"/>
      <c r="G772" s="1498"/>
      <c r="H772" s="1498"/>
      <c r="I772" s="1498"/>
      <c r="J772" s="1498"/>
      <c r="K772" s="1498"/>
      <c r="L772" s="1498"/>
      <c r="M772" s="1498"/>
      <c r="N772" s="1498"/>
      <c r="O772" s="1498"/>
      <c r="P772" s="1498"/>
      <c r="Q772" s="1498"/>
      <c r="R772" s="1498"/>
      <c r="S772" s="1498"/>
      <c r="T772" s="1498"/>
      <c r="U772" s="1498"/>
      <c r="V772" s="1498"/>
      <c r="W772" s="1498"/>
      <c r="X772" s="1498"/>
      <c r="Y772" s="1498"/>
      <c r="Z772" s="1498"/>
      <c r="AA772" s="1498"/>
      <c r="AB772" s="1498"/>
      <c r="AC772" s="1498"/>
      <c r="AD772" s="1498"/>
      <c r="AE772" s="1498"/>
      <c r="AF772" s="1498"/>
      <c r="AG772" s="1498"/>
      <c r="AH772" s="1498"/>
      <c r="AI772" s="1498"/>
      <c r="AJ772" s="1498"/>
      <c r="AK772" s="1498"/>
      <c r="AL772" s="1498"/>
      <c r="AM772" s="1498"/>
      <c r="AN772" s="1498"/>
      <c r="AO772" s="1498"/>
      <c r="AP772" s="1498"/>
      <c r="AQ772" s="1498"/>
      <c r="AR772" s="1498"/>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498"/>
      <c r="D773" s="1498"/>
      <c r="E773" s="1498"/>
      <c r="F773" s="1498"/>
      <c r="G773" s="1498"/>
      <c r="H773" s="1498"/>
      <c r="I773" s="1498"/>
      <c r="J773" s="1498"/>
      <c r="K773" s="1498"/>
      <c r="L773" s="1498"/>
      <c r="M773" s="1498"/>
      <c r="N773" s="1498"/>
      <c r="O773" s="1498"/>
      <c r="P773" s="1498"/>
      <c r="Q773" s="1498"/>
      <c r="R773" s="1498"/>
      <c r="S773" s="1498"/>
      <c r="T773" s="1498"/>
      <c r="U773" s="1498"/>
      <c r="V773" s="1498"/>
      <c r="W773" s="1498"/>
      <c r="X773" s="1498"/>
      <c r="Y773" s="1498"/>
      <c r="Z773" s="1498"/>
      <c r="AA773" s="1498"/>
      <c r="AB773" s="1498"/>
      <c r="AC773" s="1498"/>
      <c r="AD773" s="1498"/>
      <c r="AE773" s="1498"/>
      <c r="AF773" s="1498"/>
      <c r="AG773" s="1498"/>
      <c r="AH773" s="1498"/>
      <c r="AI773" s="1498"/>
      <c r="AJ773" s="1498"/>
      <c r="AK773" s="1498"/>
      <c r="AL773" s="1498"/>
      <c r="AM773" s="1498"/>
      <c r="AN773" s="1498"/>
      <c r="AO773" s="1498"/>
      <c r="AP773" s="1498"/>
      <c r="AQ773" s="1498"/>
      <c r="AR773" s="1498"/>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498" t="s">
        <v>2045</v>
      </c>
      <c r="D774" s="1498"/>
      <c r="E774" s="1498"/>
      <c r="F774" s="1498"/>
      <c r="G774" s="1498"/>
      <c r="H774" s="1498"/>
      <c r="I774" s="1498"/>
      <c r="J774" s="1498"/>
      <c r="K774" s="1498"/>
      <c r="L774" s="1498"/>
      <c r="M774" s="1498"/>
      <c r="N774" s="1498"/>
      <c r="O774" s="1498"/>
      <c r="P774" s="1498"/>
      <c r="Q774" s="1498"/>
      <c r="R774" s="1498"/>
      <c r="S774" s="1498"/>
      <c r="T774" s="1498"/>
      <c r="U774" s="1498"/>
      <c r="V774" s="1498"/>
      <c r="W774" s="1498"/>
      <c r="X774" s="1498"/>
      <c r="Y774" s="1498"/>
      <c r="Z774" s="1498"/>
      <c r="AA774" s="1498"/>
      <c r="AB774" s="1498"/>
      <c r="AC774" s="1498"/>
      <c r="AD774" s="1498"/>
      <c r="AE774" s="1498"/>
      <c r="AF774" s="1498"/>
      <c r="AG774" s="1498"/>
      <c r="AH774" s="1498"/>
      <c r="AI774" s="1498"/>
      <c r="AJ774" s="1498"/>
      <c r="AK774" s="1498"/>
      <c r="AL774" s="1498"/>
      <c r="AM774" s="1498"/>
      <c r="AN774" s="1498"/>
      <c r="AO774" s="1498"/>
      <c r="AP774" s="1498"/>
      <c r="AQ774" s="1498"/>
      <c r="AR774" s="1498"/>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498"/>
      <c r="D775" s="1498"/>
      <c r="E775" s="1498"/>
      <c r="F775" s="1498"/>
      <c r="G775" s="1498"/>
      <c r="H775" s="1498"/>
      <c r="I775" s="1498"/>
      <c r="J775" s="1498"/>
      <c r="K775" s="1498"/>
      <c r="L775" s="1498"/>
      <c r="M775" s="1498"/>
      <c r="N775" s="1498"/>
      <c r="O775" s="1498"/>
      <c r="P775" s="1498"/>
      <c r="Q775" s="1498"/>
      <c r="R775" s="1498"/>
      <c r="S775" s="1498"/>
      <c r="T775" s="1498"/>
      <c r="U775" s="1498"/>
      <c r="V775" s="1498"/>
      <c r="W775" s="1498"/>
      <c r="X775" s="1498"/>
      <c r="Y775" s="1498"/>
      <c r="Z775" s="1498"/>
      <c r="AA775" s="1498"/>
      <c r="AB775" s="1498"/>
      <c r="AC775" s="1498"/>
      <c r="AD775" s="1498"/>
      <c r="AE775" s="1498"/>
      <c r="AF775" s="1498"/>
      <c r="AG775" s="1498"/>
      <c r="AH775" s="1498"/>
      <c r="AI775" s="1498"/>
      <c r="AJ775" s="1498"/>
      <c r="AK775" s="1498"/>
      <c r="AL775" s="1498"/>
      <c r="AM775" s="1498"/>
      <c r="AN775" s="1498"/>
      <c r="AO775" s="1498"/>
      <c r="AP775" s="1498"/>
      <c r="AQ775" s="1498"/>
      <c r="AR775" s="1498"/>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498"/>
      <c r="D776" s="1498"/>
      <c r="E776" s="1498"/>
      <c r="F776" s="1498"/>
      <c r="G776" s="1498"/>
      <c r="H776" s="1498"/>
      <c r="I776" s="1498"/>
      <c r="J776" s="1498"/>
      <c r="K776" s="1498"/>
      <c r="L776" s="1498"/>
      <c r="M776" s="1498"/>
      <c r="N776" s="1498"/>
      <c r="O776" s="1498"/>
      <c r="P776" s="1498"/>
      <c r="Q776" s="1498"/>
      <c r="R776" s="1498"/>
      <c r="S776" s="1498"/>
      <c r="T776" s="1498"/>
      <c r="U776" s="1498"/>
      <c r="V776" s="1498"/>
      <c r="W776" s="1498"/>
      <c r="X776" s="1498"/>
      <c r="Y776" s="1498"/>
      <c r="Z776" s="1498"/>
      <c r="AA776" s="1498"/>
      <c r="AB776" s="1498"/>
      <c r="AC776" s="1498"/>
      <c r="AD776" s="1498"/>
      <c r="AE776" s="1498"/>
      <c r="AF776" s="1498"/>
      <c r="AG776" s="1498"/>
      <c r="AH776" s="1498"/>
      <c r="AI776" s="1498"/>
      <c r="AJ776" s="1498"/>
      <c r="AK776" s="1498"/>
      <c r="AL776" s="1498"/>
      <c r="AM776" s="1498"/>
      <c r="AN776" s="1498"/>
      <c r="AO776" s="1498"/>
      <c r="AP776" s="1498"/>
      <c r="AQ776" s="1498"/>
      <c r="AR776" s="1498"/>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28" t="s">
        <v>389</v>
      </c>
      <c r="K777" s="1299"/>
      <c r="L777" s="1299"/>
      <c r="M777" s="1299"/>
      <c r="N777" s="1300"/>
      <c r="O777" s="1541" t="s">
        <v>285</v>
      </c>
      <c r="P777" s="1541"/>
      <c r="Q777" s="1541"/>
      <c r="R777" s="1541"/>
      <c r="S777" s="1541"/>
      <c r="T777" s="1529" t="s">
        <v>1668</v>
      </c>
      <c r="U777" s="1530"/>
      <c r="V777" s="1530"/>
      <c r="W777" s="1531"/>
      <c r="X777" s="1528" t="s">
        <v>447</v>
      </c>
      <c r="Y777" s="1299"/>
      <c r="Z777" s="1299"/>
      <c r="AA777" s="1299"/>
      <c r="AB777" s="1300"/>
      <c r="AC777" s="1528" t="s">
        <v>286</v>
      </c>
      <c r="AD777" s="1299"/>
      <c r="AE777" s="1299"/>
      <c r="AF777" s="1299"/>
      <c r="AG777" s="1300"/>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01"/>
      <c r="K778" s="1302"/>
      <c r="L778" s="1302"/>
      <c r="M778" s="1302"/>
      <c r="N778" s="1303"/>
      <c r="O778" s="1541"/>
      <c r="P778" s="1541"/>
      <c r="Q778" s="1541"/>
      <c r="R778" s="1541"/>
      <c r="S778" s="1541"/>
      <c r="T778" s="1532"/>
      <c r="U778" s="1533"/>
      <c r="V778" s="1533"/>
      <c r="W778" s="1534"/>
      <c r="X778" s="1301"/>
      <c r="Y778" s="1302"/>
      <c r="Z778" s="1302"/>
      <c r="AA778" s="1302"/>
      <c r="AB778" s="1303"/>
      <c r="AC778" s="1301"/>
      <c r="AD778" s="1302"/>
      <c r="AE778" s="1302"/>
      <c r="AF778" s="1302"/>
      <c r="AG778" s="130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01"/>
      <c r="K779" s="1302"/>
      <c r="L779" s="1302"/>
      <c r="M779" s="1302"/>
      <c r="N779" s="1303"/>
      <c r="O779" s="1541"/>
      <c r="P779" s="1541"/>
      <c r="Q779" s="1541"/>
      <c r="R779" s="1541"/>
      <c r="S779" s="1541"/>
      <c r="T779" s="1532"/>
      <c r="U779" s="1533"/>
      <c r="V779" s="1533"/>
      <c r="W779" s="1534"/>
      <c r="X779" s="1301"/>
      <c r="Y779" s="1302"/>
      <c r="Z779" s="1302"/>
      <c r="AA779" s="1302"/>
      <c r="AB779" s="1303"/>
      <c r="AC779" s="1301"/>
      <c r="AD779" s="1302"/>
      <c r="AE779" s="1302"/>
      <c r="AF779" s="1302"/>
      <c r="AG779" s="130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04"/>
      <c r="K780" s="1305"/>
      <c r="L780" s="1305"/>
      <c r="M780" s="1305"/>
      <c r="N780" s="1306"/>
      <c r="O780" s="1541"/>
      <c r="P780" s="1541"/>
      <c r="Q780" s="1541"/>
      <c r="R780" s="1541"/>
      <c r="S780" s="1541"/>
      <c r="T780" s="1535"/>
      <c r="U780" s="1536"/>
      <c r="V780" s="1536"/>
      <c r="W780" s="1537"/>
      <c r="X780" s="1304"/>
      <c r="Y780" s="1305"/>
      <c r="Z780" s="1305"/>
      <c r="AA780" s="1305"/>
      <c r="AB780" s="1306"/>
      <c r="AC780" s="1304"/>
      <c r="AD780" s="1305"/>
      <c r="AE780" s="1305"/>
      <c r="AF780" s="1305"/>
      <c r="AG780" s="130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289" t="s">
        <v>163</v>
      </c>
      <c r="K781" s="1290"/>
      <c r="L781" s="1290"/>
      <c r="M781" s="1290"/>
      <c r="N781" s="1291"/>
      <c r="O781" s="1442">
        <v>3</v>
      </c>
      <c r="P781" s="1442"/>
      <c r="Q781" s="1442"/>
      <c r="R781" s="1442"/>
      <c r="S781" s="1442"/>
      <c r="T781" s="1520">
        <v>721</v>
      </c>
      <c r="U781" s="1521"/>
      <c r="V781" s="1521"/>
      <c r="W781" s="1522"/>
      <c r="X781" s="1409">
        <f>O733</f>
        <v>0</v>
      </c>
      <c r="Y781" s="1410"/>
      <c r="Z781" s="1410"/>
      <c r="AA781" s="1410"/>
      <c r="AB781" s="1411"/>
      <c r="AC781" s="1331">
        <f>X781*O781</f>
        <v>0</v>
      </c>
      <c r="AD781" s="1332"/>
      <c r="AE781" s="1332"/>
      <c r="AF781" s="1332"/>
      <c r="AG781" s="133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66">
        <f>IF(J781="SRO/Studio",O781,0)</f>
        <v>0</v>
      </c>
      <c r="CQ781" s="1267"/>
      <c r="CR781" s="1267"/>
      <c r="CS781" s="1267"/>
      <c r="CT781" s="1268"/>
      <c r="CU781" s="1288">
        <f>IF(J781="1 Bedroom",O781,0)</f>
        <v>0</v>
      </c>
      <c r="CV781" s="1288"/>
      <c r="CW781" s="1288"/>
      <c r="CX781" s="1288"/>
      <c r="CY781" s="1288"/>
      <c r="CZ781" s="1288">
        <f>IF(J781="2 Bedrooms",O781,0)</f>
        <v>3</v>
      </c>
      <c r="DA781" s="1288"/>
      <c r="DB781" s="1288"/>
      <c r="DC781" s="1288"/>
      <c r="DD781" s="1288"/>
      <c r="DE781" s="1288">
        <f>IF(J781="3 Bedrooms",O781,0)</f>
        <v>0</v>
      </c>
      <c r="DF781" s="1288"/>
      <c r="DG781" s="1288"/>
      <c r="DH781" s="1288"/>
      <c r="DI781" s="1288"/>
      <c r="DJ781" s="1288">
        <f>IF(J781="4 Bedrooms",O781,0)</f>
        <v>0</v>
      </c>
      <c r="DK781" s="1288"/>
      <c r="DL781" s="1288"/>
      <c r="DM781" s="1288"/>
      <c r="DN781" s="1288"/>
      <c r="DO781" s="1288">
        <f>IF(J781="5 Bedrooms",O781,0)</f>
        <v>0</v>
      </c>
      <c r="DP781" s="1288"/>
      <c r="DQ781" s="1288"/>
      <c r="DR781" s="1288"/>
      <c r="DS781" s="1288"/>
      <c r="DT781" s="6"/>
      <c r="DU781" s="3"/>
      <c r="DV781" s="3"/>
    </row>
    <row r="782" spans="1:159" ht="12.95" customHeight="1">
      <c r="J782" s="1289"/>
      <c r="K782" s="1290"/>
      <c r="L782" s="1290"/>
      <c r="M782" s="1290"/>
      <c r="N782" s="1291"/>
      <c r="O782" s="1442"/>
      <c r="P782" s="1442"/>
      <c r="Q782" s="1442"/>
      <c r="R782" s="1442"/>
      <c r="S782" s="1442"/>
      <c r="T782" s="1520"/>
      <c r="U782" s="1521"/>
      <c r="V782" s="1521"/>
      <c r="W782" s="1522"/>
      <c r="X782" s="1409"/>
      <c r="Y782" s="1410"/>
      <c r="Z782" s="1410"/>
      <c r="AA782" s="1410"/>
      <c r="AB782" s="1411"/>
      <c r="AC782" s="1331">
        <f>X782*O782</f>
        <v>0</v>
      </c>
      <c r="AD782" s="1332"/>
      <c r="AE782" s="1332"/>
      <c r="AF782" s="1332"/>
      <c r="AG782" s="133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66">
        <f>IF(J782="SRO/Studio",O782,0)</f>
        <v>0</v>
      </c>
      <c r="CQ782" s="1267"/>
      <c r="CR782" s="1267"/>
      <c r="CS782" s="1267"/>
      <c r="CT782" s="1268"/>
      <c r="CU782" s="1288">
        <f>IF(J782="1 Bedroom",O782,0)</f>
        <v>0</v>
      </c>
      <c r="CV782" s="1288"/>
      <c r="CW782" s="1288"/>
      <c r="CX782" s="1288"/>
      <c r="CY782" s="1288"/>
      <c r="CZ782" s="1288">
        <f>IF(J782="2 Bedrooms",O782,0)</f>
        <v>0</v>
      </c>
      <c r="DA782" s="1288"/>
      <c r="DB782" s="1288"/>
      <c r="DC782" s="1288"/>
      <c r="DD782" s="1288"/>
      <c r="DE782" s="1288">
        <f>IF(J782="3 Bedrooms",O782,0)</f>
        <v>0</v>
      </c>
      <c r="DF782" s="1288"/>
      <c r="DG782" s="1288"/>
      <c r="DH782" s="1288"/>
      <c r="DI782" s="1288"/>
      <c r="DJ782" s="1288">
        <f>IF(J782="4 Bedrooms",O782,0)</f>
        <v>0</v>
      </c>
      <c r="DK782" s="1288"/>
      <c r="DL782" s="1288"/>
      <c r="DM782" s="1288"/>
      <c r="DN782" s="1288"/>
      <c r="DO782" s="1288">
        <f>IF(J782="5 Bedrooms",O782,0)</f>
        <v>0</v>
      </c>
      <c r="DP782" s="1288"/>
      <c r="DQ782" s="1288"/>
      <c r="DR782" s="1288"/>
      <c r="DS782" s="1288"/>
      <c r="DT782" s="6"/>
      <c r="DU782" s="3"/>
      <c r="DV782" s="3"/>
    </row>
    <row r="783" spans="1:159" ht="12.95" customHeight="1">
      <c r="J783" s="1289"/>
      <c r="K783" s="1290"/>
      <c r="L783" s="1290"/>
      <c r="M783" s="1290"/>
      <c r="N783" s="1291"/>
      <c r="O783" s="1442"/>
      <c r="P783" s="1442"/>
      <c r="Q783" s="1442"/>
      <c r="R783" s="1442"/>
      <c r="S783" s="1442"/>
      <c r="T783" s="1520"/>
      <c r="U783" s="1521"/>
      <c r="V783" s="1521"/>
      <c r="W783" s="1522"/>
      <c r="X783" s="1409"/>
      <c r="Y783" s="1410"/>
      <c r="Z783" s="1410"/>
      <c r="AA783" s="1410"/>
      <c r="AB783" s="1411"/>
      <c r="AC783" s="1331">
        <f>X783*O783</f>
        <v>0</v>
      </c>
      <c r="AD783" s="1332"/>
      <c r="AE783" s="1332"/>
      <c r="AF783" s="1332"/>
      <c r="AG783" s="133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66">
        <f>IF(J783="SRO/Studio",O783,0)</f>
        <v>0</v>
      </c>
      <c r="CQ783" s="1267"/>
      <c r="CR783" s="1267"/>
      <c r="CS783" s="1267"/>
      <c r="CT783" s="1268"/>
      <c r="CU783" s="1288">
        <f>IF(J783="1 Bedroom",O783,0)</f>
        <v>0</v>
      </c>
      <c r="CV783" s="1288"/>
      <c r="CW783" s="1288"/>
      <c r="CX783" s="1288"/>
      <c r="CY783" s="1288"/>
      <c r="CZ783" s="1288">
        <f>IF(J783="2 Bedrooms",O783,0)</f>
        <v>0</v>
      </c>
      <c r="DA783" s="1288"/>
      <c r="DB783" s="1288"/>
      <c r="DC783" s="1288"/>
      <c r="DD783" s="1288"/>
      <c r="DE783" s="1288">
        <f>IF(J783="3 Bedrooms",O783,0)</f>
        <v>0</v>
      </c>
      <c r="DF783" s="1288"/>
      <c r="DG783" s="1288"/>
      <c r="DH783" s="1288"/>
      <c r="DI783" s="1288"/>
      <c r="DJ783" s="1288">
        <f>IF(J783="4 Bedrooms",O783,0)</f>
        <v>0</v>
      </c>
      <c r="DK783" s="1288"/>
      <c r="DL783" s="1288"/>
      <c r="DM783" s="1288"/>
      <c r="DN783" s="1288"/>
      <c r="DO783" s="1288">
        <f>IF(J783="5 Bedrooms",O783,0)</f>
        <v>0</v>
      </c>
      <c r="DP783" s="1288"/>
      <c r="DQ783" s="1288"/>
      <c r="DR783" s="1288"/>
      <c r="DS783" s="1288"/>
      <c r="DT783" s="1007"/>
    </row>
    <row r="784" spans="1:159" ht="12.95" customHeight="1">
      <c r="J784" s="1289"/>
      <c r="K784" s="1290"/>
      <c r="L784" s="1290"/>
      <c r="M784" s="1290"/>
      <c r="N784" s="1291"/>
      <c r="O784" s="1442"/>
      <c r="P784" s="1442"/>
      <c r="Q784" s="1442"/>
      <c r="R784" s="1442"/>
      <c r="S784" s="1442"/>
      <c r="T784" s="1520"/>
      <c r="U784" s="1521"/>
      <c r="V784" s="1521"/>
      <c r="W784" s="1522"/>
      <c r="X784" s="1409"/>
      <c r="Y784" s="1410"/>
      <c r="Z784" s="1410"/>
      <c r="AA784" s="1410"/>
      <c r="AB784" s="1411"/>
      <c r="AC784" s="1331">
        <f>X784*O784</f>
        <v>0</v>
      </c>
      <c r="AD784" s="1332"/>
      <c r="AE784" s="1332"/>
      <c r="AF784" s="1332"/>
      <c r="AG784" s="133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66">
        <f>IF(J784="SRO/Studio",O784,0)</f>
        <v>0</v>
      </c>
      <c r="CQ784" s="1267"/>
      <c r="CR784" s="1267"/>
      <c r="CS784" s="1267"/>
      <c r="CT784" s="1268"/>
      <c r="CU784" s="1288">
        <f>IF(J784="1 Bedroom",O784,0)</f>
        <v>0</v>
      </c>
      <c r="CV784" s="1288"/>
      <c r="CW784" s="1288"/>
      <c r="CX784" s="1288"/>
      <c r="CY784" s="1288"/>
      <c r="CZ784" s="1288">
        <f>IF(J784="2 Bedrooms",O784,0)</f>
        <v>0</v>
      </c>
      <c r="DA784" s="1288"/>
      <c r="DB784" s="1288"/>
      <c r="DC784" s="1288"/>
      <c r="DD784" s="1288"/>
      <c r="DE784" s="1288">
        <f>IF(J784="3 Bedrooms",O784,0)</f>
        <v>0</v>
      </c>
      <c r="DF784" s="1288"/>
      <c r="DG784" s="1288"/>
      <c r="DH784" s="1288"/>
      <c r="DI784" s="1288"/>
      <c r="DJ784" s="1288">
        <f>IF(J784="4 Bedrooms",O784,0)</f>
        <v>0</v>
      </c>
      <c r="DK784" s="1288"/>
      <c r="DL784" s="1288"/>
      <c r="DM784" s="1288"/>
      <c r="DN784" s="1288"/>
      <c r="DO784" s="1288">
        <f>IF(J784="5 Bedrooms",O784,0)</f>
        <v>0</v>
      </c>
      <c r="DP784" s="1288"/>
      <c r="DQ784" s="1288"/>
      <c r="DR784" s="1288"/>
      <c r="DS784" s="1288"/>
    </row>
    <row r="785" spans="1:154" ht="12.95" customHeight="1">
      <c r="J785" s="1353" t="s">
        <v>125</v>
      </c>
      <c r="K785" s="1354"/>
      <c r="L785" s="1354"/>
      <c r="M785" s="1354"/>
      <c r="N785" s="1356"/>
      <c r="O785" s="1269">
        <f>SUM(O781:S784)</f>
        <v>3</v>
      </c>
      <c r="P785" s="1270"/>
      <c r="Q785" s="1270"/>
      <c r="R785" s="1270"/>
      <c r="S785" s="1271"/>
      <c r="X785" s="1353" t="s">
        <v>124</v>
      </c>
      <c r="Y785" s="1354"/>
      <c r="Z785" s="1354"/>
      <c r="AA785" s="1354"/>
      <c r="AB785" s="1356"/>
      <c r="AC785" s="1331">
        <f>SUM(AC781:AG784)</f>
        <v>0</v>
      </c>
      <c r="AD785" s="1332"/>
      <c r="AE785" s="1332"/>
      <c r="AF785" s="1332"/>
      <c r="AG785" s="133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69">
        <f>SUM(CP781:CT784)</f>
        <v>0</v>
      </c>
      <c r="CQ785" s="1270"/>
      <c r="CR785" s="1270"/>
      <c r="CS785" s="1270"/>
      <c r="CT785" s="1271"/>
      <c r="CU785" s="1282">
        <f>SUM(CU781:CY784)</f>
        <v>0</v>
      </c>
      <c r="CV785" s="1283"/>
      <c r="CW785" s="1283"/>
      <c r="CX785" s="1283"/>
      <c r="CY785" s="1284"/>
      <c r="CZ785" s="1282">
        <f>SUM(CZ781:DD784)</f>
        <v>3</v>
      </c>
      <c r="DA785" s="1283"/>
      <c r="DB785" s="1283"/>
      <c r="DC785" s="1283"/>
      <c r="DD785" s="1284"/>
      <c r="DE785" s="1282">
        <f>SUM(DE781:DI784)</f>
        <v>0</v>
      </c>
      <c r="DF785" s="1283"/>
      <c r="DG785" s="1283"/>
      <c r="DH785" s="1283"/>
      <c r="DI785" s="1284"/>
      <c r="DJ785" s="1282">
        <f>SUM(DJ781:DN784)</f>
        <v>0</v>
      </c>
      <c r="DK785" s="1283"/>
      <c r="DL785" s="1283"/>
      <c r="DM785" s="1283"/>
      <c r="DN785" s="1284"/>
      <c r="DO785" s="1282">
        <f>SUM(DO781:DS784)</f>
        <v>0</v>
      </c>
      <c r="DP785" s="1283"/>
      <c r="DQ785" s="1283"/>
      <c r="DR785" s="1283"/>
      <c r="DS785" s="1284"/>
      <c r="DU785" s="857">
        <f>CP785+CU785+CZ785+DE785+DJ785+DO785</f>
        <v>3</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6</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6</v>
      </c>
      <c r="DV786" s="57" t="s">
        <v>1835</v>
      </c>
    </row>
    <row r="787" spans="1:154" ht="12.95" customHeight="1">
      <c r="B787" s="56"/>
      <c r="C787" s="56"/>
      <c r="D787" s="56"/>
      <c r="E787" s="56"/>
      <c r="F787" s="56"/>
      <c r="G787" s="6"/>
      <c r="H787" s="6"/>
      <c r="I787" s="6"/>
      <c r="J787" s="1318" t="s">
        <v>669</v>
      </c>
      <c r="K787" s="1318"/>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28" t="s">
        <v>389</v>
      </c>
      <c r="K791" s="1299"/>
      <c r="L791" s="1299"/>
      <c r="M791" s="1299"/>
      <c r="N791" s="1300"/>
      <c r="O791" s="1541" t="s">
        <v>285</v>
      </c>
      <c r="P791" s="1541"/>
      <c r="Q791" s="1541"/>
      <c r="R791" s="1541"/>
      <c r="S791" s="1541"/>
      <c r="T791" s="1529" t="s">
        <v>1668</v>
      </c>
      <c r="U791" s="1530"/>
      <c r="V791" s="1530"/>
      <c r="W791" s="1531"/>
      <c r="X791" s="1528" t="s">
        <v>447</v>
      </c>
      <c r="Y791" s="1299"/>
      <c r="Z791" s="1299"/>
      <c r="AA791" s="1299"/>
      <c r="AB791" s="1300"/>
      <c r="AC791" s="1528" t="s">
        <v>286</v>
      </c>
      <c r="AD791" s="1299"/>
      <c r="AE791" s="1299"/>
      <c r="AF791" s="1299"/>
      <c r="AG791" s="130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01"/>
      <c r="K792" s="1302"/>
      <c r="L792" s="1302"/>
      <c r="M792" s="1302"/>
      <c r="N792" s="1303"/>
      <c r="O792" s="1541"/>
      <c r="P792" s="1541"/>
      <c r="Q792" s="1541"/>
      <c r="R792" s="1541"/>
      <c r="S792" s="1541"/>
      <c r="T792" s="1532"/>
      <c r="U792" s="1533"/>
      <c r="V792" s="1533"/>
      <c r="W792" s="1534"/>
      <c r="X792" s="1301"/>
      <c r="Y792" s="1302"/>
      <c r="Z792" s="1302"/>
      <c r="AA792" s="1302"/>
      <c r="AB792" s="1303"/>
      <c r="AC792" s="1301"/>
      <c r="AD792" s="1302"/>
      <c r="AE792" s="1302"/>
      <c r="AF792" s="1302"/>
      <c r="AG792" s="130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01"/>
      <c r="K793" s="1302"/>
      <c r="L793" s="1302"/>
      <c r="M793" s="1302"/>
      <c r="N793" s="1303"/>
      <c r="O793" s="1541"/>
      <c r="P793" s="1541"/>
      <c r="Q793" s="1541"/>
      <c r="R793" s="1541"/>
      <c r="S793" s="1541"/>
      <c r="T793" s="1532"/>
      <c r="U793" s="1533"/>
      <c r="V793" s="1533"/>
      <c r="W793" s="1534"/>
      <c r="X793" s="1301"/>
      <c r="Y793" s="1302"/>
      <c r="Z793" s="1302"/>
      <c r="AA793" s="1302"/>
      <c r="AB793" s="1303"/>
      <c r="AC793" s="1301"/>
      <c r="AD793" s="1302"/>
      <c r="AE793" s="1302"/>
      <c r="AF793" s="1302"/>
      <c r="AG793" s="130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04"/>
      <c r="K794" s="1305"/>
      <c r="L794" s="1305"/>
      <c r="M794" s="1305"/>
      <c r="N794" s="1306"/>
      <c r="O794" s="1541"/>
      <c r="P794" s="1541"/>
      <c r="Q794" s="1541"/>
      <c r="R794" s="1541"/>
      <c r="S794" s="1541"/>
      <c r="T794" s="1535"/>
      <c r="U794" s="1536"/>
      <c r="V794" s="1536"/>
      <c r="W794" s="1537"/>
      <c r="X794" s="1304"/>
      <c r="Y794" s="1305"/>
      <c r="Z794" s="1305"/>
      <c r="AA794" s="1305"/>
      <c r="AB794" s="1306"/>
      <c r="AC794" s="1304"/>
      <c r="AD794" s="1305"/>
      <c r="AE794" s="1305"/>
      <c r="AF794" s="1305"/>
      <c r="AG794" s="130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289"/>
      <c r="K795" s="1290"/>
      <c r="L795" s="1290"/>
      <c r="M795" s="1290"/>
      <c r="N795" s="1291"/>
      <c r="O795" s="1442"/>
      <c r="P795" s="1442"/>
      <c r="Q795" s="1442"/>
      <c r="R795" s="1442"/>
      <c r="S795" s="1442"/>
      <c r="T795" s="1520"/>
      <c r="U795" s="1521"/>
      <c r="V795" s="1521"/>
      <c r="W795" s="1522"/>
      <c r="X795" s="1409"/>
      <c r="Y795" s="1410"/>
      <c r="Z795" s="1410"/>
      <c r="AA795" s="1410"/>
      <c r="AB795" s="1411"/>
      <c r="AC795" s="1331">
        <f t="shared" ref="AC795:AC804" si="44">X795*O795</f>
        <v>0</v>
      </c>
      <c r="AD795" s="1332"/>
      <c r="AE795" s="1332"/>
      <c r="AF795" s="1332"/>
      <c r="AG795" s="133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66">
        <f t="shared" ref="CP795:CP804" si="45">IF(J795="SRO/Studio",O795,0)</f>
        <v>0</v>
      </c>
      <c r="CQ795" s="1267"/>
      <c r="CR795" s="1267"/>
      <c r="CS795" s="1267"/>
      <c r="CT795" s="1268"/>
      <c r="CU795" s="1266">
        <f t="shared" ref="CU795:CU804" si="46">IF(J795="1 Bedroom",O795,0)</f>
        <v>0</v>
      </c>
      <c r="CV795" s="1267"/>
      <c r="CW795" s="1267"/>
      <c r="CX795" s="1267"/>
      <c r="CY795" s="1268"/>
      <c r="CZ795" s="1266">
        <f t="shared" ref="CZ795:CZ804" si="47">IF(J795="2 Bedrooms",O795,0)</f>
        <v>0</v>
      </c>
      <c r="DA795" s="1267"/>
      <c r="DB795" s="1267"/>
      <c r="DC795" s="1267"/>
      <c r="DD795" s="1268"/>
      <c r="DE795" s="1266">
        <f t="shared" ref="DE795:DE804" si="48">IF(J795="3 Bedrooms",O795,0)</f>
        <v>0</v>
      </c>
      <c r="DF795" s="1267"/>
      <c r="DG795" s="1267"/>
      <c r="DH795" s="1267"/>
      <c r="DI795" s="1268"/>
      <c r="DJ795" s="1266">
        <f t="shared" ref="DJ795:DJ804" si="49">IF(J795="4 Bedrooms",O795,0)</f>
        <v>0</v>
      </c>
      <c r="DK795" s="1267"/>
      <c r="DL795" s="1267"/>
      <c r="DM795" s="1267"/>
      <c r="DN795" s="1268"/>
      <c r="DO795" s="1266">
        <f t="shared" ref="DO795:DO804" si="50">IF(J795="5 Bedrooms",O795,0)</f>
        <v>0</v>
      </c>
      <c r="DP795" s="1267"/>
      <c r="DQ795" s="1267"/>
      <c r="DR795" s="1267"/>
      <c r="DS795" s="1268"/>
      <c r="DT795" s="6"/>
      <c r="DU795" s="1266">
        <f t="shared" ref="DU795:DU804" si="51">IF(AND(CP795&gt;=1,AH795&gt;=0.1,AH795&lt;=1),O795,0)</f>
        <v>0</v>
      </c>
      <c r="DV795" s="1267"/>
      <c r="DW795" s="1267"/>
      <c r="DX795" s="1267"/>
      <c r="DY795" s="1268"/>
      <c r="DZ795" s="1266">
        <f t="shared" ref="DZ795:DZ804" si="52">IF(AND(CU795&gt;=1,AH795&gt;=0.1,AH795&lt;=1),O795,0)</f>
        <v>0</v>
      </c>
      <c r="EA795" s="1267"/>
      <c r="EB795" s="1267"/>
      <c r="EC795" s="1267"/>
      <c r="ED795" s="1268"/>
      <c r="EE795" s="1266">
        <f t="shared" ref="EE795:EE804" si="53">IF(AND(CZ795&gt;=1,AH795&gt;=0.1,AH795&lt;=1),O795,0)</f>
        <v>0</v>
      </c>
      <c r="EF795" s="1267"/>
      <c r="EG795" s="1267"/>
      <c r="EH795" s="1267"/>
      <c r="EI795" s="1268"/>
      <c r="EJ795" s="1266">
        <f t="shared" ref="EJ795:EJ804" si="54">IF(AND(DE795&gt;=1,AH795&gt;=0.1,AH795&lt;=1),O795,0)</f>
        <v>0</v>
      </c>
      <c r="EK795" s="1267"/>
      <c r="EL795" s="1267"/>
      <c r="EM795" s="1267"/>
      <c r="EN795" s="1268"/>
      <c r="EO795" s="1266">
        <f t="shared" ref="EO795:EO804" si="55">IF(AND(DJ795&gt;=1,AH795&gt;=0.1,AH795&lt;=1),O795,0)</f>
        <v>0</v>
      </c>
      <c r="EP795" s="1267"/>
      <c r="EQ795" s="1267"/>
      <c r="ER795" s="1267"/>
      <c r="ES795" s="1268"/>
      <c r="ET795" s="1266">
        <f t="shared" ref="ET795:ET804" si="56">IF(AND(DO795&gt;=1,AH795&gt;=0.1,AH795&lt;=1),O795,0)</f>
        <v>0</v>
      </c>
      <c r="EU795" s="1267"/>
      <c r="EV795" s="1267"/>
      <c r="EW795" s="1267"/>
      <c r="EX795" s="1268"/>
    </row>
    <row r="796" spans="1:154" s="14" customFormat="1" ht="12.95" customHeight="1">
      <c r="A796"/>
      <c r="B796"/>
      <c r="C796"/>
      <c r="D796"/>
      <c r="E796"/>
      <c r="F796"/>
      <c r="G796"/>
      <c r="H796"/>
      <c r="I796"/>
      <c r="J796" s="1289"/>
      <c r="K796" s="1290"/>
      <c r="L796" s="1290"/>
      <c r="M796" s="1290"/>
      <c r="N796" s="1291"/>
      <c r="O796" s="1442"/>
      <c r="P796" s="1442"/>
      <c r="Q796" s="1442"/>
      <c r="R796" s="1442"/>
      <c r="S796" s="1442"/>
      <c r="T796" s="1520"/>
      <c r="U796" s="1521"/>
      <c r="V796" s="1521"/>
      <c r="W796" s="1522"/>
      <c r="X796" s="1409"/>
      <c r="Y796" s="1410"/>
      <c r="Z796" s="1410"/>
      <c r="AA796" s="1410"/>
      <c r="AB796" s="1411"/>
      <c r="AC796" s="1331">
        <f t="shared" si="44"/>
        <v>0</v>
      </c>
      <c r="AD796" s="1332"/>
      <c r="AE796" s="1332"/>
      <c r="AF796" s="1332"/>
      <c r="AG796" s="133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66">
        <f t="shared" si="45"/>
        <v>0</v>
      </c>
      <c r="CQ796" s="1267"/>
      <c r="CR796" s="1267"/>
      <c r="CS796" s="1267"/>
      <c r="CT796" s="1268"/>
      <c r="CU796" s="1266">
        <f t="shared" si="46"/>
        <v>0</v>
      </c>
      <c r="CV796" s="1267"/>
      <c r="CW796" s="1267"/>
      <c r="CX796" s="1267"/>
      <c r="CY796" s="1268"/>
      <c r="CZ796" s="1266">
        <f t="shared" si="47"/>
        <v>0</v>
      </c>
      <c r="DA796" s="1267"/>
      <c r="DB796" s="1267"/>
      <c r="DC796" s="1267"/>
      <c r="DD796" s="1268"/>
      <c r="DE796" s="1266">
        <f t="shared" si="48"/>
        <v>0</v>
      </c>
      <c r="DF796" s="1267"/>
      <c r="DG796" s="1267"/>
      <c r="DH796" s="1267"/>
      <c r="DI796" s="1268"/>
      <c r="DJ796" s="1266">
        <f t="shared" si="49"/>
        <v>0</v>
      </c>
      <c r="DK796" s="1267"/>
      <c r="DL796" s="1267"/>
      <c r="DM796" s="1267"/>
      <c r="DN796" s="1268"/>
      <c r="DO796" s="1266">
        <f t="shared" si="50"/>
        <v>0</v>
      </c>
      <c r="DP796" s="1267"/>
      <c r="DQ796" s="1267"/>
      <c r="DR796" s="1267"/>
      <c r="DS796" s="1268"/>
      <c r="DT796" s="6"/>
      <c r="DU796" s="1266">
        <f t="shared" si="51"/>
        <v>0</v>
      </c>
      <c r="DV796" s="1267"/>
      <c r="DW796" s="1267"/>
      <c r="DX796" s="1267"/>
      <c r="DY796" s="1268"/>
      <c r="DZ796" s="1266">
        <f t="shared" si="52"/>
        <v>0</v>
      </c>
      <c r="EA796" s="1267"/>
      <c r="EB796" s="1267"/>
      <c r="EC796" s="1267"/>
      <c r="ED796" s="1268"/>
      <c r="EE796" s="1266">
        <f t="shared" si="53"/>
        <v>0</v>
      </c>
      <c r="EF796" s="1267"/>
      <c r="EG796" s="1267"/>
      <c r="EH796" s="1267"/>
      <c r="EI796" s="1268"/>
      <c r="EJ796" s="1266">
        <f t="shared" si="54"/>
        <v>0</v>
      </c>
      <c r="EK796" s="1267"/>
      <c r="EL796" s="1267"/>
      <c r="EM796" s="1267"/>
      <c r="EN796" s="1268"/>
      <c r="EO796" s="1266">
        <f t="shared" si="55"/>
        <v>0</v>
      </c>
      <c r="EP796" s="1267"/>
      <c r="EQ796" s="1267"/>
      <c r="ER796" s="1267"/>
      <c r="ES796" s="1268"/>
      <c r="ET796" s="1266">
        <f t="shared" si="56"/>
        <v>0</v>
      </c>
      <c r="EU796" s="1267"/>
      <c r="EV796" s="1267"/>
      <c r="EW796" s="1267"/>
      <c r="EX796" s="1268"/>
    </row>
    <row r="797" spans="1:154" s="14" customFormat="1" ht="12.95" customHeight="1">
      <c r="A797"/>
      <c r="B797"/>
      <c r="C797"/>
      <c r="D797"/>
      <c r="E797"/>
      <c r="F797"/>
      <c r="G797"/>
      <c r="H797"/>
      <c r="I797"/>
      <c r="J797" s="1289"/>
      <c r="K797" s="1290"/>
      <c r="L797" s="1290"/>
      <c r="M797" s="1290"/>
      <c r="N797" s="1291"/>
      <c r="O797" s="1442"/>
      <c r="P797" s="1442"/>
      <c r="Q797" s="1442"/>
      <c r="R797" s="1442"/>
      <c r="S797" s="1442"/>
      <c r="T797" s="1520"/>
      <c r="U797" s="1521"/>
      <c r="V797" s="1521"/>
      <c r="W797" s="1522"/>
      <c r="X797" s="1409"/>
      <c r="Y797" s="1410"/>
      <c r="Z797" s="1410"/>
      <c r="AA797" s="1410"/>
      <c r="AB797" s="1411"/>
      <c r="AC797" s="1331">
        <f t="shared" si="44"/>
        <v>0</v>
      </c>
      <c r="AD797" s="1332"/>
      <c r="AE797" s="1332"/>
      <c r="AF797" s="1332"/>
      <c r="AG797" s="133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66">
        <f t="shared" si="45"/>
        <v>0</v>
      </c>
      <c r="CQ797" s="1267"/>
      <c r="CR797" s="1267"/>
      <c r="CS797" s="1267"/>
      <c r="CT797" s="1268"/>
      <c r="CU797" s="1266">
        <f t="shared" si="46"/>
        <v>0</v>
      </c>
      <c r="CV797" s="1267"/>
      <c r="CW797" s="1267"/>
      <c r="CX797" s="1267"/>
      <c r="CY797" s="1268"/>
      <c r="CZ797" s="1266">
        <f t="shared" si="47"/>
        <v>0</v>
      </c>
      <c r="DA797" s="1267"/>
      <c r="DB797" s="1267"/>
      <c r="DC797" s="1267"/>
      <c r="DD797" s="1268"/>
      <c r="DE797" s="1266">
        <f t="shared" si="48"/>
        <v>0</v>
      </c>
      <c r="DF797" s="1267"/>
      <c r="DG797" s="1267"/>
      <c r="DH797" s="1267"/>
      <c r="DI797" s="1268"/>
      <c r="DJ797" s="1266">
        <f t="shared" si="49"/>
        <v>0</v>
      </c>
      <c r="DK797" s="1267"/>
      <c r="DL797" s="1267"/>
      <c r="DM797" s="1267"/>
      <c r="DN797" s="1268"/>
      <c r="DO797" s="1266">
        <f t="shared" si="50"/>
        <v>0</v>
      </c>
      <c r="DP797" s="1267"/>
      <c r="DQ797" s="1267"/>
      <c r="DR797" s="1267"/>
      <c r="DS797" s="1268"/>
      <c r="DT797" s="6"/>
      <c r="DU797" s="1266">
        <f t="shared" si="51"/>
        <v>0</v>
      </c>
      <c r="DV797" s="1267"/>
      <c r="DW797" s="1267"/>
      <c r="DX797" s="1267"/>
      <c r="DY797" s="1268"/>
      <c r="DZ797" s="1266">
        <f t="shared" si="52"/>
        <v>0</v>
      </c>
      <c r="EA797" s="1267"/>
      <c r="EB797" s="1267"/>
      <c r="EC797" s="1267"/>
      <c r="ED797" s="1268"/>
      <c r="EE797" s="1266">
        <f t="shared" si="53"/>
        <v>0</v>
      </c>
      <c r="EF797" s="1267"/>
      <c r="EG797" s="1267"/>
      <c r="EH797" s="1267"/>
      <c r="EI797" s="1268"/>
      <c r="EJ797" s="1266">
        <f t="shared" si="54"/>
        <v>0</v>
      </c>
      <c r="EK797" s="1267"/>
      <c r="EL797" s="1267"/>
      <c r="EM797" s="1267"/>
      <c r="EN797" s="1268"/>
      <c r="EO797" s="1266">
        <f t="shared" si="55"/>
        <v>0</v>
      </c>
      <c r="EP797" s="1267"/>
      <c r="EQ797" s="1267"/>
      <c r="ER797" s="1267"/>
      <c r="ES797" s="1268"/>
      <c r="ET797" s="1266">
        <f t="shared" si="56"/>
        <v>0</v>
      </c>
      <c r="EU797" s="1267"/>
      <c r="EV797" s="1267"/>
      <c r="EW797" s="1267"/>
      <c r="EX797" s="1268"/>
    </row>
    <row r="798" spans="1:154" s="14" customFormat="1" ht="12.95" customHeight="1">
      <c r="A798"/>
      <c r="B798"/>
      <c r="C798"/>
      <c r="D798"/>
      <c r="E798"/>
      <c r="F798"/>
      <c r="G798"/>
      <c r="H798"/>
      <c r="I798"/>
      <c r="J798" s="1289"/>
      <c r="K798" s="1290"/>
      <c r="L798" s="1290"/>
      <c r="M798" s="1290"/>
      <c r="N798" s="1291"/>
      <c r="O798" s="1442"/>
      <c r="P798" s="1442"/>
      <c r="Q798" s="1442"/>
      <c r="R798" s="1442"/>
      <c r="S798" s="1442"/>
      <c r="T798" s="1520"/>
      <c r="U798" s="1521"/>
      <c r="V798" s="1521"/>
      <c r="W798" s="1522"/>
      <c r="X798" s="1409"/>
      <c r="Y798" s="1410"/>
      <c r="Z798" s="1410"/>
      <c r="AA798" s="1410"/>
      <c r="AB798" s="1411"/>
      <c r="AC798" s="1331">
        <f t="shared" si="44"/>
        <v>0</v>
      </c>
      <c r="AD798" s="1332"/>
      <c r="AE798" s="1332"/>
      <c r="AF798" s="1332"/>
      <c r="AG798" s="133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66">
        <f t="shared" si="45"/>
        <v>0</v>
      </c>
      <c r="CQ798" s="1267"/>
      <c r="CR798" s="1267"/>
      <c r="CS798" s="1267"/>
      <c r="CT798" s="1268"/>
      <c r="CU798" s="1266">
        <f t="shared" si="46"/>
        <v>0</v>
      </c>
      <c r="CV798" s="1267"/>
      <c r="CW798" s="1267"/>
      <c r="CX798" s="1267"/>
      <c r="CY798" s="1268"/>
      <c r="CZ798" s="1266">
        <f t="shared" si="47"/>
        <v>0</v>
      </c>
      <c r="DA798" s="1267"/>
      <c r="DB798" s="1267"/>
      <c r="DC798" s="1267"/>
      <c r="DD798" s="1268"/>
      <c r="DE798" s="1266">
        <f t="shared" si="48"/>
        <v>0</v>
      </c>
      <c r="DF798" s="1267"/>
      <c r="DG798" s="1267"/>
      <c r="DH798" s="1267"/>
      <c r="DI798" s="1268"/>
      <c r="DJ798" s="1266">
        <f t="shared" si="49"/>
        <v>0</v>
      </c>
      <c r="DK798" s="1267"/>
      <c r="DL798" s="1267"/>
      <c r="DM798" s="1267"/>
      <c r="DN798" s="1268"/>
      <c r="DO798" s="1266">
        <f t="shared" si="50"/>
        <v>0</v>
      </c>
      <c r="DP798" s="1267"/>
      <c r="DQ798" s="1267"/>
      <c r="DR798" s="1267"/>
      <c r="DS798" s="1268"/>
      <c r="DT798" s="6"/>
      <c r="DU798" s="1266">
        <f t="shared" si="51"/>
        <v>0</v>
      </c>
      <c r="DV798" s="1267"/>
      <c r="DW798" s="1267"/>
      <c r="DX798" s="1267"/>
      <c r="DY798" s="1268"/>
      <c r="DZ798" s="1266">
        <f t="shared" si="52"/>
        <v>0</v>
      </c>
      <c r="EA798" s="1267"/>
      <c r="EB798" s="1267"/>
      <c r="EC798" s="1267"/>
      <c r="ED798" s="1268"/>
      <c r="EE798" s="1266">
        <f t="shared" si="53"/>
        <v>0</v>
      </c>
      <c r="EF798" s="1267"/>
      <c r="EG798" s="1267"/>
      <c r="EH798" s="1267"/>
      <c r="EI798" s="1268"/>
      <c r="EJ798" s="1266">
        <f t="shared" si="54"/>
        <v>0</v>
      </c>
      <c r="EK798" s="1267"/>
      <c r="EL798" s="1267"/>
      <c r="EM798" s="1267"/>
      <c r="EN798" s="1268"/>
      <c r="EO798" s="1266">
        <f t="shared" si="55"/>
        <v>0</v>
      </c>
      <c r="EP798" s="1267"/>
      <c r="EQ798" s="1267"/>
      <c r="ER798" s="1267"/>
      <c r="ES798" s="1268"/>
      <c r="ET798" s="1266">
        <f t="shared" si="56"/>
        <v>0</v>
      </c>
      <c r="EU798" s="1267"/>
      <c r="EV798" s="1267"/>
      <c r="EW798" s="1267"/>
      <c r="EX798" s="1268"/>
    </row>
    <row r="799" spans="1:154" s="14" customFormat="1" ht="12.95" customHeight="1">
      <c r="A799"/>
      <c r="B799"/>
      <c r="C799"/>
      <c r="D799"/>
      <c r="E799"/>
      <c r="F799"/>
      <c r="G799"/>
      <c r="H799"/>
      <c r="I799"/>
      <c r="J799" s="1289"/>
      <c r="K799" s="1290"/>
      <c r="L799" s="1290"/>
      <c r="M799" s="1290"/>
      <c r="N799" s="1291"/>
      <c r="O799" s="1442"/>
      <c r="P799" s="1442"/>
      <c r="Q799" s="1442"/>
      <c r="R799" s="1442"/>
      <c r="S799" s="1442"/>
      <c r="T799" s="1520"/>
      <c r="U799" s="1521"/>
      <c r="V799" s="1521"/>
      <c r="W799" s="1522"/>
      <c r="X799" s="1409"/>
      <c r="Y799" s="1410"/>
      <c r="Z799" s="1410"/>
      <c r="AA799" s="1410"/>
      <c r="AB799" s="1411"/>
      <c r="AC799" s="1331">
        <f t="shared" si="44"/>
        <v>0</v>
      </c>
      <c r="AD799" s="1332"/>
      <c r="AE799" s="1332"/>
      <c r="AF799" s="1332"/>
      <c r="AG799" s="133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66">
        <f t="shared" si="45"/>
        <v>0</v>
      </c>
      <c r="CQ799" s="1267"/>
      <c r="CR799" s="1267"/>
      <c r="CS799" s="1267"/>
      <c r="CT799" s="1268"/>
      <c r="CU799" s="1266">
        <f t="shared" si="46"/>
        <v>0</v>
      </c>
      <c r="CV799" s="1267"/>
      <c r="CW799" s="1267"/>
      <c r="CX799" s="1267"/>
      <c r="CY799" s="1268"/>
      <c r="CZ799" s="1266">
        <f t="shared" si="47"/>
        <v>0</v>
      </c>
      <c r="DA799" s="1267"/>
      <c r="DB799" s="1267"/>
      <c r="DC799" s="1267"/>
      <c r="DD799" s="1268"/>
      <c r="DE799" s="1266">
        <f t="shared" si="48"/>
        <v>0</v>
      </c>
      <c r="DF799" s="1267"/>
      <c r="DG799" s="1267"/>
      <c r="DH799" s="1267"/>
      <c r="DI799" s="1268"/>
      <c r="DJ799" s="1266">
        <f t="shared" si="49"/>
        <v>0</v>
      </c>
      <c r="DK799" s="1267"/>
      <c r="DL799" s="1267"/>
      <c r="DM799" s="1267"/>
      <c r="DN799" s="1268"/>
      <c r="DO799" s="1266">
        <f t="shared" si="50"/>
        <v>0</v>
      </c>
      <c r="DP799" s="1267"/>
      <c r="DQ799" s="1267"/>
      <c r="DR799" s="1267"/>
      <c r="DS799" s="1268"/>
      <c r="DT799" s="6"/>
      <c r="DU799" s="1266">
        <f t="shared" si="51"/>
        <v>0</v>
      </c>
      <c r="DV799" s="1267"/>
      <c r="DW799" s="1267"/>
      <c r="DX799" s="1267"/>
      <c r="DY799" s="1268"/>
      <c r="DZ799" s="1266">
        <f t="shared" si="52"/>
        <v>0</v>
      </c>
      <c r="EA799" s="1267"/>
      <c r="EB799" s="1267"/>
      <c r="EC799" s="1267"/>
      <c r="ED799" s="1268"/>
      <c r="EE799" s="1266">
        <f t="shared" si="53"/>
        <v>0</v>
      </c>
      <c r="EF799" s="1267"/>
      <c r="EG799" s="1267"/>
      <c r="EH799" s="1267"/>
      <c r="EI799" s="1268"/>
      <c r="EJ799" s="1266">
        <f t="shared" si="54"/>
        <v>0</v>
      </c>
      <c r="EK799" s="1267"/>
      <c r="EL799" s="1267"/>
      <c r="EM799" s="1267"/>
      <c r="EN799" s="1268"/>
      <c r="EO799" s="1266">
        <f t="shared" si="55"/>
        <v>0</v>
      </c>
      <c r="EP799" s="1267"/>
      <c r="EQ799" s="1267"/>
      <c r="ER799" s="1267"/>
      <c r="ES799" s="1268"/>
      <c r="ET799" s="1266">
        <f t="shared" si="56"/>
        <v>0</v>
      </c>
      <c r="EU799" s="1267"/>
      <c r="EV799" s="1267"/>
      <c r="EW799" s="1267"/>
      <c r="EX799" s="1268"/>
    </row>
    <row r="800" spans="1:154" s="14" customFormat="1" ht="12.95" customHeight="1">
      <c r="A800"/>
      <c r="B800"/>
      <c r="C800"/>
      <c r="D800"/>
      <c r="E800"/>
      <c r="F800"/>
      <c r="G800"/>
      <c r="H800"/>
      <c r="I800"/>
      <c r="J800" s="1289"/>
      <c r="K800" s="1290"/>
      <c r="L800" s="1290"/>
      <c r="M800" s="1290"/>
      <c r="N800" s="1291"/>
      <c r="O800" s="1442"/>
      <c r="P800" s="1442"/>
      <c r="Q800" s="1442"/>
      <c r="R800" s="1442"/>
      <c r="S800" s="1442"/>
      <c r="T800" s="1520"/>
      <c r="U800" s="1521"/>
      <c r="V800" s="1521"/>
      <c r="W800" s="1522"/>
      <c r="X800" s="1409"/>
      <c r="Y800" s="1410"/>
      <c r="Z800" s="1410"/>
      <c r="AA800" s="1410"/>
      <c r="AB800" s="1411"/>
      <c r="AC800" s="1331">
        <f t="shared" si="44"/>
        <v>0</v>
      </c>
      <c r="AD800" s="1332"/>
      <c r="AE800" s="1332"/>
      <c r="AF800" s="1332"/>
      <c r="AG800" s="133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66">
        <f t="shared" si="45"/>
        <v>0</v>
      </c>
      <c r="CQ800" s="1267"/>
      <c r="CR800" s="1267"/>
      <c r="CS800" s="1267"/>
      <c r="CT800" s="1268"/>
      <c r="CU800" s="1266">
        <f t="shared" si="46"/>
        <v>0</v>
      </c>
      <c r="CV800" s="1267"/>
      <c r="CW800" s="1267"/>
      <c r="CX800" s="1267"/>
      <c r="CY800" s="1268"/>
      <c r="CZ800" s="1266">
        <f t="shared" si="47"/>
        <v>0</v>
      </c>
      <c r="DA800" s="1267"/>
      <c r="DB800" s="1267"/>
      <c r="DC800" s="1267"/>
      <c r="DD800" s="1268"/>
      <c r="DE800" s="1266">
        <f t="shared" si="48"/>
        <v>0</v>
      </c>
      <c r="DF800" s="1267"/>
      <c r="DG800" s="1267"/>
      <c r="DH800" s="1267"/>
      <c r="DI800" s="1268"/>
      <c r="DJ800" s="1266">
        <f t="shared" si="49"/>
        <v>0</v>
      </c>
      <c r="DK800" s="1267"/>
      <c r="DL800" s="1267"/>
      <c r="DM800" s="1267"/>
      <c r="DN800" s="1268"/>
      <c r="DO800" s="1266">
        <f t="shared" si="50"/>
        <v>0</v>
      </c>
      <c r="DP800" s="1267"/>
      <c r="DQ800" s="1267"/>
      <c r="DR800" s="1267"/>
      <c r="DS800" s="1268"/>
      <c r="DT800" s="6"/>
      <c r="DU800" s="1266">
        <f t="shared" si="51"/>
        <v>0</v>
      </c>
      <c r="DV800" s="1267"/>
      <c r="DW800" s="1267"/>
      <c r="DX800" s="1267"/>
      <c r="DY800" s="1268"/>
      <c r="DZ800" s="1266">
        <f t="shared" si="52"/>
        <v>0</v>
      </c>
      <c r="EA800" s="1267"/>
      <c r="EB800" s="1267"/>
      <c r="EC800" s="1267"/>
      <c r="ED800" s="1268"/>
      <c r="EE800" s="1266">
        <f t="shared" si="53"/>
        <v>0</v>
      </c>
      <c r="EF800" s="1267"/>
      <c r="EG800" s="1267"/>
      <c r="EH800" s="1267"/>
      <c r="EI800" s="1268"/>
      <c r="EJ800" s="1266">
        <f t="shared" si="54"/>
        <v>0</v>
      </c>
      <c r="EK800" s="1267"/>
      <c r="EL800" s="1267"/>
      <c r="EM800" s="1267"/>
      <c r="EN800" s="1268"/>
      <c r="EO800" s="1266">
        <f t="shared" si="55"/>
        <v>0</v>
      </c>
      <c r="EP800" s="1267"/>
      <c r="EQ800" s="1267"/>
      <c r="ER800" s="1267"/>
      <c r="ES800" s="1268"/>
      <c r="ET800" s="1266">
        <f t="shared" si="56"/>
        <v>0</v>
      </c>
      <c r="EU800" s="1267"/>
      <c r="EV800" s="1267"/>
      <c r="EW800" s="1267"/>
      <c r="EX800" s="1268"/>
    </row>
    <row r="801" spans="1:154" s="14" customFormat="1" ht="12.95" customHeight="1">
      <c r="A801"/>
      <c r="B801"/>
      <c r="C801"/>
      <c r="D801"/>
      <c r="E801"/>
      <c r="F801"/>
      <c r="G801"/>
      <c r="H801"/>
      <c r="I801"/>
      <c r="J801" s="1289"/>
      <c r="K801" s="1290"/>
      <c r="L801" s="1290"/>
      <c r="M801" s="1290"/>
      <c r="N801" s="1291"/>
      <c r="O801" s="1442"/>
      <c r="P801" s="1442"/>
      <c r="Q801" s="1442"/>
      <c r="R801" s="1442"/>
      <c r="S801" s="1442"/>
      <c r="T801" s="1520"/>
      <c r="U801" s="1521"/>
      <c r="V801" s="1521"/>
      <c r="W801" s="1522"/>
      <c r="X801" s="1409"/>
      <c r="Y801" s="1410"/>
      <c r="Z801" s="1410"/>
      <c r="AA801" s="1410"/>
      <c r="AB801" s="1411"/>
      <c r="AC801" s="1331">
        <f t="shared" si="44"/>
        <v>0</v>
      </c>
      <c r="AD801" s="1332"/>
      <c r="AE801" s="1332"/>
      <c r="AF801" s="1332"/>
      <c r="AG801" s="133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66">
        <f t="shared" si="45"/>
        <v>0</v>
      </c>
      <c r="CQ801" s="1267"/>
      <c r="CR801" s="1267"/>
      <c r="CS801" s="1267"/>
      <c r="CT801" s="1268"/>
      <c r="CU801" s="1266">
        <f t="shared" si="46"/>
        <v>0</v>
      </c>
      <c r="CV801" s="1267"/>
      <c r="CW801" s="1267"/>
      <c r="CX801" s="1267"/>
      <c r="CY801" s="1268"/>
      <c r="CZ801" s="1266">
        <f t="shared" si="47"/>
        <v>0</v>
      </c>
      <c r="DA801" s="1267"/>
      <c r="DB801" s="1267"/>
      <c r="DC801" s="1267"/>
      <c r="DD801" s="1268"/>
      <c r="DE801" s="1266">
        <f t="shared" si="48"/>
        <v>0</v>
      </c>
      <c r="DF801" s="1267"/>
      <c r="DG801" s="1267"/>
      <c r="DH801" s="1267"/>
      <c r="DI801" s="1268"/>
      <c r="DJ801" s="1266">
        <f t="shared" si="49"/>
        <v>0</v>
      </c>
      <c r="DK801" s="1267"/>
      <c r="DL801" s="1267"/>
      <c r="DM801" s="1267"/>
      <c r="DN801" s="1268"/>
      <c r="DO801" s="1266">
        <f t="shared" si="50"/>
        <v>0</v>
      </c>
      <c r="DP801" s="1267"/>
      <c r="DQ801" s="1267"/>
      <c r="DR801" s="1267"/>
      <c r="DS801" s="1268"/>
      <c r="DT801" s="6"/>
      <c r="DU801" s="1266">
        <f t="shared" si="51"/>
        <v>0</v>
      </c>
      <c r="DV801" s="1267"/>
      <c r="DW801" s="1267"/>
      <c r="DX801" s="1267"/>
      <c r="DY801" s="1268"/>
      <c r="DZ801" s="1266">
        <f t="shared" si="52"/>
        <v>0</v>
      </c>
      <c r="EA801" s="1267"/>
      <c r="EB801" s="1267"/>
      <c r="EC801" s="1267"/>
      <c r="ED801" s="1268"/>
      <c r="EE801" s="1266">
        <f t="shared" si="53"/>
        <v>0</v>
      </c>
      <c r="EF801" s="1267"/>
      <c r="EG801" s="1267"/>
      <c r="EH801" s="1267"/>
      <c r="EI801" s="1268"/>
      <c r="EJ801" s="1266">
        <f t="shared" si="54"/>
        <v>0</v>
      </c>
      <c r="EK801" s="1267"/>
      <c r="EL801" s="1267"/>
      <c r="EM801" s="1267"/>
      <c r="EN801" s="1268"/>
      <c r="EO801" s="1266">
        <f t="shared" si="55"/>
        <v>0</v>
      </c>
      <c r="EP801" s="1267"/>
      <c r="EQ801" s="1267"/>
      <c r="ER801" s="1267"/>
      <c r="ES801" s="1268"/>
      <c r="ET801" s="1266">
        <f t="shared" si="56"/>
        <v>0</v>
      </c>
      <c r="EU801" s="1267"/>
      <c r="EV801" s="1267"/>
      <c r="EW801" s="1267"/>
      <c r="EX801" s="1268"/>
    </row>
    <row r="802" spans="1:154" s="14" customFormat="1" ht="12.95" customHeight="1">
      <c r="A802"/>
      <c r="B802"/>
      <c r="C802"/>
      <c r="D802"/>
      <c r="E802"/>
      <c r="F802"/>
      <c r="G802"/>
      <c r="H802"/>
      <c r="I802"/>
      <c r="J802" s="1289"/>
      <c r="K802" s="1290"/>
      <c r="L802" s="1290"/>
      <c r="M802" s="1290"/>
      <c r="N802" s="1291"/>
      <c r="O802" s="1442"/>
      <c r="P802" s="1442"/>
      <c r="Q802" s="1442"/>
      <c r="R802" s="1442"/>
      <c r="S802" s="1442"/>
      <c r="T802" s="1520"/>
      <c r="U802" s="1521"/>
      <c r="V802" s="1521"/>
      <c r="W802" s="1522"/>
      <c r="X802" s="1409"/>
      <c r="Y802" s="1410"/>
      <c r="Z802" s="1410"/>
      <c r="AA802" s="1410"/>
      <c r="AB802" s="1411"/>
      <c r="AC802" s="1331">
        <f t="shared" si="44"/>
        <v>0</v>
      </c>
      <c r="AD802" s="1332"/>
      <c r="AE802" s="1332"/>
      <c r="AF802" s="1332"/>
      <c r="AG802" s="133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66">
        <f t="shared" si="45"/>
        <v>0</v>
      </c>
      <c r="CQ802" s="1267"/>
      <c r="CR802" s="1267"/>
      <c r="CS802" s="1267"/>
      <c r="CT802" s="1268"/>
      <c r="CU802" s="1266">
        <f t="shared" si="46"/>
        <v>0</v>
      </c>
      <c r="CV802" s="1267"/>
      <c r="CW802" s="1267"/>
      <c r="CX802" s="1267"/>
      <c r="CY802" s="1268"/>
      <c r="CZ802" s="1266">
        <f t="shared" si="47"/>
        <v>0</v>
      </c>
      <c r="DA802" s="1267"/>
      <c r="DB802" s="1267"/>
      <c r="DC802" s="1267"/>
      <c r="DD802" s="1268"/>
      <c r="DE802" s="1266">
        <f t="shared" si="48"/>
        <v>0</v>
      </c>
      <c r="DF802" s="1267"/>
      <c r="DG802" s="1267"/>
      <c r="DH802" s="1267"/>
      <c r="DI802" s="1268"/>
      <c r="DJ802" s="1266">
        <f t="shared" si="49"/>
        <v>0</v>
      </c>
      <c r="DK802" s="1267"/>
      <c r="DL802" s="1267"/>
      <c r="DM802" s="1267"/>
      <c r="DN802" s="1268"/>
      <c r="DO802" s="1266">
        <f t="shared" si="50"/>
        <v>0</v>
      </c>
      <c r="DP802" s="1267"/>
      <c r="DQ802" s="1267"/>
      <c r="DR802" s="1267"/>
      <c r="DS802" s="1268"/>
      <c r="DT802" s="6"/>
      <c r="DU802" s="1266">
        <f t="shared" si="51"/>
        <v>0</v>
      </c>
      <c r="DV802" s="1267"/>
      <c r="DW802" s="1267"/>
      <c r="DX802" s="1267"/>
      <c r="DY802" s="1268"/>
      <c r="DZ802" s="1266">
        <f t="shared" si="52"/>
        <v>0</v>
      </c>
      <c r="EA802" s="1267"/>
      <c r="EB802" s="1267"/>
      <c r="EC802" s="1267"/>
      <c r="ED802" s="1268"/>
      <c r="EE802" s="1266">
        <f t="shared" si="53"/>
        <v>0</v>
      </c>
      <c r="EF802" s="1267"/>
      <c r="EG802" s="1267"/>
      <c r="EH802" s="1267"/>
      <c r="EI802" s="1268"/>
      <c r="EJ802" s="1266">
        <f t="shared" si="54"/>
        <v>0</v>
      </c>
      <c r="EK802" s="1267"/>
      <c r="EL802" s="1267"/>
      <c r="EM802" s="1267"/>
      <c r="EN802" s="1268"/>
      <c r="EO802" s="1266">
        <f t="shared" si="55"/>
        <v>0</v>
      </c>
      <c r="EP802" s="1267"/>
      <c r="EQ802" s="1267"/>
      <c r="ER802" s="1267"/>
      <c r="ES802" s="1268"/>
      <c r="ET802" s="1266">
        <f t="shared" si="56"/>
        <v>0</v>
      </c>
      <c r="EU802" s="1267"/>
      <c r="EV802" s="1267"/>
      <c r="EW802" s="1267"/>
      <c r="EX802" s="1268"/>
    </row>
    <row r="803" spans="1:154" s="14" customFormat="1" ht="12.95" customHeight="1">
      <c r="A803"/>
      <c r="B803"/>
      <c r="C803"/>
      <c r="D803"/>
      <c r="E803"/>
      <c r="F803"/>
      <c r="G803"/>
      <c r="H803"/>
      <c r="I803"/>
      <c r="J803" s="1289"/>
      <c r="K803" s="1290"/>
      <c r="L803" s="1290"/>
      <c r="M803" s="1290"/>
      <c r="N803" s="1291"/>
      <c r="O803" s="1442"/>
      <c r="P803" s="1442"/>
      <c r="Q803" s="1442"/>
      <c r="R803" s="1442"/>
      <c r="S803" s="1442"/>
      <c r="T803" s="1520"/>
      <c r="U803" s="1521"/>
      <c r="V803" s="1521"/>
      <c r="W803" s="1522"/>
      <c r="X803" s="1409"/>
      <c r="Y803" s="1410"/>
      <c r="Z803" s="1410"/>
      <c r="AA803" s="1410"/>
      <c r="AB803" s="1411"/>
      <c r="AC803" s="1331">
        <f t="shared" si="44"/>
        <v>0</v>
      </c>
      <c r="AD803" s="1332"/>
      <c r="AE803" s="1332"/>
      <c r="AF803" s="1332"/>
      <c r="AG803" s="133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66">
        <f t="shared" si="45"/>
        <v>0</v>
      </c>
      <c r="CQ803" s="1267"/>
      <c r="CR803" s="1267"/>
      <c r="CS803" s="1267"/>
      <c r="CT803" s="1268"/>
      <c r="CU803" s="1266">
        <f t="shared" si="46"/>
        <v>0</v>
      </c>
      <c r="CV803" s="1267"/>
      <c r="CW803" s="1267"/>
      <c r="CX803" s="1267"/>
      <c r="CY803" s="1268"/>
      <c r="CZ803" s="1266">
        <f t="shared" si="47"/>
        <v>0</v>
      </c>
      <c r="DA803" s="1267"/>
      <c r="DB803" s="1267"/>
      <c r="DC803" s="1267"/>
      <c r="DD803" s="1268"/>
      <c r="DE803" s="1266">
        <f t="shared" si="48"/>
        <v>0</v>
      </c>
      <c r="DF803" s="1267"/>
      <c r="DG803" s="1267"/>
      <c r="DH803" s="1267"/>
      <c r="DI803" s="1268"/>
      <c r="DJ803" s="1266">
        <f t="shared" si="49"/>
        <v>0</v>
      </c>
      <c r="DK803" s="1267"/>
      <c r="DL803" s="1267"/>
      <c r="DM803" s="1267"/>
      <c r="DN803" s="1268"/>
      <c r="DO803" s="1266">
        <f t="shared" si="50"/>
        <v>0</v>
      </c>
      <c r="DP803" s="1267"/>
      <c r="DQ803" s="1267"/>
      <c r="DR803" s="1267"/>
      <c r="DS803" s="1268"/>
      <c r="DT803" s="6"/>
      <c r="DU803" s="1266">
        <f t="shared" si="51"/>
        <v>0</v>
      </c>
      <c r="DV803" s="1267"/>
      <c r="DW803" s="1267"/>
      <c r="DX803" s="1267"/>
      <c r="DY803" s="1268"/>
      <c r="DZ803" s="1266">
        <f t="shared" si="52"/>
        <v>0</v>
      </c>
      <c r="EA803" s="1267"/>
      <c r="EB803" s="1267"/>
      <c r="EC803" s="1267"/>
      <c r="ED803" s="1268"/>
      <c r="EE803" s="1266">
        <f t="shared" si="53"/>
        <v>0</v>
      </c>
      <c r="EF803" s="1267"/>
      <c r="EG803" s="1267"/>
      <c r="EH803" s="1267"/>
      <c r="EI803" s="1268"/>
      <c r="EJ803" s="1266">
        <f t="shared" si="54"/>
        <v>0</v>
      </c>
      <c r="EK803" s="1267"/>
      <c r="EL803" s="1267"/>
      <c r="EM803" s="1267"/>
      <c r="EN803" s="1268"/>
      <c r="EO803" s="1266">
        <f t="shared" si="55"/>
        <v>0</v>
      </c>
      <c r="EP803" s="1267"/>
      <c r="EQ803" s="1267"/>
      <c r="ER803" s="1267"/>
      <c r="ES803" s="1268"/>
      <c r="ET803" s="1266">
        <f t="shared" si="56"/>
        <v>0</v>
      </c>
      <c r="EU803" s="1267"/>
      <c r="EV803" s="1267"/>
      <c r="EW803" s="1267"/>
      <c r="EX803" s="1268"/>
    </row>
    <row r="804" spans="1:154" s="4" customFormat="1" ht="12.95" customHeight="1">
      <c r="A804"/>
      <c r="B804"/>
      <c r="C804"/>
      <c r="D804"/>
      <c r="E804"/>
      <c r="F804"/>
      <c r="G804"/>
      <c r="H804"/>
      <c r="I804"/>
      <c r="J804" s="1289"/>
      <c r="K804" s="1290"/>
      <c r="L804" s="1290"/>
      <c r="M804" s="1290"/>
      <c r="N804" s="1291"/>
      <c r="O804" s="1442"/>
      <c r="P804" s="1442"/>
      <c r="Q804" s="1442"/>
      <c r="R804" s="1442"/>
      <c r="S804" s="1442"/>
      <c r="T804" s="1520"/>
      <c r="U804" s="1521"/>
      <c r="V804" s="1521"/>
      <c r="W804" s="1522"/>
      <c r="X804" s="1409"/>
      <c r="Y804" s="1410"/>
      <c r="Z804" s="1410"/>
      <c r="AA804" s="1410"/>
      <c r="AB804" s="1411"/>
      <c r="AC804" s="1331">
        <f t="shared" si="44"/>
        <v>0</v>
      </c>
      <c r="AD804" s="1332"/>
      <c r="AE804" s="1332"/>
      <c r="AF804" s="1332"/>
      <c r="AG804" s="1333"/>
      <c r="AH804"/>
      <c r="AI804"/>
      <c r="AJ804"/>
      <c r="AK804"/>
      <c r="AL804"/>
      <c r="AM804"/>
      <c r="AN804"/>
      <c r="AO804"/>
      <c r="AP804"/>
      <c r="AQ804"/>
      <c r="AR804"/>
      <c r="AS804"/>
      <c r="AT804"/>
      <c r="AU804"/>
      <c r="AV804"/>
      <c r="AW804"/>
      <c r="AX804"/>
      <c r="AY804"/>
      <c r="AZ804" s="3"/>
      <c r="CP804" s="1266">
        <f t="shared" si="45"/>
        <v>0</v>
      </c>
      <c r="CQ804" s="1267"/>
      <c r="CR804" s="1267"/>
      <c r="CS804" s="1267"/>
      <c r="CT804" s="1268"/>
      <c r="CU804" s="1266">
        <f t="shared" si="46"/>
        <v>0</v>
      </c>
      <c r="CV804" s="1267"/>
      <c r="CW804" s="1267"/>
      <c r="CX804" s="1267"/>
      <c r="CY804" s="1268"/>
      <c r="CZ804" s="1266">
        <f t="shared" si="47"/>
        <v>0</v>
      </c>
      <c r="DA804" s="1267"/>
      <c r="DB804" s="1267"/>
      <c r="DC804" s="1267"/>
      <c r="DD804" s="1268"/>
      <c r="DE804" s="1266">
        <f t="shared" si="48"/>
        <v>0</v>
      </c>
      <c r="DF804" s="1267"/>
      <c r="DG804" s="1267"/>
      <c r="DH804" s="1267"/>
      <c r="DI804" s="1268"/>
      <c r="DJ804" s="1266">
        <f t="shared" si="49"/>
        <v>0</v>
      </c>
      <c r="DK804" s="1267"/>
      <c r="DL804" s="1267"/>
      <c r="DM804" s="1267"/>
      <c r="DN804" s="1268"/>
      <c r="DO804" s="1266">
        <f t="shared" si="50"/>
        <v>0</v>
      </c>
      <c r="DP804" s="1267"/>
      <c r="DQ804" s="1267"/>
      <c r="DR804" s="1267"/>
      <c r="DS804" s="1268"/>
      <c r="DT804" s="6"/>
      <c r="DU804" s="1266">
        <f t="shared" si="51"/>
        <v>0</v>
      </c>
      <c r="DV804" s="1267"/>
      <c r="DW804" s="1267"/>
      <c r="DX804" s="1267"/>
      <c r="DY804" s="1268"/>
      <c r="DZ804" s="1266">
        <f t="shared" si="52"/>
        <v>0</v>
      </c>
      <c r="EA804" s="1267"/>
      <c r="EB804" s="1267"/>
      <c r="EC804" s="1267"/>
      <c r="ED804" s="1268"/>
      <c r="EE804" s="1266">
        <f t="shared" si="53"/>
        <v>0</v>
      </c>
      <c r="EF804" s="1267"/>
      <c r="EG804" s="1267"/>
      <c r="EH804" s="1267"/>
      <c r="EI804" s="1268"/>
      <c r="EJ804" s="1266">
        <f t="shared" si="54"/>
        <v>0</v>
      </c>
      <c r="EK804" s="1267"/>
      <c r="EL804" s="1267"/>
      <c r="EM804" s="1267"/>
      <c r="EN804" s="1268"/>
      <c r="EO804" s="1266">
        <f t="shared" si="55"/>
        <v>0</v>
      </c>
      <c r="EP804" s="1267"/>
      <c r="EQ804" s="1267"/>
      <c r="ER804" s="1267"/>
      <c r="ES804" s="1268"/>
      <c r="ET804" s="1266">
        <f t="shared" si="56"/>
        <v>0</v>
      </c>
      <c r="EU804" s="1267"/>
      <c r="EV804" s="1267"/>
      <c r="EW804" s="1267"/>
      <c r="EX804" s="1268"/>
    </row>
    <row r="805" spans="1:154" s="4" customFormat="1" ht="12.95" customHeight="1">
      <c r="A805"/>
      <c r="B805"/>
      <c r="C805"/>
      <c r="D805"/>
      <c r="E805"/>
      <c r="F805"/>
      <c r="G805"/>
      <c r="H805"/>
      <c r="I805"/>
      <c r="J805" s="1353" t="s">
        <v>125</v>
      </c>
      <c r="K805" s="1354"/>
      <c r="L805" s="1354"/>
      <c r="M805" s="1354"/>
      <c r="N805" s="1356"/>
      <c r="O805" s="1540">
        <f>SUM(O795:S804)</f>
        <v>0</v>
      </c>
      <c r="P805" s="1540"/>
      <c r="Q805" s="1540"/>
      <c r="R805" s="1540"/>
      <c r="S805" s="1540"/>
      <c r="T805"/>
      <c r="U805"/>
      <c r="V805"/>
      <c r="W805"/>
      <c r="X805" s="898" t="s">
        <v>124</v>
      </c>
      <c r="Y805" s="11"/>
      <c r="Z805" s="11"/>
      <c r="AA805" s="11"/>
      <c r="AB805" s="905"/>
      <c r="AC805" s="1331">
        <f>SUM(AC795:AG804)</f>
        <v>0</v>
      </c>
      <c r="AD805" s="1332"/>
      <c r="AE805" s="1332"/>
      <c r="AF805" s="1332"/>
      <c r="AG805" s="1333"/>
      <c r="AH805"/>
      <c r="AI805"/>
      <c r="AJ805"/>
      <c r="AK805"/>
      <c r="AL805"/>
      <c r="AM805"/>
      <c r="AN805"/>
      <c r="AO805"/>
      <c r="AP805"/>
      <c r="AQ805"/>
      <c r="AR805"/>
      <c r="AS805"/>
      <c r="AT805"/>
      <c r="AU805"/>
      <c r="AV805"/>
      <c r="AW805"/>
      <c r="AX805"/>
      <c r="AY805"/>
      <c r="AZ805" s="3"/>
      <c r="BA805"/>
      <c r="CP805" s="1269">
        <f>SUM(CP795:CT804)</f>
        <v>0</v>
      </c>
      <c r="CQ805" s="1270"/>
      <c r="CR805" s="1270"/>
      <c r="CS805" s="1270"/>
      <c r="CT805" s="1271"/>
      <c r="CU805" s="1282">
        <f>SUM(CU795:CY804)</f>
        <v>0</v>
      </c>
      <c r="CV805" s="1283"/>
      <c r="CW805" s="1283"/>
      <c r="CX805" s="1283"/>
      <c r="CY805" s="1284"/>
      <c r="CZ805" s="1282">
        <f>SUM(CZ795:DD804)</f>
        <v>0</v>
      </c>
      <c r="DA805" s="1283"/>
      <c r="DB805" s="1283"/>
      <c r="DC805" s="1283"/>
      <c r="DD805" s="1284"/>
      <c r="DE805" s="1282">
        <f>SUM(DE795:DI804)</f>
        <v>0</v>
      </c>
      <c r="DF805" s="1283"/>
      <c r="DG805" s="1283"/>
      <c r="DH805" s="1283"/>
      <c r="DI805" s="1284"/>
      <c r="DJ805" s="1282">
        <f>SUM(DJ795:DN804)</f>
        <v>0</v>
      </c>
      <c r="DK805" s="1283"/>
      <c r="DL805" s="1283"/>
      <c r="DM805" s="1283"/>
      <c r="DN805" s="1284"/>
      <c r="DO805" s="1282">
        <f>SUM(DO795:DS804)</f>
        <v>0</v>
      </c>
      <c r="DP805" s="1283"/>
      <c r="DQ805" s="1283"/>
      <c r="DR805" s="1283"/>
      <c r="DS805" s="1284"/>
      <c r="DT805" s="1007"/>
      <c r="DU805" s="1269">
        <f>SUM(DU795:DY804)</f>
        <v>0</v>
      </c>
      <c r="DV805" s="1270"/>
      <c r="DW805" s="1270"/>
      <c r="DX805" s="1270"/>
      <c r="DY805" s="1271"/>
      <c r="DZ805" s="1269">
        <f>SUM(DZ795:ED804)</f>
        <v>0</v>
      </c>
      <c r="EA805" s="1270"/>
      <c r="EB805" s="1270"/>
      <c r="EC805" s="1270"/>
      <c r="ED805" s="1271"/>
      <c r="EE805" s="1269">
        <f>SUM(EE795:EI804)</f>
        <v>0</v>
      </c>
      <c r="EF805" s="1270"/>
      <c r="EG805" s="1270"/>
      <c r="EH805" s="1270"/>
      <c r="EI805" s="1271"/>
      <c r="EJ805" s="1269">
        <f>SUM(EJ795:EN804)</f>
        <v>0</v>
      </c>
      <c r="EK805" s="1270"/>
      <c r="EL805" s="1270"/>
      <c r="EM805" s="1270"/>
      <c r="EN805" s="1271"/>
      <c r="EO805" s="1269">
        <f>SUM(EO795:ES804)</f>
        <v>0</v>
      </c>
      <c r="EP805" s="1270"/>
      <c r="EQ805" s="1270"/>
      <c r="ER805" s="1270"/>
      <c r="ES805" s="1271"/>
      <c r="ET805" s="1269">
        <f>SUM(ET795:EX804)</f>
        <v>0</v>
      </c>
      <c r="EU805" s="1270"/>
      <c r="EV805" s="1270"/>
      <c r="EW805" s="1270"/>
      <c r="EX805" s="1271"/>
    </row>
    <row r="806" spans="1:154" s="4" customFormat="1" ht="12.95" customHeight="1">
      <c r="A806"/>
      <c r="B806"/>
      <c r="C806" s="1587" t="str">
        <f>IF(O805&lt;&gt;AG447,"! Total market rate units in the Unit Mix Table above does not match the number of  market rate units on row #"&amp;TEXT(ROW(D447),"#"),"")</f>
        <v/>
      </c>
      <c r="D806" s="1587"/>
      <c r="E806" s="1587"/>
      <c r="F806" s="1587"/>
      <c r="G806" s="1587"/>
      <c r="H806" s="1587"/>
      <c r="I806" s="1587"/>
      <c r="J806" s="1587"/>
      <c r="K806" s="1587"/>
      <c r="L806" s="1587"/>
      <c r="M806" s="1587"/>
      <c r="N806" s="1587"/>
      <c r="O806" s="1587"/>
      <c r="P806" s="1587"/>
      <c r="Q806" s="1587"/>
      <c r="R806" s="1587"/>
      <c r="S806" s="1587"/>
      <c r="T806" s="1587"/>
      <c r="U806" s="1587"/>
      <c r="V806" s="1587"/>
      <c r="W806" s="1587"/>
      <c r="X806" s="1587"/>
      <c r="Y806" s="1587"/>
      <c r="Z806" s="1587"/>
      <c r="AA806" s="1587"/>
      <c r="AB806" s="1587"/>
      <c r="AC806" s="1587"/>
      <c r="AD806" s="1587"/>
      <c r="AE806" s="1587"/>
      <c r="AF806" s="1587"/>
      <c r="AG806" s="1587"/>
      <c r="AH806" s="1587"/>
      <c r="AI806" s="1587"/>
      <c r="AJ806" s="1587"/>
      <c r="AK806" s="1587"/>
      <c r="AL806" s="1587"/>
      <c r="AM806" s="1587"/>
      <c r="AN806" s="1587"/>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87"/>
      <c r="D807" s="1587"/>
      <c r="E807" s="1587"/>
      <c r="F807" s="1587"/>
      <c r="G807" s="1587"/>
      <c r="H807" s="1587"/>
      <c r="I807" s="1587"/>
      <c r="J807" s="1587"/>
      <c r="K807" s="1587"/>
      <c r="L807" s="1587"/>
      <c r="M807" s="1587"/>
      <c r="N807" s="1587"/>
      <c r="O807" s="1587"/>
      <c r="P807" s="1587"/>
      <c r="Q807" s="1587"/>
      <c r="R807" s="1587"/>
      <c r="S807" s="1587"/>
      <c r="T807" s="1587"/>
      <c r="U807" s="1587"/>
      <c r="V807" s="1587"/>
      <c r="W807" s="1587"/>
      <c r="X807" s="1587"/>
      <c r="Y807" s="1587"/>
      <c r="Z807" s="1587"/>
      <c r="AA807" s="1587"/>
      <c r="AB807" s="1587"/>
      <c r="AC807" s="1587"/>
      <c r="AD807" s="1587"/>
      <c r="AE807" s="1587"/>
      <c r="AF807" s="1587"/>
      <c r="AG807" s="1587"/>
      <c r="AH807" s="1587"/>
      <c r="AI807" s="1587"/>
      <c r="AJ807" s="1587"/>
      <c r="AK807" s="1587"/>
      <c r="AL807" s="1587"/>
      <c r="AM807" s="1587"/>
      <c r="AN807" s="1587"/>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279">
        <f>SUM(DU805:EX805)</f>
        <v>0</v>
      </c>
      <c r="EU807" s="1280"/>
      <c r="EV807" s="1280"/>
      <c r="EW807" s="1280"/>
      <c r="EX807" s="1281"/>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27">
        <f>O761+AC785+AC805</f>
        <v>418891.79999999993</v>
      </c>
      <c r="Z808" s="1527"/>
      <c r="AA808" s="1527"/>
      <c r="AB808" s="1527"/>
      <c r="AC808" s="1527"/>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27">
        <f>(O761+AC785+AC805)*12</f>
        <v>5026701.5999999996</v>
      </c>
      <c r="Z809" s="1527"/>
      <c r="AA809" s="1527"/>
      <c r="AB809" s="1527"/>
      <c r="AC809" s="1527"/>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82">
        <f>CP761+CP785+CP805</f>
        <v>0</v>
      </c>
      <c r="CQ810" s="1283"/>
      <c r="CR810" s="1283"/>
      <c r="CS810" s="1283"/>
      <c r="CT810" s="1284"/>
      <c r="CU810" s="1282">
        <f>CU761+CU785+CU805</f>
        <v>264</v>
      </c>
      <c r="CV810" s="1283"/>
      <c r="CW810" s="1283"/>
      <c r="CX810" s="1283"/>
      <c r="CY810" s="1284"/>
      <c r="CZ810" s="1282">
        <f>CZ761+CZ785+CZ805</f>
        <v>24</v>
      </c>
      <c r="DA810" s="1283"/>
      <c r="DB810" s="1283"/>
      <c r="DC810" s="1283"/>
      <c r="DD810" s="1284"/>
      <c r="DE810" s="1282">
        <f>DE761+DE785+DE805</f>
        <v>0</v>
      </c>
      <c r="DF810" s="1283"/>
      <c r="DG810" s="1283"/>
      <c r="DH810" s="1283"/>
      <c r="DI810" s="1284"/>
      <c r="DJ810" s="1282">
        <f>DJ761+DJ785+DJ805</f>
        <v>0</v>
      </c>
      <c r="DK810" s="1283"/>
      <c r="DL810" s="1283"/>
      <c r="DM810" s="1283"/>
      <c r="DN810" s="1284"/>
      <c r="DO810" s="1285">
        <f>DO805+DO785+DO761</f>
        <v>0</v>
      </c>
      <c r="DP810" s="1286"/>
      <c r="DQ810" s="1286"/>
      <c r="DR810" s="1286"/>
      <c r="DS810" s="1287"/>
      <c r="DT810" s="3"/>
      <c r="DU810" s="857">
        <f>DU763+DU808</f>
        <v>306</v>
      </c>
      <c r="DV810" s="57" t="s">
        <v>1837</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554"/>
      <c r="AA814" s="1552"/>
      <c r="AB814" s="1552"/>
      <c r="AC814" s="1552"/>
      <c r="AD814" s="1552"/>
      <c r="AE814" s="1553"/>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551"/>
      <c r="AA815" s="1552"/>
      <c r="AB815" s="1552"/>
      <c r="AC815" s="1552"/>
      <c r="AD815" s="1552"/>
      <c r="AE815" s="1553"/>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85">
        <v>0</v>
      </c>
      <c r="AA816" s="1432"/>
      <c r="AB816" s="1432"/>
      <c r="AC816" s="1432"/>
      <c r="AD816" s="1432"/>
      <c r="AE816" s="1586"/>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12">
        <f>'Subsidy Contract Calculation'!J40</f>
        <v>0</v>
      </c>
      <c r="AA817" s="1413"/>
      <c r="AB817" s="1413"/>
      <c r="AC817" s="1413"/>
      <c r="AD817" s="1413"/>
      <c r="AE817" s="141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15">
        <v>10425</v>
      </c>
      <c r="AA821" s="1272"/>
      <c r="AB821" s="1272"/>
      <c r="AC821" s="1272"/>
      <c r="AD821" s="1272"/>
      <c r="AE821" s="1273"/>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15"/>
      <c r="AA822" s="1272"/>
      <c r="AB822" s="1272"/>
      <c r="AC822" s="1272"/>
      <c r="AD822" s="1272"/>
      <c r="AE822" s="1273"/>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15"/>
      <c r="AA823" s="1272"/>
      <c r="AB823" s="1272"/>
      <c r="AC823" s="1272"/>
      <c r="AD823" s="1272"/>
      <c r="AE823" s="1273"/>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557" t="s">
        <v>334</v>
      </c>
      <c r="Q824" s="1558"/>
      <c r="R824" s="1558"/>
      <c r="S824" s="1558"/>
      <c r="T824" s="1558"/>
      <c r="U824" s="1558"/>
      <c r="V824" s="1558"/>
      <c r="W824" s="1558"/>
      <c r="X824" s="1558"/>
      <c r="Y824" s="1570"/>
      <c r="Z824" s="1415"/>
      <c r="AA824" s="1272"/>
      <c r="AB824" s="1272"/>
      <c r="AC824" s="1272"/>
      <c r="AD824" s="1272"/>
      <c r="AE824" s="1273"/>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12">
        <f>SUM(Z821:AE824)</f>
        <v>10425</v>
      </c>
      <c r="AA825" s="1413"/>
      <c r="AB825" s="1413"/>
      <c r="AC825" s="1413"/>
      <c r="AD825" s="1413"/>
      <c r="AE825" s="141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12">
        <f>Z825+Y809+Z817</f>
        <v>5037126.5999999996</v>
      </c>
      <c r="AA826" s="1413"/>
      <c r="AB826" s="1413"/>
      <c r="AC826" s="1413"/>
      <c r="AD826" s="1413"/>
      <c r="AE826" s="141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33" t="s">
        <v>126</v>
      </c>
      <c r="N831" s="1633"/>
      <c r="O831" s="1633"/>
      <c r="P831" s="1634"/>
      <c r="Q831" s="1543" t="s">
        <v>290</v>
      </c>
      <c r="R831" s="1543"/>
      <c r="S831" s="1543"/>
      <c r="T831" s="1543"/>
      <c r="U831" s="1543" t="s">
        <v>291</v>
      </c>
      <c r="V831" s="1543"/>
      <c r="W831" s="1543"/>
      <c r="X831" s="1543"/>
      <c r="Y831" s="1543" t="s">
        <v>292</v>
      </c>
      <c r="Z831" s="1543"/>
      <c r="AA831" s="1543"/>
      <c r="AB831" s="1543"/>
      <c r="AC831" s="1543" t="s">
        <v>361</v>
      </c>
      <c r="AD831" s="1543"/>
      <c r="AE831" s="1543"/>
      <c r="AF831" s="1543"/>
      <c r="AG831" s="1544" t="s">
        <v>335</v>
      </c>
      <c r="AH831" s="1544"/>
      <c r="AI831" s="1544"/>
      <c r="AJ831" s="1544"/>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35"/>
      <c r="N832" s="1635"/>
      <c r="O832" s="1635"/>
      <c r="P832" s="1636"/>
      <c r="Q832" s="1543"/>
      <c r="R832" s="1543"/>
      <c r="S832" s="1543"/>
      <c r="T832" s="1543"/>
      <c r="U832" s="1543"/>
      <c r="V832" s="1543"/>
      <c r="W832" s="1543"/>
      <c r="X832" s="1543"/>
      <c r="Y832" s="1543"/>
      <c r="Z832" s="1543"/>
      <c r="AA832" s="1543"/>
      <c r="AB832" s="1543"/>
      <c r="AC832" s="1543"/>
      <c r="AD832" s="1543"/>
      <c r="AE832" s="1543"/>
      <c r="AF832" s="1543"/>
      <c r="AG832" s="1544"/>
      <c r="AH832" s="1544"/>
      <c r="AI832" s="1544"/>
      <c r="AJ832" s="1544"/>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26" t="s">
        <v>40</v>
      </c>
      <c r="D833" s="1297"/>
      <c r="E833" s="1297"/>
      <c r="F833" s="1297"/>
      <c r="G833" s="1297"/>
      <c r="H833" s="1297"/>
      <c r="I833" s="48"/>
      <c r="J833" s="48"/>
      <c r="K833" s="48"/>
      <c r="L833" s="49"/>
      <c r="M833" s="1542"/>
      <c r="N833" s="1542"/>
      <c r="O833" s="1542"/>
      <c r="P833" s="1542"/>
      <c r="Q833" s="1542">
        <v>31</v>
      </c>
      <c r="R833" s="1542"/>
      <c r="S833" s="1542"/>
      <c r="T833" s="1542"/>
      <c r="U833" s="1542">
        <v>40</v>
      </c>
      <c r="V833" s="1542"/>
      <c r="W833" s="1542"/>
      <c r="X833" s="1542"/>
      <c r="Y833" s="1542"/>
      <c r="Z833" s="1542"/>
      <c r="AA833" s="1542"/>
      <c r="AB833" s="1542"/>
      <c r="AC833" s="1511"/>
      <c r="AD833" s="1512"/>
      <c r="AE833" s="1512"/>
      <c r="AF833" s="1513"/>
      <c r="AG833" s="1511"/>
      <c r="AH833" s="1512"/>
      <c r="AI833" s="1512"/>
      <c r="AJ833" s="1513"/>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322" t="s">
        <v>41</v>
      </c>
      <c r="D834" s="1323"/>
      <c r="E834" s="1323"/>
      <c r="F834" s="1323"/>
      <c r="G834" s="1323"/>
      <c r="H834" s="1323"/>
      <c r="I834" s="5"/>
      <c r="J834" s="5"/>
      <c r="K834" s="5"/>
      <c r="L834" s="46"/>
      <c r="M834" s="1542"/>
      <c r="N834" s="1542"/>
      <c r="O834" s="1542"/>
      <c r="P834" s="1542"/>
      <c r="Q834" s="1542"/>
      <c r="R834" s="1542"/>
      <c r="S834" s="1542"/>
      <c r="T834" s="1542"/>
      <c r="U834" s="1542"/>
      <c r="V834" s="1542"/>
      <c r="W834" s="1542"/>
      <c r="X834" s="1542"/>
      <c r="Y834" s="1542"/>
      <c r="Z834" s="1542"/>
      <c r="AA834" s="1542"/>
      <c r="AB834" s="1542"/>
      <c r="AC834" s="1511"/>
      <c r="AD834" s="1512"/>
      <c r="AE834" s="1512"/>
      <c r="AF834" s="1513"/>
      <c r="AG834" s="1511"/>
      <c r="AH834" s="1512"/>
      <c r="AI834" s="1512"/>
      <c r="AJ834" s="1513"/>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322" t="s">
        <v>42</v>
      </c>
      <c r="D835" s="1323"/>
      <c r="E835" s="1323"/>
      <c r="F835" s="1323"/>
      <c r="G835" s="1323"/>
      <c r="H835" s="1323"/>
      <c r="I835" s="60"/>
      <c r="J835" s="60"/>
      <c r="K835" s="60"/>
      <c r="L835" s="61"/>
      <c r="M835" s="1542"/>
      <c r="N835" s="1542"/>
      <c r="O835" s="1542"/>
      <c r="P835" s="1542"/>
      <c r="Q835" s="1542">
        <v>16</v>
      </c>
      <c r="R835" s="1542"/>
      <c r="S835" s="1542"/>
      <c r="T835" s="1542"/>
      <c r="U835" s="1542">
        <v>21</v>
      </c>
      <c r="V835" s="1542"/>
      <c r="W835" s="1542"/>
      <c r="X835" s="1542"/>
      <c r="Y835" s="1542"/>
      <c r="Z835" s="1542"/>
      <c r="AA835" s="1542"/>
      <c r="AB835" s="1542"/>
      <c r="AC835" s="1511"/>
      <c r="AD835" s="1512"/>
      <c r="AE835" s="1512"/>
      <c r="AF835" s="1513"/>
      <c r="AG835" s="1511"/>
      <c r="AH835" s="1512"/>
      <c r="AI835" s="1512"/>
      <c r="AJ835" s="1513"/>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322" t="s">
        <v>762</v>
      </c>
      <c r="D836" s="1323"/>
      <c r="E836" s="1323"/>
      <c r="F836" s="1323"/>
      <c r="G836" s="1323"/>
      <c r="H836" s="1323"/>
      <c r="I836" s="60"/>
      <c r="J836" s="60"/>
      <c r="K836" s="60"/>
      <c r="L836" s="61"/>
      <c r="M836" s="1542"/>
      <c r="N836" s="1542"/>
      <c r="O836" s="1542"/>
      <c r="P836" s="1542"/>
      <c r="Q836" s="1542"/>
      <c r="R836" s="1542"/>
      <c r="S836" s="1542"/>
      <c r="T836" s="1542"/>
      <c r="U836" s="1542"/>
      <c r="V836" s="1542"/>
      <c r="W836" s="1542"/>
      <c r="X836" s="1542"/>
      <c r="Y836" s="1542"/>
      <c r="Z836" s="1542"/>
      <c r="AA836" s="1542"/>
      <c r="AB836" s="1542"/>
      <c r="AC836" s="1511"/>
      <c r="AD836" s="1512"/>
      <c r="AE836" s="1512"/>
      <c r="AF836" s="1513"/>
      <c r="AG836" s="1511"/>
      <c r="AH836" s="1512"/>
      <c r="AI836" s="1512"/>
      <c r="AJ836" s="1513"/>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322" t="s">
        <v>459</v>
      </c>
      <c r="D837" s="1323"/>
      <c r="E837" s="1323"/>
      <c r="F837" s="1323"/>
      <c r="G837" s="1323"/>
      <c r="H837" s="1323"/>
      <c r="I837" s="60"/>
      <c r="J837" s="60"/>
      <c r="K837" s="60"/>
      <c r="L837" s="61"/>
      <c r="M837" s="1542"/>
      <c r="N837" s="1542"/>
      <c r="O837" s="1542"/>
      <c r="P837" s="1542"/>
      <c r="Q837" s="1542"/>
      <c r="R837" s="1542"/>
      <c r="S837" s="1542"/>
      <c r="T837" s="1542"/>
      <c r="U837" s="1542"/>
      <c r="V837" s="1542"/>
      <c r="W837" s="1542"/>
      <c r="X837" s="1542"/>
      <c r="Y837" s="1542"/>
      <c r="Z837" s="1542"/>
      <c r="AA837" s="1542"/>
      <c r="AB837" s="1542"/>
      <c r="AC837" s="1511"/>
      <c r="AD837" s="1512"/>
      <c r="AE837" s="1512"/>
      <c r="AF837" s="1513"/>
      <c r="AG837" s="1511"/>
      <c r="AH837" s="1512"/>
      <c r="AI837" s="1512"/>
      <c r="AJ837" s="1513"/>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556" t="s">
        <v>783</v>
      </c>
      <c r="D838" s="1323"/>
      <c r="E838" s="1323"/>
      <c r="F838" s="1323"/>
      <c r="G838" s="1323"/>
      <c r="H838" s="1323"/>
      <c r="I838" s="60"/>
      <c r="J838" s="60"/>
      <c r="K838" s="60"/>
      <c r="L838" s="61"/>
      <c r="M838" s="1542"/>
      <c r="N838" s="1542"/>
      <c r="O838" s="1542"/>
      <c r="P838" s="1542"/>
      <c r="Q838" s="1542"/>
      <c r="R838" s="1542"/>
      <c r="S838" s="1542"/>
      <c r="T838" s="1542"/>
      <c r="U838" s="1542"/>
      <c r="V838" s="1542"/>
      <c r="W838" s="1542"/>
      <c r="X838" s="1542"/>
      <c r="Y838" s="1542"/>
      <c r="Z838" s="1542"/>
      <c r="AA838" s="1542"/>
      <c r="AB838" s="1542"/>
      <c r="AC838" s="1511"/>
      <c r="AD838" s="1512"/>
      <c r="AE838" s="1512"/>
      <c r="AF838" s="1513"/>
      <c r="AG838" s="1511"/>
      <c r="AH838" s="1512"/>
      <c r="AI838" s="1512"/>
      <c r="AJ838" s="1513"/>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557" t="s">
        <v>2744</v>
      </c>
      <c r="G839" s="1558"/>
      <c r="H839" s="1558"/>
      <c r="I839" s="1558"/>
      <c r="J839" s="1558"/>
      <c r="K839" s="1558"/>
      <c r="L839" s="1558"/>
      <c r="M839" s="1542"/>
      <c r="N839" s="1542"/>
      <c r="O839" s="1542"/>
      <c r="P839" s="1542"/>
      <c r="Q839" s="1542">
        <v>67</v>
      </c>
      <c r="R839" s="1542"/>
      <c r="S839" s="1542"/>
      <c r="T839" s="1542"/>
      <c r="U839" s="1542">
        <v>82</v>
      </c>
      <c r="V839" s="1542"/>
      <c r="W839" s="1542"/>
      <c r="X839" s="1542"/>
      <c r="Y839" s="1542"/>
      <c r="Z839" s="1542"/>
      <c r="AA839" s="1542"/>
      <c r="AB839" s="1542"/>
      <c r="AC839" s="1511"/>
      <c r="AD839" s="1512"/>
      <c r="AE839" s="1512"/>
      <c r="AF839" s="1513"/>
      <c r="AG839" s="1511"/>
      <c r="AH839" s="1512"/>
      <c r="AI839" s="1512"/>
      <c r="AJ839" s="1513"/>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353" t="s">
        <v>124</v>
      </c>
      <c r="D840" s="1354"/>
      <c r="E840" s="1354"/>
      <c r="F840" s="1354"/>
      <c r="G840" s="1354"/>
      <c r="H840" s="1354"/>
      <c r="I840" s="1354"/>
      <c r="J840" s="1354"/>
      <c r="K840" s="1354"/>
      <c r="L840" s="1356"/>
      <c r="M840" s="1613">
        <f>SUM(M833:P839)</f>
        <v>0</v>
      </c>
      <c r="N840" s="1613"/>
      <c r="O840" s="1613"/>
      <c r="P840" s="1613"/>
      <c r="Q840" s="1613">
        <f>SUM(Q833:T839)</f>
        <v>114</v>
      </c>
      <c r="R840" s="1613"/>
      <c r="S840" s="1613"/>
      <c r="T840" s="1613"/>
      <c r="U840" s="1613">
        <f>SUM(U833:X839)</f>
        <v>143</v>
      </c>
      <c r="V840" s="1613"/>
      <c r="W840" s="1613"/>
      <c r="X840" s="1613"/>
      <c r="Y840" s="1613">
        <f>SUM(Y833:AB839)</f>
        <v>0</v>
      </c>
      <c r="Z840" s="1613"/>
      <c r="AA840" s="1613"/>
      <c r="AB840" s="1613"/>
      <c r="AC840" s="1613">
        <f>SUM(AC833:AF839)</f>
        <v>0</v>
      </c>
      <c r="AD840" s="1613"/>
      <c r="AE840" s="1613"/>
      <c r="AF840" s="1613"/>
      <c r="AG840" s="1613">
        <f>SUM(AG833:AJ839)</f>
        <v>0</v>
      </c>
      <c r="AH840" s="1613"/>
      <c r="AI840" s="1613"/>
      <c r="AJ840" s="1613"/>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582" t="s">
        <v>2770</v>
      </c>
      <c r="D845" s="1583"/>
      <c r="E845" s="1583"/>
      <c r="F845" s="1583"/>
      <c r="G845" s="1583"/>
      <c r="H845" s="1583"/>
      <c r="I845" s="1583"/>
      <c r="J845" s="1583"/>
      <c r="K845" s="1583"/>
      <c r="L845" s="1583"/>
      <c r="M845" s="1583"/>
      <c r="N845" s="1583"/>
      <c r="O845" s="1583"/>
      <c r="P845" s="1583"/>
      <c r="Q845" s="1583"/>
      <c r="R845" s="1583"/>
      <c r="S845" s="1583"/>
      <c r="T845" s="1583"/>
      <c r="U845" s="1583"/>
      <c r="V845" s="1583"/>
      <c r="W845" s="1583"/>
      <c r="X845" s="1583"/>
      <c r="Y845" s="1583"/>
      <c r="Z845" s="1583"/>
      <c r="AA845" s="1583"/>
      <c r="AB845" s="1583"/>
      <c r="AC845" s="1583"/>
      <c r="AD845" s="1583"/>
      <c r="AE845" s="1583"/>
      <c r="AF845" s="1583"/>
      <c r="AG845" s="1583"/>
      <c r="AH845" s="1583"/>
      <c r="AI845" s="1583"/>
      <c r="AJ845" s="1584"/>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61"/>
      <c r="BJ849" s="1561"/>
      <c r="BK849" s="1561"/>
      <c r="BL849" s="1561"/>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55">
        <v>10000</v>
      </c>
      <c r="X850" s="1555"/>
      <c r="Y850" s="1555"/>
      <c r="Z850" s="1555"/>
      <c r="AA850" s="1555"/>
      <c r="AB850" s="1555"/>
      <c r="AC850" s="1555"/>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55">
        <v>8000</v>
      </c>
      <c r="X851" s="1555"/>
      <c r="Y851" s="1555"/>
      <c r="Z851" s="1555"/>
      <c r="AA851" s="1555"/>
      <c r="AB851" s="1555"/>
      <c r="AC851" s="1555"/>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55">
        <v>12000</v>
      </c>
      <c r="X852" s="1555"/>
      <c r="Y852" s="1555"/>
      <c r="Z852" s="1555"/>
      <c r="AA852" s="1555"/>
      <c r="AB852" s="1555"/>
      <c r="AC852" s="1555"/>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55">
        <v>60000</v>
      </c>
      <c r="X853" s="1555"/>
      <c r="Y853" s="1555"/>
      <c r="Z853" s="1555"/>
      <c r="AA853" s="1555"/>
      <c r="AB853" s="1555"/>
      <c r="AC853" s="1555"/>
      <c r="AZ853" s="30"/>
      <c r="BA853" s="30"/>
      <c r="BB853" s="14"/>
      <c r="BC853" s="14"/>
      <c r="BD853" s="14"/>
      <c r="BE853" s="14"/>
      <c r="BF853" s="14"/>
      <c r="BG853" s="14"/>
      <c r="BH853" s="14"/>
      <c r="BI853" s="14"/>
      <c r="BJ853" s="14"/>
      <c r="BK853" s="14"/>
      <c r="BL853" s="14"/>
    </row>
    <row r="854" spans="1:64" ht="12.95" customHeight="1">
      <c r="J854" s="45" t="s">
        <v>170</v>
      </c>
      <c r="K854" s="5"/>
      <c r="L854" s="5"/>
      <c r="M854" s="1557" t="s">
        <v>2650</v>
      </c>
      <c r="N854" s="1558"/>
      <c r="O854" s="1558"/>
      <c r="P854" s="1558"/>
      <c r="Q854" s="1558"/>
      <c r="R854" s="1558"/>
      <c r="S854" s="1558"/>
      <c r="T854" s="1558"/>
      <c r="U854" s="1558"/>
      <c r="V854" s="1570"/>
      <c r="W854" s="1555">
        <v>85000</v>
      </c>
      <c r="X854" s="1555"/>
      <c r="Y854" s="1555"/>
      <c r="Z854" s="1555"/>
      <c r="AA854" s="1555"/>
      <c r="AB854" s="1555"/>
      <c r="AC854" s="1555"/>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12">
        <f>SUM(W850:W854)</f>
        <v>175000</v>
      </c>
      <c r="X855" s="1413"/>
      <c r="Y855" s="1413"/>
      <c r="Z855" s="1413"/>
      <c r="AA855" s="1413"/>
      <c r="AB855" s="1413"/>
      <c r="AC855" s="1414"/>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560"/>
      <c r="BH856" s="1560"/>
      <c r="BI856" s="1560"/>
      <c r="BJ856" s="1560"/>
      <c r="BK856" s="1560"/>
      <c r="BL856" s="1560"/>
    </row>
    <row r="857" spans="1:64" ht="12.95" customHeight="1">
      <c r="C857" s="2" t="s">
        <v>344</v>
      </c>
      <c r="J857" s="1353" t="s">
        <v>345</v>
      </c>
      <c r="K857" s="1354"/>
      <c r="L857" s="1354"/>
      <c r="M857" s="1354"/>
      <c r="N857" s="1354"/>
      <c r="O857" s="1354"/>
      <c r="P857" s="1354"/>
      <c r="Q857" s="1354"/>
      <c r="R857" s="1354"/>
      <c r="S857" s="1354"/>
      <c r="T857" s="1354"/>
      <c r="U857" s="1354"/>
      <c r="V857" s="1356"/>
      <c r="W857" s="1415">
        <v>207728.44361999998</v>
      </c>
      <c r="X857" s="1272"/>
      <c r="Y857" s="1272"/>
      <c r="Z857" s="1272"/>
      <c r="AA857" s="1272"/>
      <c r="AB857" s="1272"/>
      <c r="AC857" s="1273"/>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571"/>
      <c r="X859" s="1571"/>
      <c r="Y859" s="1571"/>
      <c r="Z859" s="1571"/>
      <c r="AA859" s="1571"/>
      <c r="AB859" s="1571"/>
      <c r="AC859" s="1571"/>
      <c r="AZ859" s="1565"/>
      <c r="BA859" s="1565"/>
      <c r="BB859" s="14"/>
      <c r="BC859" s="14"/>
    </row>
    <row r="860" spans="1:64" ht="12.95" customHeight="1">
      <c r="J860" s="45" t="s">
        <v>351</v>
      </c>
      <c r="K860" s="5"/>
      <c r="L860" s="5"/>
      <c r="M860" s="5"/>
      <c r="N860" s="5"/>
      <c r="O860" s="5"/>
      <c r="P860" s="5"/>
      <c r="Q860" s="5"/>
      <c r="R860" s="5"/>
      <c r="S860" s="5"/>
      <c r="T860" s="5"/>
      <c r="U860" s="5"/>
      <c r="V860" s="46"/>
      <c r="W860" s="1571">
        <v>43200</v>
      </c>
      <c r="X860" s="1571"/>
      <c r="Y860" s="1571"/>
      <c r="Z860" s="1571"/>
      <c r="AA860" s="1571"/>
      <c r="AB860" s="1571"/>
      <c r="AC860" s="1571"/>
      <c r="AZ860" s="30"/>
      <c r="BA860" s="30"/>
      <c r="BB860" s="14"/>
      <c r="BC860" s="14"/>
    </row>
    <row r="861" spans="1:64" ht="12.95" customHeight="1">
      <c r="J861" s="45" t="s">
        <v>459</v>
      </c>
      <c r="K861" s="5"/>
      <c r="L861" s="5"/>
      <c r="M861" s="5"/>
      <c r="N861" s="5"/>
      <c r="O861" s="5"/>
      <c r="P861" s="5"/>
      <c r="Q861" s="5"/>
      <c r="R861" s="5"/>
      <c r="S861" s="5"/>
      <c r="T861" s="5"/>
      <c r="U861" s="5"/>
      <c r="V861" s="46"/>
      <c r="W861" s="1571">
        <v>194400</v>
      </c>
      <c r="X861" s="1571"/>
      <c r="Y861" s="1571"/>
      <c r="Z861" s="1571"/>
      <c r="AA861" s="1571"/>
      <c r="AB861" s="1571"/>
      <c r="AC861" s="1571"/>
      <c r="AZ861" s="30"/>
      <c r="BA861" s="30"/>
      <c r="BB861" s="14"/>
      <c r="BC861" s="14"/>
    </row>
    <row r="862" spans="1:64" ht="12.95" customHeight="1">
      <c r="J862" s="62" t="s">
        <v>620</v>
      </c>
      <c r="K862" s="5"/>
      <c r="L862" s="5"/>
      <c r="M862" s="5"/>
      <c r="N862" s="5"/>
      <c r="O862" s="5"/>
      <c r="P862" s="5"/>
      <c r="Q862" s="5"/>
      <c r="R862" s="5"/>
      <c r="S862" s="5"/>
      <c r="T862" s="5"/>
      <c r="U862" s="5"/>
      <c r="V862" s="46"/>
      <c r="W862" s="1571">
        <v>144000</v>
      </c>
      <c r="X862" s="1571"/>
      <c r="Y862" s="1571"/>
      <c r="Z862" s="1571"/>
      <c r="AA862" s="1571"/>
      <c r="AB862" s="1571"/>
      <c r="AC862" s="1571"/>
      <c r="AZ862" s="34"/>
      <c r="BA862" s="34"/>
      <c r="BB862" s="34"/>
      <c r="BC862" s="34"/>
    </row>
    <row r="863" spans="1:64" ht="12.95" customHeight="1">
      <c r="J863" s="63"/>
      <c r="K863" s="48"/>
      <c r="L863" s="48"/>
      <c r="M863" s="48"/>
      <c r="N863" s="48"/>
      <c r="O863" s="48"/>
      <c r="P863" s="48"/>
      <c r="Q863" s="48"/>
      <c r="R863" s="48"/>
      <c r="S863" s="48"/>
      <c r="T863" s="48"/>
      <c r="U863" s="48"/>
      <c r="V863" s="54" t="s">
        <v>272</v>
      </c>
      <c r="W863" s="1572">
        <f>SUM(W859:W862)</f>
        <v>381600</v>
      </c>
      <c r="X863" s="1572"/>
      <c r="Y863" s="1572"/>
      <c r="Z863" s="1572"/>
      <c r="AA863" s="1572"/>
      <c r="AB863" s="1572"/>
      <c r="AC863" s="1572"/>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567">
        <v>235000</v>
      </c>
      <c r="X865" s="1568"/>
      <c r="Y865" s="1568"/>
      <c r="Z865" s="1568"/>
      <c r="AA865" s="1568"/>
      <c r="AB865" s="1568"/>
      <c r="AC865" s="1569"/>
      <c r="AD865" s="528"/>
      <c r="AZ865" s="34"/>
      <c r="BA865" s="34"/>
      <c r="BB865" s="34"/>
      <c r="BC865" s="34"/>
    </row>
    <row r="866" spans="3:55" ht="12.95" customHeight="1">
      <c r="C866" s="2" t="s">
        <v>347</v>
      </c>
      <c r="J866" s="121" t="s">
        <v>1644</v>
      </c>
      <c r="K866" s="5"/>
      <c r="L866" s="5"/>
      <c r="M866" s="5"/>
      <c r="N866" s="5"/>
      <c r="O866" s="5"/>
      <c r="P866" s="5"/>
      <c r="Q866" s="5"/>
      <c r="R866" s="5"/>
      <c r="S866" s="5"/>
      <c r="T866" s="1573">
        <v>3</v>
      </c>
      <c r="U866" s="1510"/>
      <c r="V866" s="1574"/>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567">
        <v>145000</v>
      </c>
      <c r="X867" s="1568"/>
      <c r="Y867" s="1568"/>
      <c r="Z867" s="1568"/>
      <c r="AA867" s="1568"/>
      <c r="AB867" s="1568"/>
      <c r="AC867" s="1569"/>
      <c r="AD867" s="533"/>
      <c r="AZ867" s="34"/>
      <c r="BA867" s="34"/>
      <c r="BB867" s="34"/>
      <c r="BC867" s="34"/>
    </row>
    <row r="868" spans="3:55" ht="12.95" customHeight="1">
      <c r="C868" s="2"/>
      <c r="J868" s="121" t="s">
        <v>1645</v>
      </c>
      <c r="K868" s="5"/>
      <c r="L868" s="5"/>
      <c r="M868" s="5"/>
      <c r="N868" s="5"/>
      <c r="O868" s="5"/>
      <c r="P868" s="5"/>
      <c r="Q868" s="5"/>
      <c r="R868" s="5"/>
      <c r="S868" s="5"/>
      <c r="T868" s="1573">
        <v>3</v>
      </c>
      <c r="U868" s="1510"/>
      <c r="V868" s="1574"/>
      <c r="W868" s="870"/>
      <c r="X868" s="871"/>
      <c r="Y868" s="871"/>
      <c r="Z868" s="871"/>
      <c r="AA868" s="871"/>
      <c r="AB868" s="871"/>
      <c r="AC868" s="872"/>
      <c r="AD868" s="533"/>
      <c r="AZ868" s="34"/>
      <c r="BA868" s="34"/>
      <c r="BB868" s="34"/>
      <c r="BC868" s="34"/>
    </row>
    <row r="869" spans="3:55" ht="12.95" customHeight="1">
      <c r="J869" s="45" t="s">
        <v>170</v>
      </c>
      <c r="K869" s="5"/>
      <c r="L869" s="5"/>
      <c r="M869" s="1557" t="s">
        <v>2651</v>
      </c>
      <c r="N869" s="1558"/>
      <c r="O869" s="1558"/>
      <c r="P869" s="1558"/>
      <c r="Q869" s="1558"/>
      <c r="R869" s="1558"/>
      <c r="S869" s="1558"/>
      <c r="T869" s="1558"/>
      <c r="U869" s="1558"/>
      <c r="V869" s="1570"/>
      <c r="W869" s="1567">
        <v>167124</v>
      </c>
      <c r="X869" s="1568"/>
      <c r="Y869" s="1568"/>
      <c r="Z869" s="1568"/>
      <c r="AA869" s="1568"/>
      <c r="AB869" s="1568"/>
      <c r="AC869" s="1569"/>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575">
        <f>SUM(W865:W869)</f>
        <v>547124</v>
      </c>
      <c r="X870" s="1576"/>
      <c r="Y870" s="1576"/>
      <c r="Z870" s="1576"/>
      <c r="AA870" s="1576"/>
      <c r="AB870" s="1576"/>
      <c r="AC870" s="1577"/>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567">
        <v>353200</v>
      </c>
      <c r="X872" s="1568"/>
      <c r="Y872" s="1568"/>
      <c r="Z872" s="1568"/>
      <c r="AA872" s="1568"/>
      <c r="AB872" s="1568"/>
      <c r="AC872" s="1569"/>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555">
        <v>86400</v>
      </c>
      <c r="X874" s="1555"/>
      <c r="Y874" s="1555"/>
      <c r="Z874" s="1555"/>
      <c r="AA874" s="1555"/>
      <c r="AB874" s="1555"/>
      <c r="AC874" s="1555"/>
      <c r="AU874" s="14"/>
      <c r="AZ874" s="34"/>
      <c r="BA874" s="34"/>
      <c r="BB874" s="34"/>
      <c r="BC874" s="34"/>
    </row>
    <row r="875" spans="3:55" ht="12.95" customHeight="1">
      <c r="J875" s="45" t="s">
        <v>522</v>
      </c>
      <c r="K875" s="5"/>
      <c r="L875" s="5"/>
      <c r="M875" s="5"/>
      <c r="N875" s="5"/>
      <c r="O875" s="5"/>
      <c r="P875" s="5"/>
      <c r="Q875" s="5"/>
      <c r="R875" s="5"/>
      <c r="S875" s="5"/>
      <c r="T875" s="5"/>
      <c r="U875" s="5"/>
      <c r="V875" s="46"/>
      <c r="W875" s="1555">
        <v>86400</v>
      </c>
      <c r="X875" s="1555"/>
      <c r="Y875" s="1555"/>
      <c r="Z875" s="1555"/>
      <c r="AA875" s="1555"/>
      <c r="AB875" s="1555"/>
      <c r="AC875" s="1555"/>
      <c r="AU875" s="4"/>
      <c r="AZ875" s="34"/>
      <c r="BA875" s="34"/>
      <c r="BB875" s="34"/>
      <c r="BC875" s="34"/>
    </row>
    <row r="876" spans="3:55" ht="12.95" customHeight="1">
      <c r="J876" s="45" t="s">
        <v>521</v>
      </c>
      <c r="K876" s="5"/>
      <c r="L876" s="5"/>
      <c r="M876" s="5"/>
      <c r="N876" s="5"/>
      <c r="O876" s="5"/>
      <c r="P876" s="5"/>
      <c r="Q876" s="5"/>
      <c r="R876" s="5"/>
      <c r="S876" s="5"/>
      <c r="T876" s="5"/>
      <c r="U876" s="5"/>
      <c r="V876" s="46"/>
      <c r="W876" s="1555">
        <v>86400</v>
      </c>
      <c r="X876" s="1555"/>
      <c r="Y876" s="1555"/>
      <c r="Z876" s="1555"/>
      <c r="AA876" s="1555"/>
      <c r="AB876" s="1555"/>
      <c r="AC876" s="1555"/>
      <c r="AU876" s="4"/>
      <c r="AZ876" s="34"/>
      <c r="BA876" s="34"/>
      <c r="BB876" s="34"/>
      <c r="BC876" s="34"/>
    </row>
    <row r="877" spans="3:55" ht="12.95" customHeight="1">
      <c r="J877" s="45" t="s">
        <v>520</v>
      </c>
      <c r="K877" s="5"/>
      <c r="L877" s="5"/>
      <c r="M877" s="5"/>
      <c r="N877" s="5"/>
      <c r="O877" s="5"/>
      <c r="P877" s="5"/>
      <c r="Q877" s="5"/>
      <c r="R877" s="5"/>
      <c r="S877" s="5"/>
      <c r="T877" s="5"/>
      <c r="U877" s="5"/>
      <c r="V877" s="46"/>
      <c r="W877" s="1555">
        <v>7500</v>
      </c>
      <c r="X877" s="1555"/>
      <c r="Y877" s="1555"/>
      <c r="Z877" s="1555"/>
      <c r="AA877" s="1555"/>
      <c r="AB877" s="1555"/>
      <c r="AC877" s="1555"/>
      <c r="AU877" s="4"/>
      <c r="AZ877" s="34"/>
      <c r="BA877" s="34"/>
      <c r="BB877" s="34"/>
      <c r="BC877" s="34"/>
    </row>
    <row r="878" spans="3:55" ht="12.95" customHeight="1">
      <c r="J878" s="45" t="s">
        <v>519</v>
      </c>
      <c r="K878" s="5"/>
      <c r="L878" s="5"/>
      <c r="M878" s="5"/>
      <c r="N878" s="5"/>
      <c r="O878" s="5"/>
      <c r="P878" s="5"/>
      <c r="Q878" s="5"/>
      <c r="R878" s="5"/>
      <c r="S878" s="5"/>
      <c r="T878" s="5"/>
      <c r="U878" s="5"/>
      <c r="V878" s="46"/>
      <c r="W878" s="1555">
        <v>24000</v>
      </c>
      <c r="X878" s="1555"/>
      <c r="Y878" s="1555"/>
      <c r="Z878" s="1555"/>
      <c r="AA878" s="1555"/>
      <c r="AB878" s="1555"/>
      <c r="AC878" s="1555"/>
      <c r="AU878" s="4"/>
      <c r="AZ878" s="34"/>
      <c r="BA878" s="34"/>
      <c r="BB878" s="34"/>
      <c r="BC878" s="34"/>
    </row>
    <row r="879" spans="3:55" ht="12.95" customHeight="1">
      <c r="J879" s="45" t="s">
        <v>518</v>
      </c>
      <c r="K879" s="5"/>
      <c r="L879" s="5"/>
      <c r="M879" s="5"/>
      <c r="N879" s="5"/>
      <c r="O879" s="5"/>
      <c r="P879" s="5"/>
      <c r="Q879" s="5"/>
      <c r="R879" s="5"/>
      <c r="S879" s="5"/>
      <c r="T879" s="5"/>
      <c r="U879" s="5"/>
      <c r="V879" s="46"/>
      <c r="W879" s="1555">
        <v>15000</v>
      </c>
      <c r="X879" s="1555"/>
      <c r="Y879" s="1555"/>
      <c r="Z879" s="1555"/>
      <c r="AA879" s="1555"/>
      <c r="AB879" s="1555"/>
      <c r="AC879" s="1555"/>
      <c r="AU879" s="4"/>
      <c r="AZ879" s="34"/>
      <c r="BA879" s="34"/>
      <c r="BB879" s="34"/>
      <c r="BC879" s="34"/>
    </row>
    <row r="880" spans="3:55" ht="12.95" customHeight="1">
      <c r="J880" s="45" t="s">
        <v>170</v>
      </c>
      <c r="K880" s="5"/>
      <c r="L880" s="5"/>
      <c r="M880" s="1557" t="s">
        <v>2652</v>
      </c>
      <c r="N880" s="1558"/>
      <c r="O880" s="1558"/>
      <c r="P880" s="1558"/>
      <c r="Q880" s="1558"/>
      <c r="R880" s="1558"/>
      <c r="S880" s="1558"/>
      <c r="T880" s="1558"/>
      <c r="U880" s="1558"/>
      <c r="V880" s="1570"/>
      <c r="W880" s="1555">
        <v>9010</v>
      </c>
      <c r="X880" s="1555"/>
      <c r="Y880" s="1555"/>
      <c r="Z880" s="1555"/>
      <c r="AA880" s="1555"/>
      <c r="AB880" s="1555"/>
      <c r="AC880" s="1555"/>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27">
        <f>SUM(W874:W880)</f>
        <v>314710</v>
      </c>
      <c r="X881" s="1527"/>
      <c r="Y881" s="1527"/>
      <c r="Z881" s="1527"/>
      <c r="AA881" s="1527"/>
      <c r="AB881" s="1527"/>
      <c r="AC881" s="1527"/>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557"/>
      <c r="N883" s="1558"/>
      <c r="O883" s="1558"/>
      <c r="P883" s="1558"/>
      <c r="Q883" s="1558"/>
      <c r="R883" s="1558"/>
      <c r="S883" s="1558"/>
      <c r="T883" s="1558"/>
      <c r="U883" s="1558"/>
      <c r="V883" s="1570"/>
      <c r="W883" s="1415"/>
      <c r="X883" s="1272"/>
      <c r="Y883" s="1272"/>
      <c r="Z883" s="1272"/>
      <c r="AA883" s="1272"/>
      <c r="AB883" s="1272"/>
      <c r="AC883" s="1273"/>
      <c r="AD883" s="533"/>
      <c r="AV883" s="14"/>
      <c r="AW883" s="14"/>
      <c r="AX883" s="14"/>
      <c r="AY883" s="14"/>
      <c r="AZ883" s="34"/>
      <c r="BA883" s="34"/>
      <c r="BB883" s="34"/>
      <c r="BC883" s="34"/>
    </row>
    <row r="884" spans="3:55" ht="12.95" customHeight="1">
      <c r="C884" s="2" t="s">
        <v>1244</v>
      </c>
      <c r="J884" s="45" t="s">
        <v>170</v>
      </c>
      <c r="K884" s="5"/>
      <c r="L884" s="5"/>
      <c r="M884" s="1557" t="s">
        <v>334</v>
      </c>
      <c r="N884" s="1558"/>
      <c r="O884" s="1558"/>
      <c r="P884" s="1558"/>
      <c r="Q884" s="1558"/>
      <c r="R884" s="1558"/>
      <c r="S884" s="1558"/>
      <c r="T884" s="1558"/>
      <c r="U884" s="1558"/>
      <c r="V884" s="1570"/>
      <c r="W884" s="1415"/>
      <c r="X884" s="1272"/>
      <c r="Y884" s="1272"/>
      <c r="Z884" s="1272"/>
      <c r="AA884" s="1272"/>
      <c r="AB884" s="1272"/>
      <c r="AC884" s="1273"/>
      <c r="AD884" s="533"/>
      <c r="AV884" s="14"/>
      <c r="AW884" s="14"/>
      <c r="AX884" s="14"/>
      <c r="AY884" s="14"/>
      <c r="AZ884" s="34"/>
      <c r="BA884" s="34"/>
      <c r="BB884" s="34"/>
      <c r="BC884" s="34"/>
    </row>
    <row r="885" spans="3:55" ht="12.95" customHeight="1">
      <c r="J885" s="45" t="s">
        <v>170</v>
      </c>
      <c r="K885" s="5"/>
      <c r="L885" s="5"/>
      <c r="M885" s="1557" t="s">
        <v>334</v>
      </c>
      <c r="N885" s="1558"/>
      <c r="O885" s="1558"/>
      <c r="P885" s="1558"/>
      <c r="Q885" s="1558"/>
      <c r="R885" s="1558"/>
      <c r="S885" s="1558"/>
      <c r="T885" s="1558"/>
      <c r="U885" s="1558"/>
      <c r="V885" s="1570"/>
      <c r="W885" s="1415"/>
      <c r="X885" s="1272"/>
      <c r="Y885" s="1272"/>
      <c r="Z885" s="1272"/>
      <c r="AA885" s="1272"/>
      <c r="AB885" s="1272"/>
      <c r="AC885" s="1273"/>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557" t="s">
        <v>334</v>
      </c>
      <c r="N886" s="1558"/>
      <c r="O886" s="1558"/>
      <c r="P886" s="1558"/>
      <c r="Q886" s="1558"/>
      <c r="R886" s="1558"/>
      <c r="S886" s="1558"/>
      <c r="T886" s="1558"/>
      <c r="U886" s="1558"/>
      <c r="V886" s="1570"/>
      <c r="W886" s="1415"/>
      <c r="X886" s="1272"/>
      <c r="Y886" s="1272"/>
      <c r="Z886" s="1272"/>
      <c r="AA886" s="1272"/>
      <c r="AB886" s="1272"/>
      <c r="AC886" s="1273"/>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557" t="s">
        <v>334</v>
      </c>
      <c r="N887" s="1558"/>
      <c r="O887" s="1558"/>
      <c r="P887" s="1558"/>
      <c r="Q887" s="1558"/>
      <c r="R887" s="1558"/>
      <c r="S887" s="1558"/>
      <c r="T887" s="1558"/>
      <c r="U887" s="1558"/>
      <c r="V887" s="1570"/>
      <c r="W887" s="1415"/>
      <c r="X887" s="1272"/>
      <c r="Y887" s="1272"/>
      <c r="Z887" s="1272"/>
      <c r="AA887" s="1272"/>
      <c r="AB887" s="1272"/>
      <c r="AC887" s="1273"/>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12">
        <f>SUM(W883:W887)</f>
        <v>0</v>
      </c>
      <c r="X888" s="1413"/>
      <c r="Y888" s="1413"/>
      <c r="Z888" s="1413"/>
      <c r="AA888" s="1413"/>
      <c r="AB888" s="1413"/>
      <c r="AC888" s="1414"/>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13">
        <f>W855+W863+W870+W872+W881+W888+W857</f>
        <v>1979362.44362</v>
      </c>
      <c r="AD892" s="1413"/>
      <c r="AE892" s="1413"/>
      <c r="AF892" s="1413"/>
      <c r="AG892" s="1413"/>
      <c r="AH892" s="1414"/>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578">
        <f>O805+O785+G761</f>
        <v>288</v>
      </c>
      <c r="AD893" s="1578"/>
      <c r="AE893" s="1578"/>
      <c r="AF893" s="1578"/>
      <c r="AG893" s="1578"/>
      <c r="AH893" s="1579"/>
      <c r="AL893" s="4"/>
      <c r="AM893" s="4"/>
      <c r="AN893" s="4"/>
      <c r="AO893" s="4"/>
      <c r="AP893" s="4"/>
      <c r="AQ893" s="4"/>
      <c r="AR893" s="4"/>
      <c r="AS893" s="4"/>
      <c r="AT893" s="4"/>
      <c r="AZ893" s="34"/>
      <c r="BA893" s="34"/>
      <c r="BB893" s="34"/>
      <c r="BC893" s="34"/>
    </row>
    <row r="894" spans="3:55" ht="12.95" customHeight="1">
      <c r="C894" s="41"/>
      <c r="D894" s="42"/>
      <c r="E894" s="1563" t="s">
        <v>32</v>
      </c>
      <c r="F894" s="1563"/>
      <c r="G894" s="1563"/>
      <c r="H894" s="1563"/>
      <c r="I894" s="1563"/>
      <c r="J894" s="1563"/>
      <c r="K894" s="1563"/>
      <c r="L894" s="1563"/>
      <c r="M894" s="1563"/>
      <c r="N894" s="1563"/>
      <c r="O894" s="1563"/>
      <c r="P894" s="1563"/>
      <c r="Q894" s="1563"/>
      <c r="R894" s="1563"/>
      <c r="S894" s="1563"/>
      <c r="T894" s="1563"/>
      <c r="U894" s="1563"/>
      <c r="V894" s="1563"/>
      <c r="W894" s="1563"/>
      <c r="X894" s="1563"/>
      <c r="Y894" s="1563"/>
      <c r="Z894" s="1563"/>
      <c r="AA894" s="1563"/>
      <c r="AB894" s="1564"/>
      <c r="AC894" s="1527">
        <f>IF(ISERROR((ROUNDDOWN(AC892/AC893,0))),0,(ROUNDDOWN(AC892/AC893,0)))</f>
        <v>6872</v>
      </c>
      <c r="AD894" s="1527"/>
      <c r="AE894" s="1527"/>
      <c r="AF894" s="1527"/>
      <c r="AG894" s="1527"/>
      <c r="AH894" s="1527"/>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580">
        <v>1250528.2456497136</v>
      </c>
      <c r="AD895" s="1581"/>
      <c r="AE895" s="1581"/>
      <c r="AF895" s="1581"/>
      <c r="AG895" s="1581"/>
      <c r="AH895" s="1581"/>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273"/>
      <c r="AD896" s="1555"/>
      <c r="AE896" s="1555"/>
      <c r="AF896" s="1555"/>
      <c r="AG896" s="1555"/>
      <c r="AH896" s="1555"/>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272">
        <v>31200</v>
      </c>
      <c r="AD897" s="1272"/>
      <c r="AE897" s="1272"/>
      <c r="AF897" s="1272"/>
      <c r="AG897" s="1272"/>
      <c r="AH897" s="1273"/>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72">
        <v>72000</v>
      </c>
      <c r="AD898" s="1272"/>
      <c r="AE898" s="1272"/>
      <c r="AF898" s="1272"/>
      <c r="AG898" s="1272"/>
      <c r="AH898" s="1273"/>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11">
        <v>15635</v>
      </c>
      <c r="AD899" s="1512"/>
      <c r="AE899" s="1512"/>
      <c r="AF899" s="1512"/>
      <c r="AG899" s="1512"/>
      <c r="AH899" s="1513"/>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72">
        <v>10000</v>
      </c>
      <c r="AD900" s="1272"/>
      <c r="AE900" s="1272"/>
      <c r="AF900" s="1272"/>
      <c r="AG900" s="1272"/>
      <c r="AH900" s="1273"/>
      <c r="AZ900" s="34"/>
      <c r="BA900" s="34"/>
      <c r="BB900" s="34"/>
      <c r="BC900" s="34"/>
    </row>
    <row r="901" spans="1:58" ht="12.95" hidden="1" customHeight="1">
      <c r="C901" s="1353" t="s">
        <v>2186</v>
      </c>
      <c r="D901" s="1354"/>
      <c r="E901" s="1354"/>
      <c r="F901" s="1354"/>
      <c r="G901" s="1354"/>
      <c r="H901" s="1354"/>
      <c r="I901" s="1354"/>
      <c r="J901" s="1354"/>
      <c r="K901" s="1354"/>
      <c r="L901" s="1354"/>
      <c r="M901" s="1354"/>
      <c r="N901" s="1354"/>
      <c r="O901" s="1354"/>
      <c r="P901" s="1354"/>
      <c r="Q901" s="1354"/>
      <c r="R901" s="1354"/>
      <c r="S901" s="1354"/>
      <c r="T901" s="1354"/>
      <c r="U901" s="1354"/>
      <c r="V901" s="1354"/>
      <c r="W901" s="1354"/>
      <c r="X901" s="1354"/>
      <c r="Y901" s="1354"/>
      <c r="Z901" s="1354"/>
      <c r="AA901" s="1354"/>
      <c r="AB901" s="1356"/>
      <c r="AC901" s="1272"/>
      <c r="AD901" s="1272"/>
      <c r="AE901" s="1272"/>
      <c r="AF901" s="1272"/>
      <c r="AG901" s="1272"/>
      <c r="AH901" s="1273"/>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272"/>
      <c r="AD902" s="1272"/>
      <c r="AE902" s="1272"/>
      <c r="AF902" s="1272"/>
      <c r="AG902" s="1272"/>
      <c r="AH902" s="1273"/>
      <c r="AZ902" s="34"/>
      <c r="BA902" s="34"/>
      <c r="BB902" s="34"/>
      <c r="BC902" s="34"/>
    </row>
    <row r="903" spans="1:58" ht="12.95" customHeight="1">
      <c r="C903" s="1630" t="s">
        <v>956</v>
      </c>
      <c r="D903" s="1631"/>
      <c r="E903" s="1631"/>
      <c r="F903" s="1631"/>
      <c r="G903" s="1631"/>
      <c r="H903" s="1631"/>
      <c r="I903" s="1631"/>
      <c r="J903" s="1631"/>
      <c r="K903" s="1631"/>
      <c r="L903" s="1631"/>
      <c r="M903" s="1631"/>
      <c r="N903" s="1631"/>
      <c r="O903" s="1631"/>
      <c r="P903" s="1631"/>
      <c r="Q903" s="1631"/>
      <c r="R903" s="1631"/>
      <c r="S903" s="1631"/>
      <c r="T903" s="1631"/>
      <c r="U903" s="1631"/>
      <c r="V903" s="1631"/>
      <c r="W903" s="1631"/>
      <c r="X903" s="1631"/>
      <c r="Y903" s="1631"/>
      <c r="Z903" s="1631"/>
      <c r="AA903" s="1631"/>
      <c r="AB903" s="1632"/>
      <c r="AC903" s="1555"/>
      <c r="AD903" s="1555"/>
      <c r="AE903" s="1555"/>
      <c r="AF903" s="1555"/>
      <c r="AG903" s="1555"/>
      <c r="AH903" s="1555"/>
      <c r="AZ903" s="34"/>
      <c r="BA903" s="34"/>
      <c r="BB903" s="34"/>
      <c r="BC903" s="34"/>
    </row>
    <row r="904" spans="1:58" ht="12.95" customHeight="1">
      <c r="C904" s="1630" t="s">
        <v>956</v>
      </c>
      <c r="D904" s="1631"/>
      <c r="E904" s="1631"/>
      <c r="F904" s="1631"/>
      <c r="G904" s="1631"/>
      <c r="H904" s="1631"/>
      <c r="I904" s="1631"/>
      <c r="J904" s="1631"/>
      <c r="K904" s="1631"/>
      <c r="L904" s="1631"/>
      <c r="M904" s="1631"/>
      <c r="N904" s="1631"/>
      <c r="O904" s="1631"/>
      <c r="P904" s="1631"/>
      <c r="Q904" s="1631"/>
      <c r="R904" s="1631"/>
      <c r="S904" s="1631"/>
      <c r="T904" s="1631"/>
      <c r="U904" s="1631"/>
      <c r="V904" s="1631"/>
      <c r="W904" s="1631"/>
      <c r="X904" s="1631"/>
      <c r="Y904" s="1631"/>
      <c r="Z904" s="1631"/>
      <c r="AA904" s="1631"/>
      <c r="AB904" s="1632"/>
      <c r="AC904" s="1555"/>
      <c r="AD904" s="1555"/>
      <c r="AE904" s="1555"/>
      <c r="AF904" s="1555"/>
      <c r="AG904" s="1555"/>
      <c r="AH904" s="1555"/>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15"/>
      <c r="AA908" s="1272"/>
      <c r="AB908" s="1272"/>
      <c r="AC908" s="1272"/>
      <c r="AD908" s="1272"/>
      <c r="AE908" s="1273"/>
      <c r="AF908" s="533"/>
      <c r="AZ908" s="34"/>
      <c r="BB908" s="30"/>
      <c r="BC908" s="812"/>
      <c r="BD908" s="1559"/>
      <c r="BE908" s="1559"/>
      <c r="BF908" s="14"/>
    </row>
    <row r="909" spans="1:58" ht="12.95" customHeight="1">
      <c r="H909" s="121" t="s">
        <v>239</v>
      </c>
      <c r="I909" s="5"/>
      <c r="J909" s="5"/>
      <c r="K909" s="5"/>
      <c r="L909" s="5"/>
      <c r="M909" s="5"/>
      <c r="N909" s="5"/>
      <c r="O909" s="5"/>
      <c r="P909" s="5"/>
      <c r="Q909" s="5"/>
      <c r="R909" s="5"/>
      <c r="S909" s="5"/>
      <c r="T909" s="5"/>
      <c r="U909" s="5"/>
      <c r="V909" s="5"/>
      <c r="W909" s="5"/>
      <c r="X909" s="5"/>
      <c r="Y909" s="5"/>
      <c r="Z909" s="1415"/>
      <c r="AA909" s="1272"/>
      <c r="AB909" s="1272"/>
      <c r="AC909" s="1272"/>
      <c r="AD909" s="1272"/>
      <c r="AE909" s="1273"/>
      <c r="AZ909" s="34"/>
      <c r="BB909" s="30"/>
      <c r="BC909" s="812"/>
      <c r="BD909" s="1559"/>
      <c r="BE909" s="1559"/>
      <c r="BF909" s="14"/>
    </row>
    <row r="910" spans="1:58" ht="12.95" customHeight="1">
      <c r="H910" s="121" t="s">
        <v>240</v>
      </c>
      <c r="I910" s="5"/>
      <c r="J910" s="5"/>
      <c r="K910" s="5"/>
      <c r="L910" s="5"/>
      <c r="M910" s="5"/>
      <c r="N910" s="5"/>
      <c r="O910" s="5"/>
      <c r="P910" s="5"/>
      <c r="Q910" s="5"/>
      <c r="R910" s="5"/>
      <c r="S910" s="5"/>
      <c r="T910" s="5"/>
      <c r="U910" s="5"/>
      <c r="V910" s="5"/>
      <c r="W910" s="5"/>
      <c r="X910" s="5"/>
      <c r="Y910" s="5"/>
      <c r="Z910" s="1415"/>
      <c r="AA910" s="1272"/>
      <c r="AB910" s="1272"/>
      <c r="AC910" s="1272"/>
      <c r="AD910" s="1272"/>
      <c r="AE910" s="1273"/>
      <c r="AZ910" s="34"/>
      <c r="BB910" s="30"/>
      <c r="BC910" s="812"/>
      <c r="BD910" s="1560"/>
      <c r="BE910" s="1560"/>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12">
        <f>Z908-(Z909+Z910)</f>
        <v>0</v>
      </c>
      <c r="AA911" s="1413"/>
      <c r="AB911" s="1413"/>
      <c r="AC911" s="1413"/>
      <c r="AD911" s="1413"/>
      <c r="AE911" s="1414"/>
      <c r="AZ911" s="34"/>
      <c r="BB911" s="30"/>
      <c r="BC911" s="812"/>
      <c r="BD911" s="1560"/>
      <c r="BE911" s="1560"/>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60"/>
      <c r="BE912" s="1560"/>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59"/>
      <c r="BE913" s="1560"/>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62"/>
      <c r="BE914" s="1562"/>
      <c r="BF914" s="1562"/>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61"/>
      <c r="BE915" s="1561"/>
      <c r="BF915" s="1561"/>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60"/>
      <c r="BE916" s="1560"/>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59"/>
      <c r="BE917" s="1560"/>
      <c r="BF917" s="14"/>
    </row>
    <row r="918" spans="1:58" ht="12.95" customHeight="1">
      <c r="AZ918" s="34"/>
      <c r="BB918" s="30"/>
      <c r="BC918" s="812"/>
    </row>
    <row r="919" spans="1:58" ht="12.95" customHeight="1">
      <c r="A919" s="1456" t="s">
        <v>96</v>
      </c>
      <c r="B919" s="1456"/>
      <c r="C919" s="1456"/>
      <c r="D919" s="1456"/>
      <c r="E919" s="1456"/>
      <c r="F919" s="1456"/>
      <c r="G919" s="1456"/>
      <c r="H919" s="1456"/>
      <c r="I919" s="1456"/>
      <c r="J919" s="1456"/>
      <c r="K919" s="1456"/>
      <c r="L919" s="1456"/>
      <c r="M919" s="1456"/>
      <c r="N919" s="1456"/>
      <c r="O919" s="1456"/>
      <c r="P919" s="1456"/>
      <c r="Q919" s="1456"/>
      <c r="R919" s="1456"/>
      <c r="S919" s="1456"/>
      <c r="T919" s="1456"/>
      <c r="U919" s="1456"/>
      <c r="V919" s="1456"/>
      <c r="W919" s="1456"/>
      <c r="X919" s="1456"/>
      <c r="Y919" s="1456"/>
      <c r="Z919" s="1456"/>
      <c r="AA919" s="1456"/>
      <c r="AB919" s="1456"/>
      <c r="AC919" s="1456"/>
      <c r="AD919" s="1456"/>
      <c r="AE919" s="1456"/>
      <c r="AF919" s="1456"/>
      <c r="AG919" s="1456"/>
      <c r="AH919" s="1456"/>
      <c r="AI919" s="1456"/>
      <c r="AJ919" s="1456"/>
      <c r="AK919" s="1456"/>
      <c r="AL919" s="1456"/>
      <c r="AM919" s="1456"/>
      <c r="AN919" s="1456"/>
      <c r="AO919" s="1456"/>
      <c r="AP919" s="1456"/>
      <c r="AQ919" s="1456"/>
      <c r="AR919" s="1456"/>
      <c r="AS919" s="1456"/>
      <c r="AT919" s="1456"/>
      <c r="AZ919" s="34"/>
      <c r="BA919" s="34"/>
      <c r="BB919" s="30"/>
      <c r="BC919" s="30"/>
      <c r="BD919" s="1559"/>
      <c r="BE919" s="1560"/>
      <c r="BF919" s="907"/>
    </row>
    <row r="920" spans="1:58" ht="12.95" customHeight="1">
      <c r="A920" s="1456"/>
      <c r="B920" s="1456"/>
      <c r="C920" s="1456"/>
      <c r="D920" s="1456"/>
      <c r="E920" s="1456"/>
      <c r="F920" s="1456"/>
      <c r="G920" s="1456"/>
      <c r="H920" s="1456"/>
      <c r="I920" s="1456"/>
      <c r="J920" s="1456"/>
      <c r="K920" s="1456"/>
      <c r="L920" s="1456"/>
      <c r="M920" s="1456"/>
      <c r="N920" s="1456"/>
      <c r="O920" s="1456"/>
      <c r="P920" s="1456"/>
      <c r="Q920" s="1456"/>
      <c r="R920" s="1456"/>
      <c r="S920" s="1456"/>
      <c r="T920" s="1456"/>
      <c r="U920" s="1456"/>
      <c r="V920" s="1456"/>
      <c r="W920" s="1456"/>
      <c r="X920" s="1456"/>
      <c r="Y920" s="1456"/>
      <c r="Z920" s="1456"/>
      <c r="AA920" s="1456"/>
      <c r="AB920" s="1456"/>
      <c r="AC920" s="1456"/>
      <c r="AD920" s="1456"/>
      <c r="AE920" s="1456"/>
      <c r="AF920" s="1456"/>
      <c r="AG920" s="1456"/>
      <c r="AH920" s="1456"/>
      <c r="AI920" s="1456"/>
      <c r="AJ920" s="1456"/>
      <c r="AK920" s="1456"/>
      <c r="AL920" s="1456"/>
      <c r="AM920" s="1456"/>
      <c r="AN920" s="1456"/>
      <c r="AO920" s="1456"/>
      <c r="AP920" s="1456"/>
      <c r="AQ920" s="1456"/>
      <c r="AR920" s="1456"/>
      <c r="AS920" s="1456"/>
      <c r="AT920" s="1456"/>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23" t="s">
        <v>792</v>
      </c>
      <c r="G924" s="1624"/>
      <c r="H924" s="1624"/>
      <c r="I924" s="1624"/>
      <c r="J924" s="1624"/>
      <c r="K924" s="1624"/>
      <c r="L924" s="1624"/>
      <c r="M924" s="1624"/>
      <c r="N924" s="1624"/>
      <c r="O924" s="1624"/>
      <c r="P924" s="1624"/>
      <c r="Q924" s="1624"/>
      <c r="R924" s="1624"/>
      <c r="S924" s="1624"/>
      <c r="T924" s="1625"/>
      <c r="U924" s="1710" t="s">
        <v>31</v>
      </c>
      <c r="V924" s="1633"/>
      <c r="W924" s="1633"/>
      <c r="X924" s="1633"/>
      <c r="Y924" s="1633"/>
      <c r="Z924" s="1633"/>
      <c r="AA924" s="43"/>
      <c r="AB924" s="105"/>
      <c r="AC924" s="105"/>
      <c r="AD924" s="105"/>
      <c r="AE924" s="105"/>
      <c r="AF924" s="106"/>
      <c r="AZ924" s="34"/>
      <c r="BA924" s="34"/>
      <c r="BB924" s="34"/>
      <c r="BC924" s="34"/>
    </row>
    <row r="925" spans="1:58" ht="12.95" customHeight="1">
      <c r="B925" s="2"/>
      <c r="F925" s="1661" t="s">
        <v>818</v>
      </c>
      <c r="G925" s="1662"/>
      <c r="H925" s="1662"/>
      <c r="I925" s="1662"/>
      <c r="J925" s="1662"/>
      <c r="K925" s="1662"/>
      <c r="L925" s="1662"/>
      <c r="M925" s="1662"/>
      <c r="N925" s="1662"/>
      <c r="O925" s="1662"/>
      <c r="P925" s="1662"/>
      <c r="Q925" s="1662"/>
      <c r="R925" s="1662"/>
      <c r="S925" s="1662"/>
      <c r="T925" s="1663"/>
      <c r="U925" s="1661"/>
      <c r="V925" s="1662"/>
      <c r="W925" s="1662"/>
      <c r="X925" s="1662"/>
      <c r="Y925" s="1662"/>
      <c r="Z925" s="1662"/>
      <c r="AA925" s="44"/>
      <c r="AB925" s="4"/>
      <c r="AC925" s="4"/>
      <c r="AD925" s="4"/>
      <c r="AE925" s="4"/>
      <c r="AF925" s="107"/>
      <c r="AZ925" s="34"/>
      <c r="BA925" s="34"/>
      <c r="BB925" s="34"/>
      <c r="BC925" s="34"/>
    </row>
    <row r="926" spans="1:58" ht="12.95" customHeight="1">
      <c r="B926" s="2"/>
      <c r="F926" s="1664"/>
      <c r="G926" s="1635"/>
      <c r="H926" s="1635"/>
      <c r="I926" s="1635"/>
      <c r="J926" s="1635"/>
      <c r="K926" s="1635"/>
      <c r="L926" s="1635"/>
      <c r="M926" s="1635"/>
      <c r="N926" s="1635"/>
      <c r="O926" s="1635"/>
      <c r="P926" s="1635"/>
      <c r="Q926" s="1635"/>
      <c r="R926" s="1635"/>
      <c r="S926" s="1635"/>
      <c r="T926" s="1636"/>
      <c r="U926" s="1664"/>
      <c r="V926" s="1635"/>
      <c r="W926" s="1635"/>
      <c r="X926" s="1635"/>
      <c r="Y926" s="1635"/>
      <c r="Z926" s="1635"/>
      <c r="AA926" s="108"/>
      <c r="AB926" s="1360" t="s">
        <v>391</v>
      </c>
      <c r="AC926" s="1360"/>
      <c r="AD926" s="1360"/>
      <c r="AE926" s="1360"/>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548" t="s">
        <v>545</v>
      </c>
      <c r="V927" s="1320"/>
      <c r="W927" s="1320"/>
      <c r="X927" s="1320"/>
      <c r="Y927" s="1320"/>
      <c r="Z927" s="1321"/>
      <c r="AA927" s="1549">
        <f>AM562</f>
        <v>23000000</v>
      </c>
      <c r="AB927" s="1443"/>
      <c r="AC927" s="1443"/>
      <c r="AD927" s="1443"/>
      <c r="AE927" s="1443"/>
      <c r="AF927" s="1550"/>
      <c r="AG927" s="1191" t="str">
        <f>IF(NOT(AA927=AW927),"!","")</f>
        <v/>
      </c>
      <c r="AH927" s="3"/>
      <c r="AW927" s="1374">
        <f>SUMIF($M$562:$M$573,"Loan, Tax-Exempt",$AM$562:$AM$573)</f>
        <v>23000000</v>
      </c>
      <c r="AX927" s="1374"/>
      <c r="AY927" s="1374"/>
      <c r="AZ927" s="3" t="s">
        <v>2533</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548" t="s">
        <v>591</v>
      </c>
      <c r="V928" s="1320"/>
      <c r="W928" s="1320"/>
      <c r="X928" s="1320"/>
      <c r="Y928" s="1320"/>
      <c r="Z928" s="1321"/>
      <c r="AA928" s="1549"/>
      <c r="AB928" s="1443"/>
      <c r="AC928" s="1443"/>
      <c r="AD928" s="1443"/>
      <c r="AE928" s="1443"/>
      <c r="AF928" s="1550"/>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548" t="s">
        <v>591</v>
      </c>
      <c r="V929" s="1320"/>
      <c r="W929" s="1320"/>
      <c r="X929" s="1320"/>
      <c r="Y929" s="1320"/>
      <c r="Z929" s="1321"/>
      <c r="AA929" s="1549"/>
      <c r="AB929" s="1443"/>
      <c r="AC929" s="1443"/>
      <c r="AD929" s="1443"/>
      <c r="AE929" s="1443"/>
      <c r="AF929" s="1550"/>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548" t="s">
        <v>591</v>
      </c>
      <c r="V930" s="1320"/>
      <c r="W930" s="1320"/>
      <c r="X930" s="1320"/>
      <c r="Y930" s="1320"/>
      <c r="Z930" s="1321"/>
      <c r="AA930" s="1549"/>
      <c r="AB930" s="1443"/>
      <c r="AC930" s="1443"/>
      <c r="AD930" s="1443"/>
      <c r="AE930" s="1443"/>
      <c r="AF930" s="1550"/>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548" t="s">
        <v>591</v>
      </c>
      <c r="V931" s="1320"/>
      <c r="W931" s="1320"/>
      <c r="X931" s="1320"/>
      <c r="Y931" s="1320"/>
      <c r="Z931" s="1321"/>
      <c r="AA931" s="1549"/>
      <c r="AB931" s="1443"/>
      <c r="AC931" s="1443"/>
      <c r="AD931" s="1443"/>
      <c r="AE931" s="1443"/>
      <c r="AF931" s="1550"/>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548" t="s">
        <v>591</v>
      </c>
      <c r="V932" s="1320"/>
      <c r="W932" s="1320"/>
      <c r="X932" s="1320"/>
      <c r="Y932" s="1320"/>
      <c r="Z932" s="1321"/>
      <c r="AA932" s="1549"/>
      <c r="AB932" s="1443"/>
      <c r="AC932" s="1443"/>
      <c r="AD932" s="1443"/>
      <c r="AE932" s="1443"/>
      <c r="AF932" s="1550"/>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548" t="s">
        <v>591</v>
      </c>
      <c r="V933" s="1320"/>
      <c r="W933" s="1320"/>
      <c r="X933" s="1320"/>
      <c r="Y933" s="1320"/>
      <c r="Z933" s="1321"/>
      <c r="AA933" s="1549"/>
      <c r="AB933" s="1443"/>
      <c r="AC933" s="1443"/>
      <c r="AD933" s="1443"/>
      <c r="AE933" s="1443"/>
      <c r="AF933" s="1550"/>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548" t="s">
        <v>591</v>
      </c>
      <c r="V934" s="1320"/>
      <c r="W934" s="1320"/>
      <c r="X934" s="1320"/>
      <c r="Y934" s="1320"/>
      <c r="Z934" s="1321"/>
      <c r="AA934" s="1549"/>
      <c r="AB934" s="1443"/>
      <c r="AC934" s="1443"/>
      <c r="AD934" s="1443"/>
      <c r="AE934" s="1443"/>
      <c r="AF934" s="1550"/>
      <c r="AZ934" s="34"/>
      <c r="BA934" s="34"/>
      <c r="BB934" s="34"/>
      <c r="BC934" s="34"/>
    </row>
    <row r="935" spans="6:55" ht="12.95" customHeight="1">
      <c r="F935" s="1617" t="s">
        <v>2146</v>
      </c>
      <c r="G935" s="1618"/>
      <c r="H935" s="1618"/>
      <c r="I935" s="1618"/>
      <c r="J935" s="1618"/>
      <c r="K935" s="1618"/>
      <c r="L935" s="1618"/>
      <c r="M935" s="1618"/>
      <c r="N935" s="1618"/>
      <c r="O935" s="1618"/>
      <c r="P935" s="1618"/>
      <c r="Q935" s="1618"/>
      <c r="R935" s="1618"/>
      <c r="S935" s="1618"/>
      <c r="T935" s="1619"/>
      <c r="U935" s="1548" t="s">
        <v>591</v>
      </c>
      <c r="V935" s="1320"/>
      <c r="W935" s="1320"/>
      <c r="X935" s="1320"/>
      <c r="Y935" s="1320"/>
      <c r="Z935" s="1321"/>
      <c r="AA935" s="1549"/>
      <c r="AB935" s="1443"/>
      <c r="AC935" s="1443"/>
      <c r="AD935" s="1443"/>
      <c r="AE935" s="1443"/>
      <c r="AF935" s="1550"/>
      <c r="AZ935" s="34"/>
      <c r="BA935" s="34"/>
      <c r="BB935" s="34"/>
      <c r="BC935" s="34"/>
    </row>
    <row r="936" spans="6:55" ht="12.95" customHeight="1">
      <c r="F936" s="1617" t="s">
        <v>679</v>
      </c>
      <c r="G936" s="1618"/>
      <c r="H936" s="1618"/>
      <c r="I936" s="1618"/>
      <c r="J936" s="1618"/>
      <c r="K936" s="1618"/>
      <c r="L936" s="1618"/>
      <c r="M936" s="1618"/>
      <c r="N936" s="1618"/>
      <c r="O936" s="1618"/>
      <c r="P936" s="1618"/>
      <c r="Q936" s="1618"/>
      <c r="R936" s="1618"/>
      <c r="S936" s="1618"/>
      <c r="T936" s="1619"/>
      <c r="U936" s="1548" t="s">
        <v>591</v>
      </c>
      <c r="V936" s="1320"/>
      <c r="W936" s="1320"/>
      <c r="X936" s="1320"/>
      <c r="Y936" s="1320"/>
      <c r="Z936" s="1321"/>
      <c r="AA936" s="1549"/>
      <c r="AB936" s="1443"/>
      <c r="AC936" s="1443"/>
      <c r="AD936" s="1443"/>
      <c r="AE936" s="1443"/>
      <c r="AF936" s="1550"/>
      <c r="AU936" s="2"/>
      <c r="AZ936" s="34"/>
      <c r="BA936" s="34"/>
      <c r="BB936" s="34"/>
      <c r="BC936" s="34"/>
    </row>
    <row r="937" spans="6:55" ht="12.95" customHeight="1">
      <c r="F937" s="1617" t="s">
        <v>2147</v>
      </c>
      <c r="G937" s="1618"/>
      <c r="H937" s="1618"/>
      <c r="I937" s="1618"/>
      <c r="J937" s="1618"/>
      <c r="K937" s="1618"/>
      <c r="L937" s="1618"/>
      <c r="M937" s="1618"/>
      <c r="N937" s="1618"/>
      <c r="O937" s="1618"/>
      <c r="P937" s="1618"/>
      <c r="Q937" s="1618"/>
      <c r="R937" s="1618"/>
      <c r="S937" s="1618"/>
      <c r="T937" s="1619"/>
      <c r="U937" s="1548" t="s">
        <v>591</v>
      </c>
      <c r="V937" s="1320"/>
      <c r="W937" s="1320"/>
      <c r="X937" s="1320"/>
      <c r="Y937" s="1320"/>
      <c r="Z937" s="1321"/>
      <c r="AA937" s="1549"/>
      <c r="AB937" s="1443"/>
      <c r="AC937" s="1443"/>
      <c r="AD937" s="1443"/>
      <c r="AE937" s="1443"/>
      <c r="AF937" s="1550"/>
      <c r="AU937" s="2"/>
      <c r="AZ937" s="34"/>
      <c r="BA937" s="34"/>
      <c r="BB937" s="34"/>
      <c r="BC937" s="34"/>
    </row>
    <row r="938" spans="6:55" ht="12.95" customHeight="1">
      <c r="F938" s="1617" t="s">
        <v>2148</v>
      </c>
      <c r="G938" s="1618"/>
      <c r="H938" s="1618"/>
      <c r="I938" s="1618"/>
      <c r="J938" s="1618"/>
      <c r="K938" s="1618"/>
      <c r="L938" s="1618"/>
      <c r="M938" s="1618"/>
      <c r="N938" s="1618"/>
      <c r="O938" s="1618"/>
      <c r="P938" s="1618"/>
      <c r="Q938" s="1618"/>
      <c r="R938" s="1618"/>
      <c r="S938" s="1618"/>
      <c r="T938" s="1619"/>
      <c r="U938" s="1548" t="s">
        <v>591</v>
      </c>
      <c r="V938" s="1320"/>
      <c r="W938" s="1320"/>
      <c r="X938" s="1320"/>
      <c r="Y938" s="1320"/>
      <c r="Z938" s="1321"/>
      <c r="AA938" s="1549"/>
      <c r="AB938" s="1443"/>
      <c r="AC938" s="1443"/>
      <c r="AD938" s="1443"/>
      <c r="AE938" s="1443"/>
      <c r="AF938" s="1550"/>
      <c r="AU938" s="2"/>
      <c r="AZ938" s="34"/>
      <c r="BA938" s="34"/>
      <c r="BB938" s="34"/>
      <c r="BC938" s="34"/>
    </row>
    <row r="939" spans="6:55" ht="12.95" customHeight="1">
      <c r="F939" s="1617" t="s">
        <v>2149</v>
      </c>
      <c r="G939" s="1618"/>
      <c r="H939" s="1618"/>
      <c r="I939" s="1618"/>
      <c r="J939" s="1618"/>
      <c r="K939" s="1618"/>
      <c r="L939" s="1618"/>
      <c r="M939" s="1618"/>
      <c r="N939" s="1618"/>
      <c r="O939" s="1618"/>
      <c r="P939" s="1618"/>
      <c r="Q939" s="1618"/>
      <c r="R939" s="1618"/>
      <c r="S939" s="1618"/>
      <c r="T939" s="1619"/>
      <c r="U939" s="1548" t="s">
        <v>591</v>
      </c>
      <c r="V939" s="1320"/>
      <c r="W939" s="1320"/>
      <c r="X939" s="1320"/>
      <c r="Y939" s="1320"/>
      <c r="Z939" s="1321"/>
      <c r="AA939" s="1549"/>
      <c r="AB939" s="1443"/>
      <c r="AC939" s="1443"/>
      <c r="AD939" s="1443"/>
      <c r="AE939" s="1443"/>
      <c r="AF939" s="1550"/>
      <c r="AU939" s="2"/>
      <c r="AZ939" s="34"/>
      <c r="BA939" s="34"/>
      <c r="BB939" s="34"/>
      <c r="BC939" s="34"/>
    </row>
    <row r="940" spans="6:55" ht="12.95" customHeight="1">
      <c r="F940" s="1617" t="s">
        <v>2150</v>
      </c>
      <c r="G940" s="1618"/>
      <c r="H940" s="1618"/>
      <c r="I940" s="1618"/>
      <c r="J940" s="1618"/>
      <c r="K940" s="1618"/>
      <c r="L940" s="1618"/>
      <c r="M940" s="1618"/>
      <c r="N940" s="1618"/>
      <c r="O940" s="1618"/>
      <c r="P940" s="1618"/>
      <c r="Q940" s="1618"/>
      <c r="R940" s="1618"/>
      <c r="S940" s="1618"/>
      <c r="T940" s="1619"/>
      <c r="U940" s="1548" t="s">
        <v>591</v>
      </c>
      <c r="V940" s="1320"/>
      <c r="W940" s="1320"/>
      <c r="X940" s="1320"/>
      <c r="Y940" s="1320"/>
      <c r="Z940" s="1321"/>
      <c r="AA940" s="1549"/>
      <c r="AB940" s="1443"/>
      <c r="AC940" s="1443"/>
      <c r="AD940" s="1443"/>
      <c r="AE940" s="1443"/>
      <c r="AF940" s="1550"/>
      <c r="AU940" s="2"/>
      <c r="AZ940" s="34"/>
      <c r="BA940" s="34"/>
      <c r="BB940" s="34"/>
      <c r="BC940" s="34"/>
    </row>
    <row r="941" spans="6:55" ht="12.95" customHeight="1">
      <c r="F941" s="1617" t="s">
        <v>2151</v>
      </c>
      <c r="G941" s="1618"/>
      <c r="H941" s="1618"/>
      <c r="I941" s="1618"/>
      <c r="J941" s="1618"/>
      <c r="K941" s="1618"/>
      <c r="L941" s="1618"/>
      <c r="M941" s="1618"/>
      <c r="N941" s="1618"/>
      <c r="O941" s="1618"/>
      <c r="P941" s="1618"/>
      <c r="Q941" s="1618"/>
      <c r="R941" s="1618"/>
      <c r="S941" s="1618"/>
      <c r="T941" s="1619"/>
      <c r="U941" s="1548" t="s">
        <v>591</v>
      </c>
      <c r="V941" s="1320"/>
      <c r="W941" s="1320"/>
      <c r="X941" s="1320"/>
      <c r="Y941" s="1320"/>
      <c r="Z941" s="1321"/>
      <c r="AA941" s="1549"/>
      <c r="AB941" s="1443"/>
      <c r="AC941" s="1443"/>
      <c r="AD941" s="1443"/>
      <c r="AE941" s="1443"/>
      <c r="AF941" s="1550"/>
      <c r="AZ941" s="30"/>
      <c r="BA941" s="30"/>
    </row>
    <row r="942" spans="6:55" ht="12.95" customHeight="1">
      <c r="F942" s="178" t="s">
        <v>676</v>
      </c>
      <c r="G942" s="5"/>
      <c r="H942" s="5"/>
      <c r="I942" s="5"/>
      <c r="J942" s="5"/>
      <c r="K942" s="5"/>
      <c r="L942" s="5"/>
      <c r="M942" s="5"/>
      <c r="N942" s="5"/>
      <c r="O942" s="5"/>
      <c r="P942" s="5"/>
      <c r="Q942" s="5"/>
      <c r="R942" s="5"/>
      <c r="S942" s="5"/>
      <c r="T942" s="46"/>
      <c r="U942" s="1548" t="s">
        <v>591</v>
      </c>
      <c r="V942" s="1320"/>
      <c r="W942" s="1320"/>
      <c r="X942" s="1320"/>
      <c r="Y942" s="1320"/>
      <c r="Z942" s="1321"/>
      <c r="AA942" s="1549"/>
      <c r="AB942" s="1443"/>
      <c r="AC942" s="1443"/>
      <c r="AD942" s="1443"/>
      <c r="AE942" s="1443"/>
      <c r="AF942" s="1550"/>
    </row>
    <row r="943" spans="6:55" ht="12.95" customHeight="1">
      <c r="F943" s="121" t="s">
        <v>1277</v>
      </c>
      <c r="G943" s="5"/>
      <c r="H943" s="5"/>
      <c r="I943" s="5"/>
      <c r="J943" s="5"/>
      <c r="K943" s="5"/>
      <c r="L943" s="5"/>
      <c r="M943" s="5"/>
      <c r="N943" s="5"/>
      <c r="O943" s="5"/>
      <c r="P943" s="5"/>
      <c r="Q943" s="5"/>
      <c r="R943" s="5"/>
      <c r="S943" s="5"/>
      <c r="T943" s="46"/>
      <c r="U943" s="1548" t="s">
        <v>591</v>
      </c>
      <c r="V943" s="1320"/>
      <c r="W943" s="1320"/>
      <c r="X943" s="1320"/>
      <c r="Y943" s="1320"/>
      <c r="Z943" s="1321"/>
      <c r="AA943" s="1549">
        <f>AO637</f>
        <v>6000000</v>
      </c>
      <c r="AB943" s="1443"/>
      <c r="AC943" s="1443"/>
      <c r="AD943" s="1443"/>
      <c r="AE943" s="1443"/>
      <c r="AF943" s="1550"/>
      <c r="AZ943" s="30"/>
      <c r="BA943" s="14"/>
    </row>
    <row r="944" spans="6:55" ht="12.95" customHeight="1">
      <c r="F944" s="66" t="s">
        <v>802</v>
      </c>
      <c r="G944" s="5"/>
      <c r="H944" s="5"/>
      <c r="I944" s="5"/>
      <c r="J944" s="5"/>
      <c r="K944" s="5"/>
      <c r="L944" s="5"/>
      <c r="M944" s="5"/>
      <c r="N944" s="5"/>
      <c r="O944" s="5"/>
      <c r="P944" s="5"/>
      <c r="Q944" s="5"/>
      <c r="R944" s="5"/>
      <c r="S944" s="5"/>
      <c r="T944" s="46"/>
      <c r="U944" s="1548" t="s">
        <v>591</v>
      </c>
      <c r="V944" s="1320"/>
      <c r="W944" s="1320"/>
      <c r="X944" s="1320"/>
      <c r="Y944" s="1320"/>
      <c r="Z944" s="1321"/>
      <c r="AA944" s="1549"/>
      <c r="AB944" s="1443"/>
      <c r="AC944" s="1443"/>
      <c r="AD944" s="1443"/>
      <c r="AE944" s="1443"/>
      <c r="AF944" s="1550"/>
      <c r="AZ944" s="30"/>
      <c r="BA944" s="14"/>
    </row>
    <row r="945" spans="6:55" ht="12.95" customHeight="1">
      <c r="F945" s="1620" t="s">
        <v>2155</v>
      </c>
      <c r="G945" s="1621"/>
      <c r="H945" s="1621"/>
      <c r="I945" s="1621"/>
      <c r="J945" s="1621"/>
      <c r="K945" s="1621"/>
      <c r="L945" s="1621"/>
      <c r="M945" s="1621"/>
      <c r="N945" s="1621"/>
      <c r="O945" s="1621"/>
      <c r="P945" s="1621"/>
      <c r="Q945" s="1621"/>
      <c r="R945" s="1621"/>
      <c r="S945" s="1621"/>
      <c r="T945" s="1622"/>
      <c r="U945" s="1548" t="s">
        <v>591</v>
      </c>
      <c r="V945" s="1320"/>
      <c r="W945" s="1320"/>
      <c r="X945" s="1320"/>
      <c r="Y945" s="1320"/>
      <c r="Z945" s="1321"/>
      <c r="AA945" s="1549"/>
      <c r="AB945" s="1443"/>
      <c r="AC945" s="1443"/>
      <c r="AD945" s="1443"/>
      <c r="AE945" s="1443"/>
      <c r="AF945" s="1550"/>
      <c r="AZ945" s="30"/>
      <c r="BA945" s="14"/>
    </row>
    <row r="946" spans="6:55" ht="12.95" customHeight="1">
      <c r="F946" s="1620" t="s">
        <v>2156</v>
      </c>
      <c r="G946" s="1621"/>
      <c r="H946" s="1621"/>
      <c r="I946" s="1621"/>
      <c r="J946" s="1621"/>
      <c r="K946" s="1621"/>
      <c r="L946" s="1621"/>
      <c r="M946" s="1621"/>
      <c r="N946" s="1621"/>
      <c r="O946" s="1621"/>
      <c r="P946" s="1621"/>
      <c r="Q946" s="1621"/>
      <c r="R946" s="1621"/>
      <c r="S946" s="1621"/>
      <c r="T946" s="1622"/>
      <c r="U946" s="1548" t="s">
        <v>591</v>
      </c>
      <c r="V946" s="1320"/>
      <c r="W946" s="1320"/>
      <c r="X946" s="1320"/>
      <c r="Y946" s="1320"/>
      <c r="Z946" s="1321"/>
      <c r="AA946" s="1549"/>
      <c r="AB946" s="1443"/>
      <c r="AC946" s="1443"/>
      <c r="AD946" s="1443"/>
      <c r="AE946" s="1443"/>
      <c r="AF946" s="1550"/>
      <c r="AZ946" s="30"/>
      <c r="BA946" s="30"/>
    </row>
    <row r="947" spans="6:55" ht="12.95" customHeight="1">
      <c r="F947" s="1617" t="s">
        <v>2152</v>
      </c>
      <c r="G947" s="1618"/>
      <c r="H947" s="1618"/>
      <c r="I947" s="1618"/>
      <c r="J947" s="1618"/>
      <c r="K947" s="1618"/>
      <c r="L947" s="1618"/>
      <c r="M947" s="1618"/>
      <c r="N947" s="1618"/>
      <c r="O947" s="1618"/>
      <c r="P947" s="1618"/>
      <c r="Q947" s="1618"/>
      <c r="R947" s="1618"/>
      <c r="S947" s="1618"/>
      <c r="T947" s="1619"/>
      <c r="U947" s="1548" t="s">
        <v>591</v>
      </c>
      <c r="V947" s="1320"/>
      <c r="W947" s="1320"/>
      <c r="X947" s="1320"/>
      <c r="Y947" s="1320"/>
      <c r="Z947" s="1321"/>
      <c r="AA947" s="1549"/>
      <c r="AB947" s="1443"/>
      <c r="AC947" s="1443"/>
      <c r="AD947" s="1443"/>
      <c r="AE947" s="1443"/>
      <c r="AF947" s="1550"/>
      <c r="AZ947" s="30"/>
      <c r="BA947" s="30"/>
    </row>
    <row r="948" spans="6:55" ht="12.95" customHeight="1">
      <c r="F948" s="1617" t="s">
        <v>2153</v>
      </c>
      <c r="G948" s="1618"/>
      <c r="H948" s="1618"/>
      <c r="I948" s="1618"/>
      <c r="J948" s="1618"/>
      <c r="K948" s="1618"/>
      <c r="L948" s="1618"/>
      <c r="M948" s="1618"/>
      <c r="N948" s="1618"/>
      <c r="O948" s="1618"/>
      <c r="P948" s="1618"/>
      <c r="Q948" s="1618"/>
      <c r="R948" s="1618"/>
      <c r="S948" s="1618"/>
      <c r="T948" s="1619"/>
      <c r="U948" s="1548" t="s">
        <v>591</v>
      </c>
      <c r="V948" s="1320"/>
      <c r="W948" s="1320"/>
      <c r="X948" s="1320"/>
      <c r="Y948" s="1320"/>
      <c r="Z948" s="1321"/>
      <c r="AA948" s="1549"/>
      <c r="AB948" s="1443"/>
      <c r="AC948" s="1443"/>
      <c r="AD948" s="1443"/>
      <c r="AE948" s="1443"/>
      <c r="AF948" s="1550"/>
      <c r="AZ948" s="30"/>
      <c r="BA948" s="30"/>
    </row>
    <row r="949" spans="6:55" ht="12.95" customHeight="1">
      <c r="F949" s="1617" t="s">
        <v>2154</v>
      </c>
      <c r="G949" s="1618"/>
      <c r="H949" s="1618"/>
      <c r="I949" s="1618"/>
      <c r="J949" s="1618"/>
      <c r="K949" s="1618"/>
      <c r="L949" s="1618"/>
      <c r="M949" s="1618"/>
      <c r="N949" s="1618"/>
      <c r="O949" s="1618"/>
      <c r="P949" s="1618"/>
      <c r="Q949" s="1618"/>
      <c r="R949" s="1618"/>
      <c r="S949" s="1618"/>
      <c r="T949" s="1619"/>
      <c r="U949" s="1548" t="s">
        <v>591</v>
      </c>
      <c r="V949" s="1320"/>
      <c r="W949" s="1320"/>
      <c r="X949" s="1320"/>
      <c r="Y949" s="1320"/>
      <c r="Z949" s="1321"/>
      <c r="AA949" s="1549"/>
      <c r="AB949" s="1443"/>
      <c r="AC949" s="1443"/>
      <c r="AD949" s="1443"/>
      <c r="AE949" s="1443"/>
      <c r="AF949" s="1550"/>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548" t="s">
        <v>591</v>
      </c>
      <c r="V950" s="1320"/>
      <c r="W950" s="1320"/>
      <c r="X950" s="1320"/>
      <c r="Y950" s="1320"/>
      <c r="Z950" s="1321"/>
      <c r="AA950" s="1549"/>
      <c r="AB950" s="1443"/>
      <c r="AC950" s="1443"/>
      <c r="AD950" s="1443"/>
      <c r="AE950" s="1443"/>
      <c r="AF950" s="1550"/>
      <c r="AZ950" s="34"/>
      <c r="BA950" s="34"/>
      <c r="BB950" s="14"/>
      <c r="BC950" s="14"/>
    </row>
    <row r="951" spans="6:55" ht="12.95" customHeight="1">
      <c r="F951" s="1620" t="s">
        <v>2157</v>
      </c>
      <c r="G951" s="1621"/>
      <c r="H951" s="1621"/>
      <c r="I951" s="1621"/>
      <c r="J951" s="1621"/>
      <c r="K951" s="1621"/>
      <c r="L951" s="1621"/>
      <c r="M951" s="1621"/>
      <c r="N951" s="1621"/>
      <c r="O951" s="1621"/>
      <c r="P951" s="1621"/>
      <c r="Q951" s="1621"/>
      <c r="R951" s="1621"/>
      <c r="S951" s="1621"/>
      <c r="T951" s="1622"/>
      <c r="U951" s="1548" t="s">
        <v>591</v>
      </c>
      <c r="V951" s="1320"/>
      <c r="W951" s="1320"/>
      <c r="X951" s="1320"/>
      <c r="Y951" s="1320"/>
      <c r="Z951" s="1321"/>
      <c r="AA951" s="1549"/>
      <c r="AB951" s="1443"/>
      <c r="AC951" s="1443"/>
      <c r="AD951" s="1443"/>
      <c r="AE951" s="1443"/>
      <c r="AF951" s="1550"/>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548" t="s">
        <v>591</v>
      </c>
      <c r="V952" s="1320"/>
      <c r="W952" s="1320"/>
      <c r="X952" s="1320"/>
      <c r="Y952" s="1320"/>
      <c r="Z952" s="1321"/>
      <c r="AA952" s="1549"/>
      <c r="AB952" s="1443"/>
      <c r="AC952" s="1443"/>
      <c r="AD952" s="1443"/>
      <c r="AE952" s="1443"/>
      <c r="AF952" s="1550"/>
      <c r="AZ952" s="34"/>
      <c r="BA952" s="34"/>
      <c r="BB952" s="34"/>
      <c r="BC952" s="34"/>
    </row>
    <row r="953" spans="6:55" ht="12.95" customHeight="1">
      <c r="F953" s="1620" t="s">
        <v>2158</v>
      </c>
      <c r="G953" s="1621"/>
      <c r="H953" s="1621"/>
      <c r="I953" s="1621"/>
      <c r="J953" s="1621"/>
      <c r="K953" s="1621"/>
      <c r="L953" s="1621"/>
      <c r="M953" s="1621"/>
      <c r="N953" s="1621"/>
      <c r="O953" s="1621"/>
      <c r="P953" s="1621"/>
      <c r="Q953" s="1621"/>
      <c r="R953" s="1621"/>
      <c r="S953" s="1621"/>
      <c r="T953" s="1622"/>
      <c r="U953" s="1548" t="s">
        <v>591</v>
      </c>
      <c r="V953" s="1320"/>
      <c r="W953" s="1320"/>
      <c r="X953" s="1320"/>
      <c r="Y953" s="1320"/>
      <c r="Z953" s="1321"/>
      <c r="AA953" s="1549"/>
      <c r="AB953" s="1443"/>
      <c r="AC953" s="1443"/>
      <c r="AD953" s="1443"/>
      <c r="AE953" s="1443"/>
      <c r="AF953" s="1550"/>
      <c r="AZ953" s="34"/>
      <c r="BA953" s="34"/>
      <c r="BB953" s="34"/>
      <c r="BC953" s="34"/>
    </row>
    <row r="954" spans="6:55" ht="12.95" customHeight="1">
      <c r="F954" s="45" t="s">
        <v>806</v>
      </c>
      <c r="G954" s="5"/>
      <c r="H954" s="5"/>
      <c r="I954" s="5"/>
      <c r="J954" s="5"/>
      <c r="K954" s="5"/>
      <c r="L954" s="5"/>
      <c r="M954" s="5"/>
      <c r="N954" s="5"/>
      <c r="O954" s="5"/>
      <c r="P954" s="1548" t="s">
        <v>669</v>
      </c>
      <c r="Q954" s="1320"/>
      <c r="R954" s="1320"/>
      <c r="S954" s="1320"/>
      <c r="T954" s="1321"/>
      <c r="U954" s="1548" t="s">
        <v>591</v>
      </c>
      <c r="V954" s="1320"/>
      <c r="W954" s="1320"/>
      <c r="X954" s="1320"/>
      <c r="Y954" s="1320"/>
      <c r="Z954" s="1321"/>
      <c r="AA954" s="1549"/>
      <c r="AB954" s="1443"/>
      <c r="AC954" s="1443"/>
      <c r="AD954" s="1443"/>
      <c r="AE954" s="1443"/>
      <c r="AF954" s="1550"/>
      <c r="AZ954" s="34"/>
      <c r="BA954" s="34"/>
      <c r="BB954" s="34"/>
      <c r="BC954" s="34"/>
    </row>
    <row r="955" spans="6:55" ht="12.95" customHeight="1">
      <c r="F955" s="1617" t="s">
        <v>2145</v>
      </c>
      <c r="G955" s="1618"/>
      <c r="H955" s="1619"/>
      <c r="I955" s="1557" t="s">
        <v>334</v>
      </c>
      <c r="J955" s="1558"/>
      <c r="K955" s="1558"/>
      <c r="L955" s="1558"/>
      <c r="M955" s="1558"/>
      <c r="N955" s="1558"/>
      <c r="O955" s="1558"/>
      <c r="P955" s="1558"/>
      <c r="Q955" s="1558"/>
      <c r="R955" s="1558"/>
      <c r="S955" s="1558"/>
      <c r="T955" s="1570"/>
      <c r="U955" s="1548" t="s">
        <v>591</v>
      </c>
      <c r="V955" s="1320"/>
      <c r="W955" s="1320"/>
      <c r="X955" s="1320"/>
      <c r="Y955" s="1320"/>
      <c r="Z955" s="1321"/>
      <c r="AA955" s="1549"/>
      <c r="AB955" s="1443"/>
      <c r="AC955" s="1443"/>
      <c r="AD955" s="1443"/>
      <c r="AE955" s="1443"/>
      <c r="AF955" s="1550"/>
      <c r="AZ955" s="34"/>
      <c r="BA955" s="34"/>
      <c r="BB955" s="34"/>
      <c r="BC955" s="34"/>
    </row>
    <row r="956" spans="6:55" ht="12.95" customHeight="1">
      <c r="F956" s="45" t="s">
        <v>86</v>
      </c>
      <c r="G956" s="48"/>
      <c r="H956" s="48"/>
      <c r="I956" s="1557" t="s">
        <v>334</v>
      </c>
      <c r="J956" s="1558"/>
      <c r="K956" s="1558"/>
      <c r="L956" s="1558"/>
      <c r="M956" s="1558"/>
      <c r="N956" s="1558"/>
      <c r="O956" s="1558"/>
      <c r="P956" s="1558"/>
      <c r="Q956" s="1558"/>
      <c r="R956" s="1558"/>
      <c r="S956" s="1558"/>
      <c r="T956" s="1570"/>
      <c r="U956" s="1548" t="s">
        <v>591</v>
      </c>
      <c r="V956" s="1320"/>
      <c r="W956" s="1320"/>
      <c r="X956" s="1320"/>
      <c r="Y956" s="1320"/>
      <c r="Z956" s="1321"/>
      <c r="AA956" s="1549"/>
      <c r="AB956" s="1443"/>
      <c r="AC956" s="1443"/>
      <c r="AD956" s="1443"/>
      <c r="AE956" s="1443"/>
      <c r="AF956" s="1550"/>
      <c r="AZ956" s="34"/>
      <c r="BA956" s="34"/>
      <c r="BB956" s="34"/>
      <c r="BC956" s="34"/>
    </row>
    <row r="957" spans="6:55" ht="12.95" customHeight="1">
      <c r="F957" s="45" t="s">
        <v>10</v>
      </c>
      <c r="G957" s="48"/>
      <c r="H957" s="48"/>
      <c r="I957" s="1614" t="s">
        <v>334</v>
      </c>
      <c r="J957" s="1615"/>
      <c r="K957" s="1615"/>
      <c r="L957" s="1615"/>
      <c r="M957" s="1615"/>
      <c r="N957" s="1615"/>
      <c r="O957" s="1615"/>
      <c r="P957" s="1615"/>
      <c r="Q957" s="1615"/>
      <c r="R957" s="1615"/>
      <c r="S957" s="1615"/>
      <c r="T957" s="1616"/>
      <c r="U957" s="1548" t="s">
        <v>591</v>
      </c>
      <c r="V957" s="1320"/>
      <c r="W957" s="1320"/>
      <c r="X957" s="1320"/>
      <c r="Y957" s="1320"/>
      <c r="Z957" s="1321"/>
      <c r="AA957" s="1549"/>
      <c r="AB957" s="1443"/>
      <c r="AC957" s="1443"/>
      <c r="AD957" s="1443"/>
      <c r="AE957" s="1443"/>
      <c r="AF957" s="1550"/>
      <c r="AV957" s="2"/>
      <c r="AW957" s="2"/>
      <c r="AX957" s="2"/>
      <c r="AY957" s="2"/>
      <c r="AZ957" s="34"/>
      <c r="BA957" s="34"/>
      <c r="BB957" s="34"/>
      <c r="BC957" s="34"/>
    </row>
    <row r="958" spans="6:55" ht="12.95" customHeight="1">
      <c r="F958" s="47" t="s">
        <v>170</v>
      </c>
      <c r="G958" s="48"/>
      <c r="H958" s="48"/>
      <c r="I958" s="1614" t="s">
        <v>334</v>
      </c>
      <c r="J958" s="1615"/>
      <c r="K958" s="1615"/>
      <c r="L958" s="1615"/>
      <c r="M958" s="1615"/>
      <c r="N958" s="1615"/>
      <c r="O958" s="1615"/>
      <c r="P958" s="1615"/>
      <c r="Q958" s="1615"/>
      <c r="R958" s="1615"/>
      <c r="S958" s="1615"/>
      <c r="T958" s="1616"/>
      <c r="U958" s="1548" t="s">
        <v>591</v>
      </c>
      <c r="V958" s="1320"/>
      <c r="W958" s="1320"/>
      <c r="X958" s="1320"/>
      <c r="Y958" s="1320"/>
      <c r="Z958" s="1321"/>
      <c r="AA958" s="1549"/>
      <c r="AB958" s="1443"/>
      <c r="AC958" s="1443"/>
      <c r="AD958" s="1443"/>
      <c r="AE958" s="1443"/>
      <c r="AF958" s="1550"/>
      <c r="AU958" s="2"/>
      <c r="AZ958" s="34"/>
      <c r="BA958" s="34"/>
      <c r="BB958" s="34"/>
      <c r="BC958" s="34"/>
    </row>
    <row r="959" spans="6:55" ht="12.95" customHeight="1">
      <c r="F959" s="47" t="s">
        <v>170</v>
      </c>
      <c r="G959" s="48"/>
      <c r="H959" s="48"/>
      <c r="I959" s="1614" t="s">
        <v>334</v>
      </c>
      <c r="J959" s="1615"/>
      <c r="K959" s="1615"/>
      <c r="L959" s="1615"/>
      <c r="M959" s="1615"/>
      <c r="N959" s="1615"/>
      <c r="O959" s="1615"/>
      <c r="P959" s="1615"/>
      <c r="Q959" s="1615"/>
      <c r="R959" s="1615"/>
      <c r="S959" s="1615"/>
      <c r="T959" s="1616"/>
      <c r="U959" s="1548" t="s">
        <v>591</v>
      </c>
      <c r="V959" s="1320"/>
      <c r="W959" s="1320"/>
      <c r="X959" s="1320"/>
      <c r="Y959" s="1320"/>
      <c r="Z959" s="1321"/>
      <c r="AA959" s="1549"/>
      <c r="AB959" s="1443"/>
      <c r="AC959" s="1443"/>
      <c r="AD959" s="1443"/>
      <c r="AE959" s="1443"/>
      <c r="AF959" s="1550"/>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9"/>
      <c r="N964" s="1432"/>
      <c r="O964" s="1432"/>
      <c r="P964" s="1432"/>
      <c r="Q964" s="1432"/>
      <c r="R964" s="1432"/>
      <c r="S964" s="1586"/>
      <c r="U964" s="66" t="s">
        <v>11</v>
      </c>
      <c r="V964" s="5"/>
      <c r="W964" s="5"/>
      <c r="X964" s="5"/>
      <c r="Y964" s="5"/>
      <c r="Z964" s="5"/>
      <c r="AA964" s="5"/>
      <c r="AB964" s="5"/>
      <c r="AC964" s="5"/>
      <c r="AD964" s="46"/>
      <c r="AE964" s="1629"/>
      <c r="AF964" s="1432"/>
      <c r="AG964" s="1432"/>
      <c r="AH964" s="1432"/>
      <c r="AI964" s="1432"/>
      <c r="AJ964" s="1432"/>
      <c r="AK964" s="1586"/>
      <c r="AZ964" s="34"/>
      <c r="BA964" s="34"/>
      <c r="BB964" s="34"/>
      <c r="BC964" s="34"/>
    </row>
    <row r="965" spans="1:64" ht="12.95" customHeight="1">
      <c r="C965" s="66" t="s">
        <v>12</v>
      </c>
      <c r="D965" s="5"/>
      <c r="E965" s="5"/>
      <c r="F965" s="5"/>
      <c r="G965" s="5"/>
      <c r="H965" s="5"/>
      <c r="I965" s="5"/>
      <c r="J965" s="5"/>
      <c r="K965" s="5"/>
      <c r="L965" s="46"/>
      <c r="M965" s="1393"/>
      <c r="N965" s="1449"/>
      <c r="O965" s="1449"/>
      <c r="P965" s="1449"/>
      <c r="Q965" s="1449"/>
      <c r="R965" s="1449"/>
      <c r="S965" s="1653"/>
      <c r="U965" s="66" t="s">
        <v>12</v>
      </c>
      <c r="V965" s="5"/>
      <c r="W965" s="5"/>
      <c r="X965" s="5"/>
      <c r="Y965" s="5"/>
      <c r="Z965" s="5"/>
      <c r="AA965" s="5"/>
      <c r="AB965" s="5"/>
      <c r="AC965" s="5"/>
      <c r="AD965" s="46"/>
      <c r="AE965" s="1393"/>
      <c r="AF965" s="1449"/>
      <c r="AG965" s="1449"/>
      <c r="AH965" s="1449"/>
      <c r="AI965" s="1449"/>
      <c r="AJ965" s="1449"/>
      <c r="AK965" s="1653"/>
      <c r="AZ965" s="34"/>
      <c r="BA965" s="34"/>
      <c r="BB965" s="34"/>
      <c r="BC965" s="34"/>
    </row>
    <row r="966" spans="1:64" ht="12.95" customHeight="1">
      <c r="C966" s="66" t="s">
        <v>880</v>
      </c>
      <c r="D966" s="5"/>
      <c r="E966" s="5"/>
      <c r="J966" s="1669" t="s">
        <v>307</v>
      </c>
      <c r="K966" s="1670"/>
      <c r="L966" s="1670"/>
      <c r="M966" s="1670"/>
      <c r="N966" s="1670"/>
      <c r="O966" s="1670"/>
      <c r="P966" s="1670"/>
      <c r="Q966" s="1670"/>
      <c r="R966" s="1670"/>
      <c r="S966" s="1671"/>
      <c r="U966" s="66" t="s">
        <v>880</v>
      </c>
      <c r="V966" s="5"/>
      <c r="W966" s="5"/>
      <c r="AB966" s="1669" t="s">
        <v>307</v>
      </c>
      <c r="AC966" s="1670"/>
      <c r="AD966" s="1670"/>
      <c r="AE966" s="1670"/>
      <c r="AF966" s="1670"/>
      <c r="AG966" s="1670"/>
      <c r="AH966" s="1670"/>
      <c r="AI966" s="1670"/>
      <c r="AJ966" s="1670"/>
      <c r="AK966" s="1671"/>
      <c r="AZ966" s="34"/>
      <c r="BA966" s="34"/>
      <c r="BB966" s="34"/>
      <c r="BC966" s="34"/>
    </row>
    <row r="967" spans="1:64" ht="12.95" customHeight="1">
      <c r="C967" s="66" t="s">
        <v>13</v>
      </c>
      <c r="D967" s="5"/>
      <c r="E967" s="5"/>
      <c r="F967" s="5"/>
      <c r="G967" s="5"/>
      <c r="H967" s="5"/>
      <c r="I967" s="5"/>
      <c r="J967" s="5"/>
      <c r="K967" s="5"/>
      <c r="L967" s="46"/>
      <c r="M967" s="1640"/>
      <c r="N967" s="1641"/>
      <c r="O967" s="1641"/>
      <c r="P967" s="1641"/>
      <c r="Q967" s="1641"/>
      <c r="R967" s="1641"/>
      <c r="S967" s="1642"/>
      <c r="U967" s="66" t="s">
        <v>13</v>
      </c>
      <c r="V967" s="5"/>
      <c r="W967" s="5"/>
      <c r="X967" s="5"/>
      <c r="Y967" s="5"/>
      <c r="Z967" s="5"/>
      <c r="AA967" s="5"/>
      <c r="AB967" s="5"/>
      <c r="AC967" s="5"/>
      <c r="AD967" s="46"/>
      <c r="AE967" s="1660"/>
      <c r="AF967" s="1641"/>
      <c r="AG967" s="1641"/>
      <c r="AH967" s="1641"/>
      <c r="AI967" s="1641"/>
      <c r="AJ967" s="1641"/>
      <c r="AK967" s="1642"/>
      <c r="AZ967" s="34"/>
      <c r="BA967" s="34"/>
      <c r="BB967" s="34"/>
      <c r="BC967" s="34"/>
    </row>
    <row r="968" spans="1:64" ht="12.95" customHeight="1">
      <c r="C968" s="66" t="s">
        <v>14</v>
      </c>
      <c r="D968" s="5"/>
      <c r="E968" s="5"/>
      <c r="F968" s="5"/>
      <c r="G968" s="5"/>
      <c r="H968" s="5"/>
      <c r="I968" s="5"/>
      <c r="J968" s="5"/>
      <c r="K968" s="5"/>
      <c r="L968" s="46"/>
      <c r="M968" s="1554"/>
      <c r="N968" s="1552"/>
      <c r="O968" s="1552"/>
      <c r="P968" s="1552"/>
      <c r="Q968" s="1552"/>
      <c r="R968" s="1552"/>
      <c r="S968" s="1553"/>
      <c r="U968" s="66" t="s">
        <v>14</v>
      </c>
      <c r="V968" s="5"/>
      <c r="W968" s="5"/>
      <c r="X968" s="5"/>
      <c r="Y968" s="5"/>
      <c r="Z968" s="5"/>
      <c r="AA968" s="5"/>
      <c r="AB968" s="5"/>
      <c r="AC968" s="5"/>
      <c r="AD968" s="46"/>
      <c r="AE968" s="1554"/>
      <c r="AF968" s="1552"/>
      <c r="AG968" s="1552"/>
      <c r="AH968" s="1552"/>
      <c r="AI968" s="1552"/>
      <c r="AJ968" s="1552"/>
      <c r="AK968" s="1553"/>
      <c r="AV968" s="2"/>
      <c r="AW968" s="2"/>
      <c r="AX968" s="2"/>
      <c r="AY968" s="2"/>
      <c r="AZ968" s="34"/>
      <c r="BA968" s="34"/>
      <c r="BB968" s="34"/>
      <c r="BC968" s="34"/>
    </row>
    <row r="969" spans="1:64" ht="12.95" customHeight="1">
      <c r="C969" s="66" t="s">
        <v>15</v>
      </c>
      <c r="D969" s="5"/>
      <c r="E969" s="5"/>
      <c r="F969" s="5"/>
      <c r="G969" s="5"/>
      <c r="H969" s="5"/>
      <c r="I969" s="5"/>
      <c r="J969" s="5"/>
      <c r="K969" s="5"/>
      <c r="L969" s="46"/>
      <c r="M969" s="1549"/>
      <c r="N969" s="1443"/>
      <c r="O969" s="1443"/>
      <c r="P969" s="1443"/>
      <c r="Q969" s="1443"/>
      <c r="R969" s="1443"/>
      <c r="S969" s="1550"/>
      <c r="U969" s="66" t="s">
        <v>15</v>
      </c>
      <c r="V969" s="5"/>
      <c r="W969" s="5"/>
      <c r="X969" s="5"/>
      <c r="Y969" s="5"/>
      <c r="Z969" s="5"/>
      <c r="AA969" s="5"/>
      <c r="AB969" s="5"/>
      <c r="AC969" s="5"/>
      <c r="AD969" s="46"/>
      <c r="AE969" s="1549"/>
      <c r="AF969" s="1443"/>
      <c r="AG969" s="1443"/>
      <c r="AH969" s="1443"/>
      <c r="AI969" s="1443"/>
      <c r="AJ969" s="1443"/>
      <c r="AK969" s="1550"/>
      <c r="AV969" s="2"/>
      <c r="AW969" s="2"/>
      <c r="AX969" s="2"/>
      <c r="AY969" s="2"/>
      <c r="AZ969" s="34"/>
      <c r="BA969" s="34"/>
      <c r="BB969" s="34"/>
      <c r="BC969" s="34"/>
    </row>
    <row r="970" spans="1:64" ht="12.95" customHeight="1">
      <c r="C970" s="66" t="s">
        <v>16</v>
      </c>
      <c r="D970" s="5"/>
      <c r="E970" s="5"/>
      <c r="F970" s="5"/>
      <c r="G970" s="5"/>
      <c r="H970" s="5"/>
      <c r="I970" s="5"/>
      <c r="J970" s="5"/>
      <c r="K970" s="5"/>
      <c r="L970" s="46"/>
      <c r="M970" s="1549"/>
      <c r="N970" s="1443"/>
      <c r="O970" s="1443"/>
      <c r="P970" s="1443"/>
      <c r="Q970" s="1443"/>
      <c r="R970" s="1443"/>
      <c r="S970" s="1550"/>
      <c r="U970" s="66" t="s">
        <v>16</v>
      </c>
      <c r="V970" s="5"/>
      <c r="W970" s="5"/>
      <c r="X970" s="5"/>
      <c r="Y970" s="5"/>
      <c r="Z970" s="5"/>
      <c r="AA970" s="5"/>
      <c r="AB970" s="5"/>
      <c r="AC970" s="5"/>
      <c r="AD970" s="46"/>
      <c r="AE970" s="1549"/>
      <c r="AF970" s="1443"/>
      <c r="AG970" s="1443"/>
      <c r="AH970" s="1443"/>
      <c r="AI970" s="1443"/>
      <c r="AJ970" s="1443"/>
      <c r="AK970" s="1550"/>
      <c r="AV970" s="2"/>
      <c r="AW970" s="2"/>
      <c r="AX970" s="2"/>
      <c r="AY970" s="2"/>
      <c r="AZ970" s="34"/>
      <c r="BB970" s="34"/>
      <c r="BC970" s="34"/>
    </row>
    <row r="971" spans="1:64" ht="12.95" customHeight="1">
      <c r="C971" s="121" t="s">
        <v>1650</v>
      </c>
      <c r="D971" s="5"/>
      <c r="E971" s="5"/>
      <c r="F971" s="5"/>
      <c r="G971" s="5"/>
      <c r="H971" s="5"/>
      <c r="I971" s="5"/>
      <c r="J971" s="5"/>
      <c r="K971" s="5"/>
      <c r="L971" s="46"/>
      <c r="M971" s="1657"/>
      <c r="N971" s="1658"/>
      <c r="O971" s="1658"/>
      <c r="P971" s="1658"/>
      <c r="Q971" s="1658"/>
      <c r="R971" s="1658"/>
      <c r="S971" s="1659"/>
      <c r="U971" s="121" t="s">
        <v>1650</v>
      </c>
      <c r="V971" s="5"/>
      <c r="W971" s="5"/>
      <c r="X971" s="5"/>
      <c r="Y971" s="5"/>
      <c r="Z971" s="5"/>
      <c r="AA971" s="5"/>
      <c r="AB971" s="5"/>
      <c r="AC971" s="5"/>
      <c r="AD971" s="46"/>
      <c r="AE971" s="1657"/>
      <c r="AF971" s="1658"/>
      <c r="AG971" s="1658"/>
      <c r="AH971" s="1658"/>
      <c r="AI971" s="1658"/>
      <c r="AJ971" s="1658"/>
      <c r="AK971" s="1659"/>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26"/>
      <c r="N976" s="1627"/>
      <c r="O976" s="1627"/>
      <c r="P976" s="1627"/>
      <c r="Q976" s="1627"/>
      <c r="R976" s="1627"/>
      <c r="S976" s="1628"/>
      <c r="T976" s="66" t="s">
        <v>790</v>
      </c>
      <c r="U976" s="5"/>
      <c r="V976" s="5"/>
      <c r="W976" s="5"/>
      <c r="X976" s="5"/>
      <c r="Y976" s="5"/>
      <c r="Z976" s="46"/>
      <c r="AA976" s="1626"/>
      <c r="AB976" s="1627"/>
      <c r="AC976" s="1627"/>
      <c r="AD976" s="1627"/>
      <c r="AE976" s="1627"/>
      <c r="AF976" s="1627"/>
      <c r="AG976" s="1628"/>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26"/>
      <c r="N977" s="1627"/>
      <c r="O977" s="1627"/>
      <c r="P977" s="1627"/>
      <c r="Q977" s="1627"/>
      <c r="R977" s="1627"/>
      <c r="S977" s="1628"/>
      <c r="T977" s="66" t="s">
        <v>789</v>
      </c>
      <c r="U977" s="5"/>
      <c r="V977" s="5"/>
      <c r="W977" s="5"/>
      <c r="X977" s="5"/>
      <c r="Y977" s="5"/>
      <c r="Z977" s="46"/>
      <c r="AA977" s="1626"/>
      <c r="AB977" s="1627"/>
      <c r="AC977" s="1627"/>
      <c r="AD977" s="1627"/>
      <c r="AE977" s="1627"/>
      <c r="AF977" s="1627"/>
      <c r="AG977" s="1628"/>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43" t="s">
        <v>591</v>
      </c>
      <c r="N978" s="1644"/>
      <c r="O978" s="1644"/>
      <c r="P978" s="1644"/>
      <c r="Q978" s="1644"/>
      <c r="R978" s="1644"/>
      <c r="S978" s="1645"/>
      <c r="T978" s="45" t="s">
        <v>337</v>
      </c>
      <c r="U978" s="5"/>
      <c r="V978" s="5"/>
      <c r="W978" s="5"/>
      <c r="X978" s="5"/>
      <c r="Y978" s="5"/>
      <c r="Z978" s="46"/>
      <c r="AA978" s="1626"/>
      <c r="AB978" s="1627"/>
      <c r="AC978" s="1627"/>
      <c r="AD978" s="1627"/>
      <c r="AE978" s="1627"/>
      <c r="AF978" s="1627"/>
      <c r="AG978" s="1628"/>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26"/>
      <c r="N979" s="1627"/>
      <c r="O979" s="1627"/>
      <c r="P979" s="1627"/>
      <c r="Q979" s="1627"/>
      <c r="R979" s="1627"/>
      <c r="S979" s="1628"/>
      <c r="T979" s="45" t="s">
        <v>338</v>
      </c>
      <c r="U979" s="5"/>
      <c r="V979" s="5"/>
      <c r="W979" s="5"/>
      <c r="X979" s="5"/>
      <c r="Y979" s="5"/>
      <c r="Z979" s="46"/>
      <c r="AA979" s="1626"/>
      <c r="AB979" s="1627"/>
      <c r="AC979" s="1627"/>
      <c r="AD979" s="1627"/>
      <c r="AE979" s="1627"/>
      <c r="AF979" s="1627"/>
      <c r="AG979" s="1628"/>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26"/>
      <c r="N980" s="1627"/>
      <c r="O980" s="1627"/>
      <c r="P980" s="1627"/>
      <c r="Q980" s="1627"/>
      <c r="R980" s="1627"/>
      <c r="S980" s="1628"/>
      <c r="T980" s="45" t="s">
        <v>376</v>
      </c>
      <c r="U980" s="5"/>
      <c r="V980" s="5"/>
      <c r="W980" s="5"/>
      <c r="X980" s="5"/>
      <c r="Y980" s="5"/>
      <c r="Z980" s="46"/>
      <c r="AA980" s="1626"/>
      <c r="AB980" s="1627"/>
      <c r="AC980" s="1627"/>
      <c r="AD980" s="1627"/>
      <c r="AE980" s="1627"/>
      <c r="AF980" s="1627"/>
      <c r="AG980" s="1628"/>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669" t="s">
        <v>307</v>
      </c>
      <c r="N981" s="1670"/>
      <c r="O981" s="1670"/>
      <c r="P981" s="1670"/>
      <c r="Q981" s="1670"/>
      <c r="R981" s="1670"/>
      <c r="S981" s="1671"/>
      <c r="T981" s="1650"/>
      <c r="U981" s="1651"/>
      <c r="V981" s="1651"/>
      <c r="W981" s="1651"/>
      <c r="X981" s="1651"/>
      <c r="Y981" s="1651"/>
      <c r="Z981" s="1652"/>
      <c r="AA981" s="1626"/>
      <c r="AB981" s="1627"/>
      <c r="AC981" s="1627"/>
      <c r="AD981" s="1627"/>
      <c r="AE981" s="1627"/>
      <c r="AF981" s="1627"/>
      <c r="AG981" s="1628"/>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26"/>
      <c r="N982" s="1627"/>
      <c r="O982" s="1627"/>
      <c r="P982" s="1627"/>
      <c r="Q982" s="1627"/>
      <c r="R982" s="1627"/>
      <c r="S982" s="1628"/>
      <c r="T982" s="1650"/>
      <c r="U982" s="1651"/>
      <c r="V982" s="1651"/>
      <c r="W982" s="1651"/>
      <c r="X982" s="1651"/>
      <c r="Y982" s="1651"/>
      <c r="Z982" s="1652"/>
      <c r="AA982" s="1626"/>
      <c r="AB982" s="1627"/>
      <c r="AC982" s="1627"/>
      <c r="AD982" s="1627"/>
      <c r="AE982" s="1627"/>
      <c r="AF982" s="1627"/>
      <c r="AG982" s="1628"/>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25" t="s">
        <v>669</v>
      </c>
      <c r="P983" s="1394"/>
      <c r="Q983" s="92"/>
      <c r="R983" s="92"/>
      <c r="S983" s="93"/>
      <c r="T983" s="41" t="s">
        <v>170</v>
      </c>
      <c r="U983" s="42"/>
      <c r="V983" s="42"/>
      <c r="W983" s="1741" t="s">
        <v>334</v>
      </c>
      <c r="X983" s="1742"/>
      <c r="Y983" s="1742"/>
      <c r="Z983" s="1742"/>
      <c r="AA983" s="1742"/>
      <c r="AB983" s="1742"/>
      <c r="AC983" s="1742"/>
      <c r="AD983" s="1742"/>
      <c r="AE983" s="1742"/>
      <c r="AF983" s="1742"/>
      <c r="AG983" s="1743"/>
      <c r="AU983" s="68"/>
      <c r="AV983" s="95"/>
      <c r="AW983" s="95"/>
      <c r="AX983" s="95"/>
      <c r="AY983" s="95"/>
      <c r="AZ983" s="34"/>
      <c r="BB983" s="34"/>
      <c r="BC983" s="34"/>
      <c r="BD983" s="34"/>
      <c r="BE983" s="34"/>
      <c r="BF983" s="34"/>
      <c r="BG983" s="34"/>
      <c r="BH983" s="34"/>
      <c r="BI983" s="34"/>
      <c r="BJ983" s="34"/>
      <c r="BK983" s="34"/>
      <c r="BL983" s="34"/>
    </row>
    <row r="984" spans="1:64" ht="12.95" customHeight="1">
      <c r="F984" s="1526" t="s">
        <v>33</v>
      </c>
      <c r="G984" s="1297"/>
      <c r="H984" s="1297"/>
      <c r="I984" s="1297"/>
      <c r="J984" s="1297"/>
      <c r="K984" s="1297"/>
      <c r="L984" s="1297"/>
      <c r="M984" s="1626"/>
      <c r="N984" s="1627"/>
      <c r="O984" s="1627"/>
      <c r="P984" s="1627"/>
      <c r="Q984" s="1627"/>
      <c r="R984" s="1627"/>
      <c r="S984" s="1628"/>
      <c r="T984" s="47"/>
      <c r="U984" s="48"/>
      <c r="V984" s="48"/>
      <c r="W984" s="48"/>
      <c r="X984" s="48"/>
      <c r="Y984" s="48"/>
      <c r="Z984" s="124" t="s">
        <v>134</v>
      </c>
      <c r="AA984" s="1711"/>
      <c r="AB984" s="1712"/>
      <c r="AC984" s="1712"/>
      <c r="AD984" s="1712"/>
      <c r="AE984" s="1712"/>
      <c r="AF984" s="1712"/>
      <c r="AG984" s="1713"/>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560"/>
      <c r="BH985" s="1560"/>
      <c r="BI985" s="1560"/>
      <c r="BJ985" s="1560"/>
      <c r="BK985" s="1560"/>
      <c r="BL985" s="1560"/>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456" t="s">
        <v>548</v>
      </c>
      <c r="B988" s="1456"/>
      <c r="C988" s="1456"/>
      <c r="D988" s="1456"/>
      <c r="E988" s="1456"/>
      <c r="F988" s="1456"/>
      <c r="G988" s="1456"/>
      <c r="H988" s="1456"/>
      <c r="I988" s="1456"/>
      <c r="J988" s="1456"/>
      <c r="K988" s="1456"/>
      <c r="L988" s="1456"/>
      <c r="M988" s="1456"/>
      <c r="N988" s="1456"/>
      <c r="O988" s="1456"/>
      <c r="P988" s="1456"/>
      <c r="Q988" s="1456"/>
      <c r="R988" s="1456"/>
      <c r="S988" s="1456"/>
      <c r="T988" s="1456"/>
      <c r="U988" s="1456"/>
      <c r="V988" s="1456"/>
      <c r="W988" s="1456"/>
      <c r="X988" s="1456"/>
      <c r="Y988" s="1456"/>
      <c r="Z988" s="1456"/>
      <c r="AA988" s="1456"/>
      <c r="AB988" s="1456"/>
      <c r="AC988" s="1456"/>
      <c r="AD988" s="1456"/>
      <c r="AE988" s="1456"/>
      <c r="AF988" s="1456"/>
      <c r="AG988" s="1456"/>
      <c r="AH988" s="1456"/>
      <c r="AI988" s="1456"/>
      <c r="AJ988" s="1456"/>
      <c r="AK988" s="1456"/>
      <c r="AL988" s="1456"/>
      <c r="AM988" s="1456"/>
      <c r="AN988" s="1456"/>
      <c r="AO988" s="1456"/>
      <c r="AP988" s="1456"/>
      <c r="AQ988" s="1456"/>
      <c r="AR988" s="1456"/>
      <c r="AS988" s="1456"/>
      <c r="AT988" s="1456"/>
      <c r="AU988" s="68"/>
      <c r="AV988" s="68"/>
      <c r="AW988" s="68"/>
      <c r="AX988" s="68"/>
      <c r="AY988" s="68"/>
      <c r="AZ988" s="14"/>
      <c r="BA988" s="14"/>
      <c r="BB988" s="908"/>
      <c r="BC988" s="908"/>
    </row>
    <row r="989" spans="1:64" ht="12.95" customHeight="1">
      <c r="A989" s="1456"/>
      <c r="B989" s="1456"/>
      <c r="C989" s="1456"/>
      <c r="D989" s="1456"/>
      <c r="E989" s="1456"/>
      <c r="F989" s="1456"/>
      <c r="G989" s="1456"/>
      <c r="H989" s="1456"/>
      <c r="I989" s="1456"/>
      <c r="J989" s="1456"/>
      <c r="K989" s="1456"/>
      <c r="L989" s="1456"/>
      <c r="M989" s="1456"/>
      <c r="N989" s="1456"/>
      <c r="O989" s="1456"/>
      <c r="P989" s="1456"/>
      <c r="Q989" s="1456"/>
      <c r="R989" s="1456"/>
      <c r="S989" s="1456"/>
      <c r="T989" s="1456"/>
      <c r="U989" s="1456"/>
      <c r="V989" s="1456"/>
      <c r="W989" s="1456"/>
      <c r="X989" s="1456"/>
      <c r="Y989" s="1456"/>
      <c r="Z989" s="1456"/>
      <c r="AA989" s="1456"/>
      <c r="AB989" s="1456"/>
      <c r="AC989" s="1456"/>
      <c r="AD989" s="1456"/>
      <c r="AE989" s="1456"/>
      <c r="AF989" s="1456"/>
      <c r="AG989" s="1456"/>
      <c r="AH989" s="1456"/>
      <c r="AI989" s="1456"/>
      <c r="AJ989" s="1456"/>
      <c r="AK989" s="1456"/>
      <c r="AL989" s="1456"/>
      <c r="AM989" s="1456"/>
      <c r="AN989" s="1456"/>
      <c r="AO989" s="1456"/>
      <c r="AP989" s="1456"/>
      <c r="AQ989" s="1456"/>
      <c r="AR989" s="1456"/>
      <c r="AS989" s="1456"/>
      <c r="AT989" s="1456"/>
      <c r="AU989" s="68"/>
      <c r="AV989" s="68"/>
      <c r="AW989" s="68"/>
      <c r="AX989" s="68"/>
      <c r="AY989" s="68"/>
      <c r="AZ989" s="30"/>
      <c r="BA989" s="14"/>
      <c r="BB989" s="14"/>
      <c r="BC989" s="14"/>
    </row>
    <row r="990" spans="1:64" ht="12.95" customHeight="1">
      <c r="A990" s="1456"/>
      <c r="B990" s="1456"/>
      <c r="C990" s="1456"/>
      <c r="D990" s="1456"/>
      <c r="E990" s="1456"/>
      <c r="F990" s="1456"/>
      <c r="G990" s="1456"/>
      <c r="H990" s="1456"/>
      <c r="I990" s="1456"/>
      <c r="J990" s="1456"/>
      <c r="K990" s="1456"/>
      <c r="L990" s="1456"/>
      <c r="M990" s="1456"/>
      <c r="N990" s="1456"/>
      <c r="O990" s="1456"/>
      <c r="P990" s="1456"/>
      <c r="Q990" s="1456"/>
      <c r="R990" s="1456"/>
      <c r="S990" s="1456"/>
      <c r="T990" s="1456"/>
      <c r="U990" s="1456"/>
      <c r="V990" s="1456"/>
      <c r="W990" s="1456"/>
      <c r="X990" s="1456"/>
      <c r="Y990" s="1456"/>
      <c r="Z990" s="1456"/>
      <c r="AA990" s="1456"/>
      <c r="AB990" s="1456"/>
      <c r="AC990" s="1456"/>
      <c r="AD990" s="1456"/>
      <c r="AE990" s="1456"/>
      <c r="AF990" s="1456"/>
      <c r="AG990" s="1456"/>
      <c r="AH990" s="1456"/>
      <c r="AI990" s="1456"/>
      <c r="AJ990" s="1456"/>
      <c r="AK990" s="1456"/>
      <c r="AL990" s="1456"/>
      <c r="AM990" s="1456"/>
      <c r="AN990" s="1456"/>
      <c r="AO990" s="1456"/>
      <c r="AP990" s="1456"/>
      <c r="AQ990" s="1456"/>
      <c r="AR990" s="1456"/>
      <c r="AS990" s="1456"/>
      <c r="AT990" s="1456"/>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737" t="s">
        <v>638</v>
      </c>
      <c r="E994" s="1738"/>
      <c r="F994" s="1738"/>
      <c r="G994" s="1738"/>
      <c r="H994" s="1738"/>
      <c r="I994" s="1738"/>
      <c r="J994" s="1738"/>
      <c r="K994" s="1738"/>
      <c r="L994" s="1738"/>
      <c r="M994" s="1738"/>
      <c r="N994" s="1738"/>
      <c r="O994" s="1738"/>
      <c r="P994" s="1738"/>
      <c r="Q994" s="1739"/>
      <c r="R994" s="1737" t="s">
        <v>639</v>
      </c>
      <c r="S994" s="1738"/>
      <c r="T994" s="1738"/>
      <c r="U994" s="1738"/>
      <c r="V994" s="1738"/>
      <c r="W994" s="1738"/>
      <c r="X994" s="1738"/>
      <c r="Y994" s="1738"/>
      <c r="Z994" s="1738"/>
      <c r="AA994" s="1739"/>
      <c r="AB994" s="1737" t="s">
        <v>640</v>
      </c>
      <c r="AC994" s="1738"/>
      <c r="AD994" s="1738"/>
      <c r="AE994" s="1738"/>
      <c r="AF994" s="1738"/>
      <c r="AG994" s="1738"/>
      <c r="AH994" s="1738"/>
      <c r="AI994" s="1739"/>
      <c r="AJ994" s="1737" t="s">
        <v>641</v>
      </c>
      <c r="AK994" s="1738"/>
      <c r="AL994" s="1738"/>
      <c r="AM994" s="1738"/>
      <c r="AN994" s="1738"/>
      <c r="AO994" s="1738"/>
      <c r="AP994" s="1738"/>
      <c r="AQ994" s="1739"/>
      <c r="AR994" s="68"/>
      <c r="AS994" s="68"/>
      <c r="AT994" s="68"/>
      <c r="AU994" s="68"/>
      <c r="AV994" s="68"/>
      <c r="AW994" s="68"/>
      <c r="AX994" s="68"/>
      <c r="AY994" s="68"/>
      <c r="AZ994" s="30"/>
      <c r="BB994" s="14"/>
      <c r="BC994" s="14"/>
    </row>
    <row r="995" spans="1:55" ht="12.95" customHeight="1">
      <c r="A995" s="14"/>
      <c r="B995" s="73"/>
      <c r="C995" s="925"/>
      <c r="D995" s="1605" t="s">
        <v>633</v>
      </c>
      <c r="E995" s="1606"/>
      <c r="F995" s="1606"/>
      <c r="G995" s="1606"/>
      <c r="H995" s="1606"/>
      <c r="I995" s="1606"/>
      <c r="J995" s="1606"/>
      <c r="K995" s="1606"/>
      <c r="L995" s="1606"/>
      <c r="M995" s="1606"/>
      <c r="N995" s="1606"/>
      <c r="O995" s="1606"/>
      <c r="P995" s="1606"/>
      <c r="Q995" s="1607"/>
      <c r="R995" s="1668">
        <f>IF(ISNA(IF($CU$122="4%",(INDEX($CS$160:$CW$217,MATCH($DG$122,$CR$160:$CR$217,0),MATCH(D995,$CS$159:$CW$159,0))),(INDEX($CZ$160:$DD$217,MATCH($DG$122,$CY$160:$CY$217,0),MATCH(D995,$CZ$159:$DD$159,0))))),0,IF($CU$122="4%",(INDEX($CS$160:$CW$217,MATCH($DG$122,$CR$160:$CR$217,0),MATCH(D995,$CS$159:$CW$159,0))),(INDEX($CZ$160:$DD$217,MATCH($DG$122,$CY$160:$CY$217,0),MATCH(D995,$CZ$159:$DD$159,0)))))</f>
        <v>437727</v>
      </c>
      <c r="S995" s="1668"/>
      <c r="T995" s="1668"/>
      <c r="U995" s="1668"/>
      <c r="V995" s="1668"/>
      <c r="W995" s="1668"/>
      <c r="X995" s="1668"/>
      <c r="Y995" s="1668"/>
      <c r="Z995" s="1668"/>
      <c r="AA995" s="1668"/>
      <c r="AB995" s="1665">
        <f>CP810</f>
        <v>0</v>
      </c>
      <c r="AC995" s="1666"/>
      <c r="AD995" s="1666"/>
      <c r="AE995" s="1666"/>
      <c r="AF995" s="1666"/>
      <c r="AG995" s="1666"/>
      <c r="AH995" s="1666"/>
      <c r="AI995" s="1667"/>
      <c r="AJ995" s="1637">
        <f>IF(ISERROR((R995*AB995)),0,(R995*AB995))</f>
        <v>0</v>
      </c>
      <c r="AK995" s="1638"/>
      <c r="AL995" s="1638"/>
      <c r="AM995" s="1638"/>
      <c r="AN995" s="1638"/>
      <c r="AO995" s="1638"/>
      <c r="AP995" s="1638"/>
      <c r="AQ995" s="1639"/>
      <c r="AR995" s="68"/>
      <c r="AS995" s="68"/>
      <c r="AT995" s="68"/>
      <c r="AU995" s="68"/>
      <c r="AV995" s="68"/>
      <c r="AW995" s="68"/>
      <c r="AX995" s="68"/>
      <c r="AY995" s="68"/>
      <c r="AZ995" s="30"/>
      <c r="BB995" s="14"/>
      <c r="BC995" s="14"/>
    </row>
    <row r="996" spans="1:55" ht="12.95" customHeight="1">
      <c r="A996" s="14"/>
      <c r="B996" s="73"/>
      <c r="C996" s="83"/>
      <c r="D996" s="1605" t="s">
        <v>325</v>
      </c>
      <c r="E996" s="1606"/>
      <c r="F996" s="1606"/>
      <c r="G996" s="1606"/>
      <c r="H996" s="1606"/>
      <c r="I996" s="1606"/>
      <c r="J996" s="1606"/>
      <c r="K996" s="1606"/>
      <c r="L996" s="1606"/>
      <c r="M996" s="1606"/>
      <c r="N996" s="1606"/>
      <c r="O996" s="1606"/>
      <c r="P996" s="1606"/>
      <c r="Q996" s="1607"/>
      <c r="R996" s="1668">
        <f>IF(ISNA(IF($CU$122="4%",(INDEX($CS$160:$CW$217,MATCH($DG$122,$CR$160:$CR$217,0),MATCH(D996,$CS$159:$CW$159,0))),(INDEX($CZ$160:$DD$217,MATCH($DG$122,$CY$160:$CY$217,0),MATCH(D996,$CZ$159:$DD$159,0))))),0,IF($CU$122="4%",(INDEX($CS$160:$CW$217,MATCH($DG$122,$CR$160:$CR$217,0),MATCH(D996,$CS$159:$CW$159,0))),(INDEX($CZ$160:$DD$217,MATCH($DG$122,$CY$160:$CY$217,0),MATCH(D996,$CZ$159:$DD$159,0)))))</f>
        <v>504695</v>
      </c>
      <c r="S996" s="1668"/>
      <c r="T996" s="1668"/>
      <c r="U996" s="1668"/>
      <c r="V996" s="1668"/>
      <c r="W996" s="1668"/>
      <c r="X996" s="1668"/>
      <c r="Y996" s="1668"/>
      <c r="Z996" s="1668"/>
      <c r="AA996" s="1668"/>
      <c r="AB996" s="1665">
        <f>CU810</f>
        <v>264</v>
      </c>
      <c r="AC996" s="1666"/>
      <c r="AD996" s="1666"/>
      <c r="AE996" s="1666"/>
      <c r="AF996" s="1666"/>
      <c r="AG996" s="1666"/>
      <c r="AH996" s="1666"/>
      <c r="AI996" s="1667"/>
      <c r="AJ996" s="1637">
        <f>IF(ISERROR((R996*AB996)),0,(R996*AB996))</f>
        <v>133239480</v>
      </c>
      <c r="AK996" s="1638"/>
      <c r="AL996" s="1638"/>
      <c r="AM996" s="1638"/>
      <c r="AN996" s="1638"/>
      <c r="AO996" s="1638"/>
      <c r="AP996" s="1638"/>
      <c r="AQ996" s="1639"/>
      <c r="AR996" s="68"/>
      <c r="AS996" s="68"/>
      <c r="AT996" s="68"/>
      <c r="AU996" s="68"/>
      <c r="AV996" s="68"/>
      <c r="AW996" s="68"/>
      <c r="AX996" s="68"/>
      <c r="AY996" s="68"/>
      <c r="AZ996" s="30"/>
      <c r="BB996" s="14"/>
      <c r="BC996" s="14"/>
    </row>
    <row r="997" spans="1:55" ht="12.95" customHeight="1">
      <c r="A997" s="14"/>
      <c r="B997" s="73"/>
      <c r="C997" s="83"/>
      <c r="D997" s="1605" t="s">
        <v>163</v>
      </c>
      <c r="E997" s="1606"/>
      <c r="F997" s="1606"/>
      <c r="G997" s="1606"/>
      <c r="H997" s="1606"/>
      <c r="I997" s="1606"/>
      <c r="J997" s="1606"/>
      <c r="K997" s="1606"/>
      <c r="L997" s="1606"/>
      <c r="M997" s="1606"/>
      <c r="N997" s="1606"/>
      <c r="O997" s="1606"/>
      <c r="P997" s="1606"/>
      <c r="Q997" s="1607"/>
      <c r="R997" s="1668">
        <f>IF(ISNA(IF($CU$122="4%",(INDEX($CS$160:$CW$217,MATCH($DG$122,$CR$160:$CR$217,0),MATCH(D997,$CS$159:$CW$159,0))),(INDEX($CZ$160:$DD$217,MATCH($DG$122,$CY$160:$CY$217,0),MATCH(D997,$CZ$159:$DD$159,0))))),0,IF($CU$122="4%",(INDEX($CS$160:$CW$217,MATCH($DG$122,$CR$160:$CR$217,0),MATCH(D997,$CS$159:$CW$159,0))),(INDEX($CZ$160:$DD$217,MATCH($DG$122,$CY$160:$CY$217,0),MATCH(D997,$CZ$159:$DD$159,0)))))</f>
        <v>608800</v>
      </c>
      <c r="S997" s="1668"/>
      <c r="T997" s="1668"/>
      <c r="U997" s="1668"/>
      <c r="V997" s="1668"/>
      <c r="W997" s="1668"/>
      <c r="X997" s="1668"/>
      <c r="Y997" s="1668"/>
      <c r="Z997" s="1668"/>
      <c r="AA997" s="1668"/>
      <c r="AB997" s="1665">
        <f>CZ810</f>
        <v>24</v>
      </c>
      <c r="AC997" s="1666"/>
      <c r="AD997" s="1666"/>
      <c r="AE997" s="1666"/>
      <c r="AF997" s="1666"/>
      <c r="AG997" s="1666"/>
      <c r="AH997" s="1666"/>
      <c r="AI997" s="1667"/>
      <c r="AJ997" s="1637">
        <f>IF(ISERROR((R997*AB997)),0,(R997*AB997))</f>
        <v>14611200</v>
      </c>
      <c r="AK997" s="1638"/>
      <c r="AL997" s="1638"/>
      <c r="AM997" s="1638"/>
      <c r="AN997" s="1638"/>
      <c r="AO997" s="1638"/>
      <c r="AP997" s="1638"/>
      <c r="AQ997" s="1639"/>
      <c r="AR997" s="68"/>
      <c r="AS997" s="68"/>
      <c r="AT997" s="68"/>
      <c r="AU997" s="68"/>
      <c r="AV997" s="68"/>
      <c r="AW997" s="68"/>
      <c r="AX997" s="68"/>
      <c r="AY997" s="68"/>
      <c r="AZ997" s="30"/>
      <c r="BB997" s="14"/>
      <c r="BC997" s="14"/>
    </row>
    <row r="998" spans="1:55" ht="12.95" customHeight="1">
      <c r="A998" s="14"/>
      <c r="B998" s="73"/>
      <c r="C998" s="83"/>
      <c r="D998" s="1605" t="s">
        <v>164</v>
      </c>
      <c r="E998" s="1606"/>
      <c r="F998" s="1606"/>
      <c r="G998" s="1606"/>
      <c r="H998" s="1606"/>
      <c r="I998" s="1606"/>
      <c r="J998" s="1606"/>
      <c r="K998" s="1606"/>
      <c r="L998" s="1606"/>
      <c r="M998" s="1606"/>
      <c r="N998" s="1606"/>
      <c r="O998" s="1606"/>
      <c r="P998" s="1606"/>
      <c r="Q998" s="1607"/>
      <c r="R998" s="1668">
        <f>IF(ISNA(IF($CU$122="4%",(INDEX($CS$160:$CW$217,MATCH($DG$122,$CR$160:$CR$217,0),MATCH(D998,$CS$159:$CW$159,0))),(INDEX($CZ$160:$DD$217,MATCH($DG$122,$CY$160:$CY$217,0),MATCH(D998,$CZ$159:$DD$159,0))))),0,IF($CU$122="4%",(INDEX($CS$160:$CW$217,MATCH($DG$122,$CR$160:$CR$217,0),MATCH(D998,$CS$159:$CW$159,0))),(INDEX($CZ$160:$DD$217,MATCH($DG$122,$CY$160:$CY$217,0),MATCH(D998,$CZ$159:$DD$159,0)))))</f>
        <v>779264</v>
      </c>
      <c r="S998" s="1668"/>
      <c r="T998" s="1668"/>
      <c r="U998" s="1668"/>
      <c r="V998" s="1668"/>
      <c r="W998" s="1668"/>
      <c r="X998" s="1668"/>
      <c r="Y998" s="1668"/>
      <c r="Z998" s="1668"/>
      <c r="AA998" s="1668"/>
      <c r="AB998" s="1665">
        <f>DE810</f>
        <v>0</v>
      </c>
      <c r="AC998" s="1666"/>
      <c r="AD998" s="1666"/>
      <c r="AE998" s="1666"/>
      <c r="AF998" s="1666"/>
      <c r="AG998" s="1666"/>
      <c r="AH998" s="1666"/>
      <c r="AI998" s="1667"/>
      <c r="AJ998" s="1637">
        <f>IF(ISERROR((R998*AB998)),0,(R998*AB998))</f>
        <v>0</v>
      </c>
      <c r="AK998" s="1638"/>
      <c r="AL998" s="1638"/>
      <c r="AM998" s="1638"/>
      <c r="AN998" s="1638"/>
      <c r="AO998" s="1638"/>
      <c r="AP998" s="1638"/>
      <c r="AQ998" s="1639"/>
      <c r="AR998" s="68"/>
      <c r="AS998" s="68"/>
      <c r="AT998" s="68"/>
      <c r="AU998" s="68"/>
      <c r="AV998" s="68"/>
      <c r="AW998" s="68"/>
      <c r="AX998" s="68"/>
      <c r="AY998" s="68"/>
      <c r="AZ998" s="30"/>
      <c r="BA998" s="34"/>
      <c r="BB998" s="14"/>
      <c r="BC998" s="14"/>
    </row>
    <row r="999" spans="1:55" ht="12.95" customHeight="1">
      <c r="A999" s="14"/>
      <c r="B999" s="47"/>
      <c r="C999" s="78"/>
      <c r="D999" s="1605" t="s">
        <v>460</v>
      </c>
      <c r="E999" s="1606"/>
      <c r="F999" s="1606"/>
      <c r="G999" s="1606"/>
      <c r="H999" s="1606"/>
      <c r="I999" s="1606"/>
      <c r="J999" s="1606"/>
      <c r="K999" s="1606"/>
      <c r="L999" s="1606"/>
      <c r="M999" s="1606"/>
      <c r="N999" s="1606"/>
      <c r="O999" s="1606"/>
      <c r="P999" s="1606"/>
      <c r="Q999" s="1607"/>
      <c r="R999" s="1668">
        <f>IF(ISNA(IF($CU$122="4%",(INDEX($CS$160:$CW$217,MATCH($DG$122,$CR$160:$CR$217,0),MATCH(D999,$CS$159:$CW$159,0))),(INDEX($CZ$160:$DD$217,MATCH($DG$122,$CY$160:$CY$217,0),MATCH(D999,$CZ$159:$DD$159,0))))),0,IF($CU$122="4%",(INDEX($CS$160:$CW$217,MATCH($DG$122,$CR$160:$CR$217,0),MATCH(D999,$CS$159:$CW$159,0))),(INDEX($CZ$160:$DD$217,MATCH($DG$122,$CY$160:$CY$217,0),MATCH(D999,$CZ$159:$DD$159,0)))))</f>
        <v>868149</v>
      </c>
      <c r="S999" s="1668"/>
      <c r="T999" s="1668"/>
      <c r="U999" s="1668"/>
      <c r="V999" s="1668"/>
      <c r="W999" s="1668"/>
      <c r="X999" s="1668"/>
      <c r="Y999" s="1668"/>
      <c r="Z999" s="1668"/>
      <c r="AA999" s="1668"/>
      <c r="AB999" s="1665">
        <f>DO810+DJ810</f>
        <v>0</v>
      </c>
      <c r="AC999" s="1666"/>
      <c r="AD999" s="1666"/>
      <c r="AE999" s="1666"/>
      <c r="AF999" s="1666"/>
      <c r="AG999" s="1666"/>
      <c r="AH999" s="1666"/>
      <c r="AI999" s="1667"/>
      <c r="AJ999" s="1637">
        <f>IF(ISERROR((R999*AB999)),0,(R999*AB999))</f>
        <v>0</v>
      </c>
      <c r="AK999" s="1638"/>
      <c r="AL999" s="1638"/>
      <c r="AM999" s="1638"/>
      <c r="AN999" s="1638"/>
      <c r="AO999" s="1638"/>
      <c r="AP999" s="1638"/>
      <c r="AQ999" s="1639"/>
      <c r="AR999" s="68"/>
      <c r="AS999" s="68"/>
      <c r="AT999" s="68"/>
      <c r="AU999" s="68"/>
      <c r="AV999" s="68"/>
      <c r="AW999" s="68"/>
      <c r="AX999" s="68"/>
      <c r="AY999" s="68"/>
      <c r="AZ999" s="30"/>
      <c r="BB999" s="14"/>
      <c r="BC999" s="14"/>
    </row>
    <row r="1000" spans="1:55" ht="12.95" customHeight="1">
      <c r="A1000" s="14"/>
      <c r="B1000" s="1696" t="s">
        <v>791</v>
      </c>
      <c r="C1000" s="1697"/>
      <c r="D1000" s="1697"/>
      <c r="E1000" s="1697"/>
      <c r="F1000" s="1697"/>
      <c r="G1000" s="1697"/>
      <c r="H1000" s="1697"/>
      <c r="I1000" s="1697"/>
      <c r="J1000" s="1697"/>
      <c r="K1000" s="1697"/>
      <c r="L1000" s="1697"/>
      <c r="M1000" s="1697"/>
      <c r="N1000" s="1697"/>
      <c r="O1000" s="1697"/>
      <c r="P1000" s="1697"/>
      <c r="Q1000" s="1697"/>
      <c r="R1000" s="1697"/>
      <c r="S1000" s="1697"/>
      <c r="T1000" s="1697"/>
      <c r="U1000" s="1697"/>
      <c r="V1000" s="1697"/>
      <c r="W1000" s="1697"/>
      <c r="X1000" s="1697"/>
      <c r="Y1000" s="1697"/>
      <c r="Z1000" s="1697"/>
      <c r="AA1000" s="1698"/>
      <c r="AB1000" s="1665">
        <f>SUM(AB995:AI999)</f>
        <v>288</v>
      </c>
      <c r="AC1000" s="1666"/>
      <c r="AD1000" s="1666"/>
      <c r="AE1000" s="1666"/>
      <c r="AF1000" s="1666"/>
      <c r="AG1000" s="1666"/>
      <c r="AH1000" s="1666"/>
      <c r="AI1000" s="1667"/>
      <c r="AJ1000" s="1637"/>
      <c r="AK1000" s="1638"/>
      <c r="AL1000" s="1638"/>
      <c r="AM1000" s="1638"/>
      <c r="AN1000" s="1638"/>
      <c r="AO1000" s="1638"/>
      <c r="AP1000" s="1638"/>
      <c r="AQ1000" s="1639"/>
      <c r="AR1000" s="68"/>
      <c r="AS1000" s="68"/>
      <c r="AT1000" s="68"/>
      <c r="AU1000" s="68"/>
      <c r="AV1000" s="68"/>
      <c r="AW1000" s="68"/>
      <c r="AX1000" s="68"/>
      <c r="AY1000" s="68"/>
      <c r="AZ1000" s="34"/>
      <c r="BA1000" s="34"/>
      <c r="BB1000" s="14"/>
      <c r="BC1000" s="14"/>
    </row>
    <row r="1001" spans="1:55" ht="12.95" customHeight="1">
      <c r="A1001" s="14"/>
      <c r="B1001" s="1690" t="s">
        <v>512</v>
      </c>
      <c r="C1001" s="1691"/>
      <c r="D1001" s="1691"/>
      <c r="E1001" s="1691"/>
      <c r="F1001" s="1691"/>
      <c r="G1001" s="1691"/>
      <c r="H1001" s="1691"/>
      <c r="I1001" s="1691"/>
      <c r="J1001" s="1691"/>
      <c r="K1001" s="1691"/>
      <c r="L1001" s="1691"/>
      <c r="M1001" s="1691"/>
      <c r="N1001" s="1691"/>
      <c r="O1001" s="1691"/>
      <c r="P1001" s="1691"/>
      <c r="Q1001" s="1691"/>
      <c r="R1001" s="1691"/>
      <c r="S1001" s="1691"/>
      <c r="T1001" s="1691"/>
      <c r="U1001" s="1691"/>
      <c r="V1001" s="1691"/>
      <c r="W1001" s="1691"/>
      <c r="X1001" s="1691"/>
      <c r="Y1001" s="1691"/>
      <c r="Z1001" s="1691"/>
      <c r="AA1001" s="1691"/>
      <c r="AB1001" s="1691"/>
      <c r="AC1001" s="1691"/>
      <c r="AD1001" s="1691"/>
      <c r="AE1001" s="1691"/>
      <c r="AF1001" s="1691"/>
      <c r="AG1001" s="1691"/>
      <c r="AH1001" s="1691"/>
      <c r="AI1001" s="1692"/>
      <c r="AJ1001" s="1637">
        <f>SUM(AJ995:AQ999)</f>
        <v>147850680</v>
      </c>
      <c r="AK1001" s="1638"/>
      <c r="AL1001" s="1638"/>
      <c r="AM1001" s="1638"/>
      <c r="AN1001" s="1638"/>
      <c r="AO1001" s="1638"/>
      <c r="AP1001" s="1638"/>
      <c r="AQ1001" s="1639"/>
      <c r="AR1001" s="68"/>
      <c r="AS1001" s="68"/>
      <c r="AT1001" s="68"/>
      <c r="AU1001" s="68"/>
      <c r="AV1001" s="68"/>
      <c r="AW1001" s="68"/>
      <c r="AX1001" s="68"/>
      <c r="AY1001" s="68"/>
      <c r="AZ1001" s="34"/>
      <c r="BB1001" s="34"/>
      <c r="BC1001" s="34"/>
    </row>
    <row r="1002" spans="1:55" ht="12.95" customHeight="1">
      <c r="A1002" s="14"/>
      <c r="B1002" s="1687"/>
      <c r="C1002" s="1688"/>
      <c r="D1002" s="1688"/>
      <c r="E1002" s="1688"/>
      <c r="F1002" s="1688"/>
      <c r="G1002" s="1688"/>
      <c r="H1002" s="1688"/>
      <c r="I1002" s="1688"/>
      <c r="J1002" s="1688"/>
      <c r="K1002" s="1688"/>
      <c r="L1002" s="1688"/>
      <c r="M1002" s="1688"/>
      <c r="N1002" s="1688"/>
      <c r="O1002" s="1688"/>
      <c r="P1002" s="1688"/>
      <c r="Q1002" s="1688"/>
      <c r="R1002" s="1688"/>
      <c r="S1002" s="1688"/>
      <c r="T1002" s="1688"/>
      <c r="U1002" s="1688"/>
      <c r="V1002" s="1688"/>
      <c r="W1002" s="1688"/>
      <c r="X1002" s="1688"/>
      <c r="Y1002" s="1688"/>
      <c r="Z1002" s="1688"/>
      <c r="AA1002" s="1688"/>
      <c r="AB1002" s="1688"/>
      <c r="AC1002" s="1688"/>
      <c r="AD1002" s="1688"/>
      <c r="AE1002" s="1689"/>
      <c r="AF1002" s="1714" t="s">
        <v>666</v>
      </c>
      <c r="AG1002" s="1715"/>
      <c r="AH1002" s="1715"/>
      <c r="AI1002" s="1716"/>
      <c r="AJ1002" s="1687"/>
      <c r="AK1002" s="1688"/>
      <c r="AL1002" s="1688"/>
      <c r="AM1002" s="1688"/>
      <c r="AN1002" s="1688"/>
      <c r="AO1002" s="1688"/>
      <c r="AP1002" s="1688"/>
      <c r="AQ1002" s="1689"/>
      <c r="AR1002" s="68"/>
      <c r="AS1002" s="68"/>
      <c r="AT1002" s="68"/>
      <c r="AU1002" s="68"/>
      <c r="AV1002" s="68"/>
      <c r="AW1002" s="68"/>
      <c r="AX1002" s="68"/>
      <c r="AY1002" s="68"/>
      <c r="AZ1002" s="34"/>
      <c r="BA1002" s="34"/>
      <c r="BB1002" s="34"/>
      <c r="BC1002" s="34"/>
    </row>
    <row r="1003" spans="1:55" ht="12.95" customHeight="1">
      <c r="A1003" s="14"/>
      <c r="B1003" s="73"/>
      <c r="C1003" s="923" t="s">
        <v>668</v>
      </c>
      <c r="D1003" s="1693" t="s">
        <v>1220</v>
      </c>
      <c r="E1003" s="1694"/>
      <c r="F1003" s="1694"/>
      <c r="G1003" s="1694"/>
      <c r="H1003" s="1694"/>
      <c r="I1003" s="1694"/>
      <c r="J1003" s="1694"/>
      <c r="K1003" s="1694"/>
      <c r="L1003" s="1694"/>
      <c r="M1003" s="1694"/>
      <c r="N1003" s="1694"/>
      <c r="O1003" s="1694"/>
      <c r="P1003" s="1694"/>
      <c r="Q1003" s="1694"/>
      <c r="R1003" s="1694"/>
      <c r="S1003" s="1694"/>
      <c r="T1003" s="1694"/>
      <c r="U1003" s="1694"/>
      <c r="V1003" s="1694"/>
      <c r="W1003" s="1694"/>
      <c r="X1003" s="1694"/>
      <c r="Y1003" s="1694"/>
      <c r="Z1003" s="1694"/>
      <c r="AA1003" s="1694"/>
      <c r="AB1003" s="1694"/>
      <c r="AC1003" s="1694"/>
      <c r="AD1003" s="1694"/>
      <c r="AE1003" s="1695"/>
      <c r="AF1003" s="79"/>
      <c r="AG1003" s="1717" t="s">
        <v>669</v>
      </c>
      <c r="AH1003" s="1718"/>
      <c r="AI1003" s="87"/>
      <c r="AJ1003" s="1672">
        <f>ROUND(IF(AND(AG1003="yes",D1009&gt;0),AJ1001*0.2,0),0)</f>
        <v>0</v>
      </c>
      <c r="AK1003" s="1673"/>
      <c r="AL1003" s="1673"/>
      <c r="AM1003" s="1673"/>
      <c r="AN1003" s="1673"/>
      <c r="AO1003" s="1673"/>
      <c r="AP1003" s="1673"/>
      <c r="AQ1003" s="1674"/>
      <c r="AR1003" s="68"/>
      <c r="AS1003" s="68"/>
      <c r="AT1003" s="68"/>
      <c r="AU1003" s="68"/>
      <c r="AV1003" s="68"/>
      <c r="AW1003" s="68"/>
      <c r="AX1003" s="68"/>
      <c r="AY1003" s="68"/>
      <c r="AZ1003" s="34"/>
      <c r="BA1003" s="34"/>
      <c r="BB1003" s="34"/>
      <c r="BC1003" s="34"/>
    </row>
    <row r="1004" spans="1:55" ht="12.95" customHeight="1">
      <c r="A1004" s="14"/>
      <c r="B1004" s="257"/>
      <c r="C1004" s="256"/>
      <c r="D1004" s="1728" t="s">
        <v>2188</v>
      </c>
      <c r="E1004" s="1729"/>
      <c r="F1004" s="1729"/>
      <c r="G1004" s="1729"/>
      <c r="H1004" s="1729"/>
      <c r="I1004" s="1729"/>
      <c r="J1004" s="1729"/>
      <c r="K1004" s="1729"/>
      <c r="L1004" s="1729"/>
      <c r="M1004" s="1729"/>
      <c r="N1004" s="1729"/>
      <c r="O1004" s="1729"/>
      <c r="P1004" s="1729"/>
      <c r="Q1004" s="1729"/>
      <c r="R1004" s="1729"/>
      <c r="S1004" s="1729"/>
      <c r="T1004" s="1729"/>
      <c r="U1004" s="1729"/>
      <c r="V1004" s="1729"/>
      <c r="W1004" s="1729"/>
      <c r="X1004" s="1729"/>
      <c r="Y1004" s="1729"/>
      <c r="Z1004" s="1729"/>
      <c r="AA1004" s="1729"/>
      <c r="AB1004" s="1729"/>
      <c r="AC1004" s="1729"/>
      <c r="AD1004" s="1729"/>
      <c r="AE1004" s="1730"/>
      <c r="AF1004" s="73"/>
      <c r="AG1004" s="14"/>
      <c r="AH1004" s="14"/>
      <c r="AI1004" s="83"/>
      <c r="AJ1004" s="1675"/>
      <c r="AK1004" s="1676"/>
      <c r="AL1004" s="1676"/>
      <c r="AM1004" s="1676"/>
      <c r="AN1004" s="1676"/>
      <c r="AO1004" s="1676"/>
      <c r="AP1004" s="1676"/>
      <c r="AQ1004" s="1677"/>
      <c r="AR1004" s="68"/>
      <c r="AS1004" s="68"/>
      <c r="AT1004" s="68"/>
      <c r="AU1004" s="68"/>
      <c r="AV1004" s="68"/>
      <c r="AW1004" s="68"/>
      <c r="AX1004" s="68"/>
      <c r="AY1004" s="68"/>
      <c r="AZ1004" s="34"/>
      <c r="BA1004" s="34"/>
      <c r="BB1004" s="34"/>
      <c r="BC1004" s="34"/>
    </row>
    <row r="1005" spans="1:55" ht="12.95" customHeight="1">
      <c r="A1005" s="14"/>
      <c r="B1005" s="257"/>
      <c r="C1005" s="256"/>
      <c r="D1005" s="1728"/>
      <c r="E1005" s="1729"/>
      <c r="F1005" s="1729"/>
      <c r="G1005" s="1729"/>
      <c r="H1005" s="1729"/>
      <c r="I1005" s="1729"/>
      <c r="J1005" s="1729"/>
      <c r="K1005" s="1729"/>
      <c r="L1005" s="1729"/>
      <c r="M1005" s="1729"/>
      <c r="N1005" s="1729"/>
      <c r="O1005" s="1729"/>
      <c r="P1005" s="1729"/>
      <c r="Q1005" s="1729"/>
      <c r="R1005" s="1729"/>
      <c r="S1005" s="1729"/>
      <c r="T1005" s="1729"/>
      <c r="U1005" s="1729"/>
      <c r="V1005" s="1729"/>
      <c r="W1005" s="1729"/>
      <c r="X1005" s="1729"/>
      <c r="Y1005" s="1729"/>
      <c r="Z1005" s="1729"/>
      <c r="AA1005" s="1729"/>
      <c r="AB1005" s="1729"/>
      <c r="AC1005" s="1729"/>
      <c r="AD1005" s="1729"/>
      <c r="AE1005" s="1730"/>
      <c r="AF1005" s="73"/>
      <c r="AG1005" s="14"/>
      <c r="AH1005" s="14"/>
      <c r="AI1005" s="83"/>
      <c r="AJ1005" s="1675"/>
      <c r="AK1005" s="1676"/>
      <c r="AL1005" s="1676"/>
      <c r="AM1005" s="1676"/>
      <c r="AN1005" s="1676"/>
      <c r="AO1005" s="1676"/>
      <c r="AP1005" s="1676"/>
      <c r="AQ1005" s="1677"/>
      <c r="AR1005" s="68"/>
      <c r="AS1005" s="68"/>
      <c r="AT1005" s="68"/>
      <c r="AU1005" s="68"/>
      <c r="AV1005" s="68"/>
      <c r="AW1005" s="68"/>
      <c r="AX1005" s="68"/>
      <c r="AY1005" s="68"/>
      <c r="AZ1005" s="34"/>
      <c r="BA1005" s="34"/>
      <c r="BB1005" s="34"/>
      <c r="BC1005" s="34"/>
    </row>
    <row r="1006" spans="1:55" ht="12.95" customHeight="1">
      <c r="A1006" s="14"/>
      <c r="B1006" s="257"/>
      <c r="C1006" s="256"/>
      <c r="D1006" s="1728"/>
      <c r="E1006" s="1729"/>
      <c r="F1006" s="1729"/>
      <c r="G1006" s="1729"/>
      <c r="H1006" s="1729"/>
      <c r="I1006" s="1729"/>
      <c r="J1006" s="1729"/>
      <c r="K1006" s="1729"/>
      <c r="L1006" s="1729"/>
      <c r="M1006" s="1729"/>
      <c r="N1006" s="1729"/>
      <c r="O1006" s="1729"/>
      <c r="P1006" s="1729"/>
      <c r="Q1006" s="1729"/>
      <c r="R1006" s="1729"/>
      <c r="S1006" s="1729"/>
      <c r="T1006" s="1729"/>
      <c r="U1006" s="1729"/>
      <c r="V1006" s="1729"/>
      <c r="W1006" s="1729"/>
      <c r="X1006" s="1729"/>
      <c r="Y1006" s="1729"/>
      <c r="Z1006" s="1729"/>
      <c r="AA1006" s="1729"/>
      <c r="AB1006" s="1729"/>
      <c r="AC1006" s="1729"/>
      <c r="AD1006" s="1729"/>
      <c r="AE1006" s="1730"/>
      <c r="AF1006" s="73"/>
      <c r="AG1006" s="14"/>
      <c r="AH1006" s="14"/>
      <c r="AI1006" s="83"/>
      <c r="AJ1006" s="1675"/>
      <c r="AK1006" s="1676"/>
      <c r="AL1006" s="1676"/>
      <c r="AM1006" s="1676"/>
      <c r="AN1006" s="1676"/>
      <c r="AO1006" s="1676"/>
      <c r="AP1006" s="1676"/>
      <c r="AQ1006" s="1677"/>
      <c r="AR1006" s="68"/>
      <c r="AS1006" s="68"/>
      <c r="AT1006" s="68"/>
      <c r="AU1006" s="68"/>
      <c r="AV1006" s="68"/>
      <c r="AW1006" s="68"/>
      <c r="AX1006" s="68"/>
      <c r="AY1006" s="68"/>
      <c r="AZ1006" s="34"/>
      <c r="BA1006" s="34"/>
      <c r="BB1006" s="34"/>
      <c r="BC1006" s="34"/>
    </row>
    <row r="1007" spans="1:55" ht="12.95" customHeight="1">
      <c r="A1007" s="14"/>
      <c r="B1007" s="257"/>
      <c r="C1007" s="256"/>
      <c r="D1007" s="1728"/>
      <c r="E1007" s="1729"/>
      <c r="F1007" s="1729"/>
      <c r="G1007" s="1729"/>
      <c r="H1007" s="1729"/>
      <c r="I1007" s="1729"/>
      <c r="J1007" s="1729"/>
      <c r="K1007" s="1729"/>
      <c r="L1007" s="1729"/>
      <c r="M1007" s="1729"/>
      <c r="N1007" s="1729"/>
      <c r="O1007" s="1729"/>
      <c r="P1007" s="1729"/>
      <c r="Q1007" s="1729"/>
      <c r="R1007" s="1729"/>
      <c r="S1007" s="1729"/>
      <c r="T1007" s="1729"/>
      <c r="U1007" s="1729"/>
      <c r="V1007" s="1729"/>
      <c r="W1007" s="1729"/>
      <c r="X1007" s="1729"/>
      <c r="Y1007" s="1729"/>
      <c r="Z1007" s="1729"/>
      <c r="AA1007" s="1729"/>
      <c r="AB1007" s="1729"/>
      <c r="AC1007" s="1729"/>
      <c r="AD1007" s="1729"/>
      <c r="AE1007" s="1730"/>
      <c r="AF1007" s="73"/>
      <c r="AG1007" s="14"/>
      <c r="AH1007" s="14"/>
      <c r="AI1007" s="83"/>
      <c r="AJ1007" s="1675"/>
      <c r="AK1007" s="1676"/>
      <c r="AL1007" s="1676"/>
      <c r="AM1007" s="1676"/>
      <c r="AN1007" s="1676"/>
      <c r="AO1007" s="1676"/>
      <c r="AP1007" s="1676"/>
      <c r="AQ1007" s="1677"/>
      <c r="AR1007" s="68"/>
      <c r="AS1007" s="68"/>
      <c r="AT1007" s="68"/>
      <c r="AU1007" s="68"/>
      <c r="AV1007" s="68"/>
      <c r="AW1007" s="68"/>
      <c r="AX1007" s="68"/>
      <c r="AY1007" s="68"/>
      <c r="AZ1007" s="34"/>
      <c r="BA1007" s="34"/>
      <c r="BB1007" s="34"/>
      <c r="BC1007" s="34"/>
    </row>
    <row r="1008" spans="1:55" ht="12.95" customHeight="1">
      <c r="A1008" s="14"/>
      <c r="B1008" s="257"/>
      <c r="C1008" s="256"/>
      <c r="D1008" s="1753" t="s">
        <v>2159</v>
      </c>
      <c r="E1008" s="1754"/>
      <c r="F1008" s="1754"/>
      <c r="G1008" s="1754"/>
      <c r="H1008" s="1754"/>
      <c r="I1008" s="1754"/>
      <c r="J1008" s="1754"/>
      <c r="K1008" s="1754"/>
      <c r="L1008" s="1754"/>
      <c r="M1008" s="1754"/>
      <c r="N1008" s="1754"/>
      <c r="O1008" s="1754"/>
      <c r="P1008" s="1754"/>
      <c r="Q1008" s="1754"/>
      <c r="R1008" s="1754"/>
      <c r="S1008" s="1754"/>
      <c r="T1008" s="1754"/>
      <c r="U1008" s="1754"/>
      <c r="V1008" s="1754"/>
      <c r="W1008" s="1754"/>
      <c r="X1008" s="1754"/>
      <c r="Y1008" s="1754"/>
      <c r="Z1008" s="1754"/>
      <c r="AA1008" s="1754"/>
      <c r="AB1008" s="1754"/>
      <c r="AC1008" s="1754"/>
      <c r="AD1008" s="1754"/>
      <c r="AE1008" s="1755"/>
      <c r="AF1008" s="73"/>
      <c r="AG1008" s="14"/>
      <c r="AH1008" s="14"/>
      <c r="AI1008" s="83"/>
      <c r="AJ1008" s="1675"/>
      <c r="AK1008" s="1676"/>
      <c r="AL1008" s="1676"/>
      <c r="AM1008" s="1676"/>
      <c r="AN1008" s="1676"/>
      <c r="AO1008" s="1676"/>
      <c r="AP1008" s="1676"/>
      <c r="AQ1008" s="1677"/>
      <c r="AR1008" s="68"/>
      <c r="AS1008" s="68"/>
      <c r="AT1008" s="68"/>
      <c r="AU1008" s="68"/>
      <c r="AV1008" s="68"/>
      <c r="AW1008" s="68"/>
      <c r="AX1008" s="68"/>
      <c r="AY1008" s="68"/>
      <c r="AZ1008" s="34"/>
      <c r="BA1008" s="34"/>
      <c r="BB1008" s="34"/>
      <c r="BC1008" s="34"/>
    </row>
    <row r="1009" spans="1:55" ht="12.95" customHeight="1">
      <c r="A1009" s="14"/>
      <c r="B1009" s="257"/>
      <c r="C1009" s="256"/>
      <c r="D1009" s="1750"/>
      <c r="E1009" s="1751"/>
      <c r="F1009" s="1751"/>
      <c r="G1009" s="1751"/>
      <c r="H1009" s="1751"/>
      <c r="I1009" s="1751"/>
      <c r="J1009" s="1751"/>
      <c r="K1009" s="1751"/>
      <c r="L1009" s="1751"/>
      <c r="M1009" s="1751"/>
      <c r="N1009" s="1751"/>
      <c r="O1009" s="1751"/>
      <c r="P1009" s="1751"/>
      <c r="Q1009" s="1751"/>
      <c r="R1009" s="1751"/>
      <c r="S1009" s="1751"/>
      <c r="T1009" s="1751"/>
      <c r="U1009" s="1751"/>
      <c r="V1009" s="1751"/>
      <c r="W1009" s="1751"/>
      <c r="X1009" s="1751"/>
      <c r="Y1009" s="1751"/>
      <c r="Z1009" s="1751"/>
      <c r="AA1009" s="1751"/>
      <c r="AB1009" s="1751"/>
      <c r="AC1009" s="1751"/>
      <c r="AD1009" s="1751"/>
      <c r="AE1009" s="1752"/>
      <c r="AF1009" s="77"/>
      <c r="AG1009" s="7"/>
      <c r="AH1009" s="7"/>
      <c r="AI1009" s="78"/>
      <c r="AJ1009" s="1684"/>
      <c r="AK1009" s="1685"/>
      <c r="AL1009" s="1685"/>
      <c r="AM1009" s="1685"/>
      <c r="AN1009" s="1685"/>
      <c r="AO1009" s="1685"/>
      <c r="AP1009" s="1685"/>
      <c r="AQ1009" s="1686"/>
      <c r="AR1009" s="68"/>
      <c r="AS1009" s="68"/>
      <c r="AT1009" s="68"/>
      <c r="AU1009" s="68"/>
      <c r="AV1009" s="68"/>
      <c r="AW1009" s="68"/>
      <c r="AX1009" s="68"/>
      <c r="AY1009" s="68"/>
      <c r="AZ1009" s="34"/>
      <c r="BA1009" s="34"/>
      <c r="BB1009" s="34"/>
      <c r="BC1009" s="34"/>
    </row>
    <row r="1010" spans="1:55" ht="12.95" customHeight="1">
      <c r="A1010" s="14"/>
      <c r="B1010" s="255"/>
      <c r="C1010" s="318"/>
      <c r="D1010" s="1654" t="s">
        <v>1286</v>
      </c>
      <c r="E1010" s="1655"/>
      <c r="F1010" s="1655"/>
      <c r="G1010" s="1655"/>
      <c r="H1010" s="1655"/>
      <c r="I1010" s="1655"/>
      <c r="J1010" s="1655"/>
      <c r="K1010" s="1655"/>
      <c r="L1010" s="1655"/>
      <c r="M1010" s="1655"/>
      <c r="N1010" s="1655"/>
      <c r="O1010" s="1655"/>
      <c r="P1010" s="1655"/>
      <c r="Q1010" s="1655"/>
      <c r="R1010" s="1655"/>
      <c r="S1010" s="1655"/>
      <c r="T1010" s="1655"/>
      <c r="U1010" s="1655"/>
      <c r="V1010" s="1655"/>
      <c r="W1010" s="1655"/>
      <c r="X1010" s="1655"/>
      <c r="Y1010" s="1655"/>
      <c r="Z1010" s="1655"/>
      <c r="AA1010" s="1655"/>
      <c r="AB1010" s="1655"/>
      <c r="AC1010" s="1655"/>
      <c r="AD1010" s="1655"/>
      <c r="AE1010" s="1656"/>
      <c r="AF1010" s="79"/>
      <c r="AG1010" s="1699" t="s">
        <v>669</v>
      </c>
      <c r="AH1010" s="1700"/>
      <c r="AI1010" s="87"/>
      <c r="AJ1010" s="1672">
        <f>ROUND(IF(AG1010="yes",AJ1001*0.05,0),0)</f>
        <v>0</v>
      </c>
      <c r="AK1010" s="1673"/>
      <c r="AL1010" s="1673"/>
      <c r="AM1010" s="1673"/>
      <c r="AN1010" s="1673"/>
      <c r="AO1010" s="1673"/>
      <c r="AP1010" s="1673"/>
      <c r="AQ1010" s="1674"/>
      <c r="AR1010" s="68"/>
      <c r="AS1010" s="68"/>
      <c r="AT1010" s="68"/>
      <c r="AU1010" s="68"/>
      <c r="AV1010" s="68"/>
      <c r="AW1010" s="68"/>
      <c r="AX1010" s="68"/>
      <c r="AY1010" s="68"/>
      <c r="AZ1010" s="34"/>
      <c r="BA1010" s="34"/>
      <c r="BB1010" s="34"/>
      <c r="BC1010" s="34"/>
    </row>
    <row r="1011" spans="1:55" ht="12.95" customHeight="1">
      <c r="A1011" s="14"/>
      <c r="B1011" s="257"/>
      <c r="C1011" s="82"/>
      <c r="D1011" s="1728" t="s">
        <v>1284</v>
      </c>
      <c r="E1011" s="1729"/>
      <c r="F1011" s="1729"/>
      <c r="G1011" s="1729"/>
      <c r="H1011" s="1729"/>
      <c r="I1011" s="1729"/>
      <c r="J1011" s="1729"/>
      <c r="K1011" s="1729"/>
      <c r="L1011" s="1729"/>
      <c r="M1011" s="1729"/>
      <c r="N1011" s="1729"/>
      <c r="O1011" s="1729"/>
      <c r="P1011" s="1729"/>
      <c r="Q1011" s="1729"/>
      <c r="R1011" s="1729"/>
      <c r="S1011" s="1729"/>
      <c r="T1011" s="1729"/>
      <c r="U1011" s="1729"/>
      <c r="V1011" s="1729"/>
      <c r="W1011" s="1729"/>
      <c r="X1011" s="1729"/>
      <c r="Y1011" s="1729"/>
      <c r="Z1011" s="1729"/>
      <c r="AA1011" s="1729"/>
      <c r="AB1011" s="1729"/>
      <c r="AC1011" s="1729"/>
      <c r="AD1011" s="1729"/>
      <c r="AE1011" s="1730"/>
      <c r="AF1011" s="73"/>
      <c r="AG1011" s="14"/>
      <c r="AH1011" s="14"/>
      <c r="AI1011" s="83"/>
      <c r="AJ1011" s="1675"/>
      <c r="AK1011" s="1676"/>
      <c r="AL1011" s="1676"/>
      <c r="AM1011" s="1676"/>
      <c r="AN1011" s="1676"/>
      <c r="AO1011" s="1676"/>
      <c r="AP1011" s="1676"/>
      <c r="AQ1011" s="1677"/>
      <c r="AR1011" s="68"/>
      <c r="AS1011" s="68"/>
      <c r="AT1011" s="68"/>
      <c r="AU1011" s="68"/>
      <c r="AV1011" s="68"/>
      <c r="AW1011" s="68"/>
      <c r="AX1011" s="68"/>
      <c r="AY1011" s="34"/>
      <c r="AZ1011" s="34"/>
      <c r="BB1011" s="34"/>
    </row>
    <row r="1012" spans="1:55" ht="12.95" customHeight="1">
      <c r="A1012" s="14"/>
      <c r="B1012" s="257"/>
      <c r="C1012" s="82"/>
      <c r="D1012" s="1728"/>
      <c r="E1012" s="1729"/>
      <c r="F1012" s="1729"/>
      <c r="G1012" s="1729"/>
      <c r="H1012" s="1729"/>
      <c r="I1012" s="1729"/>
      <c r="J1012" s="1729"/>
      <c r="K1012" s="1729"/>
      <c r="L1012" s="1729"/>
      <c r="M1012" s="1729"/>
      <c r="N1012" s="1729"/>
      <c r="O1012" s="1729"/>
      <c r="P1012" s="1729"/>
      <c r="Q1012" s="1729"/>
      <c r="R1012" s="1729"/>
      <c r="S1012" s="1729"/>
      <c r="T1012" s="1729"/>
      <c r="U1012" s="1729"/>
      <c r="V1012" s="1729"/>
      <c r="W1012" s="1729"/>
      <c r="X1012" s="1729"/>
      <c r="Y1012" s="1729"/>
      <c r="Z1012" s="1729"/>
      <c r="AA1012" s="1729"/>
      <c r="AB1012" s="1729"/>
      <c r="AC1012" s="1729"/>
      <c r="AD1012" s="1729"/>
      <c r="AE1012" s="1730"/>
      <c r="AF1012" s="73"/>
      <c r="AG1012" s="14"/>
      <c r="AH1012" s="14"/>
      <c r="AI1012" s="83"/>
      <c r="AJ1012" s="1675"/>
      <c r="AK1012" s="1676"/>
      <c r="AL1012" s="1676"/>
      <c r="AM1012" s="1676"/>
      <c r="AN1012" s="1676"/>
      <c r="AO1012" s="1676"/>
      <c r="AP1012" s="1676"/>
      <c r="AQ1012" s="1677"/>
      <c r="AR1012" s="68"/>
      <c r="AS1012" s="68"/>
      <c r="AT1012" s="68"/>
      <c r="AU1012" s="68"/>
      <c r="AV1012" s="68"/>
      <c r="AW1012" s="68"/>
      <c r="AX1012" s="68"/>
      <c r="AY1012" s="910">
        <f>G761+O805</f>
        <v>285</v>
      </c>
      <c r="AZ1012" s="34"/>
      <c r="BB1012" s="34"/>
    </row>
    <row r="1013" spans="1:55" ht="12.95" customHeight="1">
      <c r="A1013" s="14"/>
      <c r="B1013" s="257"/>
      <c r="C1013" s="82"/>
      <c r="D1013" s="1728"/>
      <c r="E1013" s="1729"/>
      <c r="F1013" s="1729"/>
      <c r="G1013" s="1729"/>
      <c r="H1013" s="1729"/>
      <c r="I1013" s="1729"/>
      <c r="J1013" s="1729"/>
      <c r="K1013" s="1729"/>
      <c r="L1013" s="1729"/>
      <c r="M1013" s="1729"/>
      <c r="N1013" s="1729"/>
      <c r="O1013" s="1729"/>
      <c r="P1013" s="1729"/>
      <c r="Q1013" s="1729"/>
      <c r="R1013" s="1729"/>
      <c r="S1013" s="1729"/>
      <c r="T1013" s="1729"/>
      <c r="U1013" s="1729"/>
      <c r="V1013" s="1729"/>
      <c r="W1013" s="1729"/>
      <c r="X1013" s="1729"/>
      <c r="Y1013" s="1729"/>
      <c r="Z1013" s="1729"/>
      <c r="AA1013" s="1729"/>
      <c r="AB1013" s="1729"/>
      <c r="AC1013" s="1729"/>
      <c r="AD1013" s="1729"/>
      <c r="AE1013" s="1730"/>
      <c r="AF1013" s="73"/>
      <c r="AG1013" s="14"/>
      <c r="AH1013" s="14"/>
      <c r="AI1013" s="83"/>
      <c r="AJ1013" s="1675"/>
      <c r="AK1013" s="1676"/>
      <c r="AL1013" s="1676"/>
      <c r="AM1013" s="1676"/>
      <c r="AN1013" s="1676"/>
      <c r="AO1013" s="1676"/>
      <c r="AP1013" s="1676"/>
      <c r="AQ1013" s="1677"/>
      <c r="AR1013" s="68"/>
      <c r="AS1013" s="68"/>
      <c r="AT1013" s="68"/>
      <c r="AU1013" s="68"/>
      <c r="AV1013" s="68"/>
      <c r="AW1013" s="68"/>
      <c r="AX1013" s="68"/>
      <c r="AY1013" s="14"/>
      <c r="AZ1013" s="34"/>
      <c r="BB1013" s="34"/>
    </row>
    <row r="1014" spans="1:55" ht="12.95" customHeight="1">
      <c r="A1014" s="14"/>
      <c r="B1014" s="257"/>
      <c r="C1014" s="82"/>
      <c r="D1014" s="1728"/>
      <c r="E1014" s="1729"/>
      <c r="F1014" s="1729"/>
      <c r="G1014" s="1729"/>
      <c r="H1014" s="1729"/>
      <c r="I1014" s="1729"/>
      <c r="J1014" s="1729"/>
      <c r="K1014" s="1729"/>
      <c r="L1014" s="1729"/>
      <c r="M1014" s="1729"/>
      <c r="N1014" s="1729"/>
      <c r="O1014" s="1729"/>
      <c r="P1014" s="1729"/>
      <c r="Q1014" s="1729"/>
      <c r="R1014" s="1729"/>
      <c r="S1014" s="1729"/>
      <c r="T1014" s="1729"/>
      <c r="U1014" s="1729"/>
      <c r="V1014" s="1729"/>
      <c r="W1014" s="1729"/>
      <c r="X1014" s="1729"/>
      <c r="Y1014" s="1729"/>
      <c r="Z1014" s="1729"/>
      <c r="AA1014" s="1729"/>
      <c r="AB1014" s="1729"/>
      <c r="AC1014" s="1729"/>
      <c r="AD1014" s="1729"/>
      <c r="AE1014" s="1730"/>
      <c r="AF1014" s="73"/>
      <c r="AG1014" s="14"/>
      <c r="AH1014" s="14"/>
      <c r="AI1014" s="83"/>
      <c r="AJ1014" s="1675"/>
      <c r="AK1014" s="1676"/>
      <c r="AL1014" s="1676"/>
      <c r="AM1014" s="1676"/>
      <c r="AN1014" s="1676"/>
      <c r="AO1014" s="1676"/>
      <c r="AP1014" s="1676"/>
      <c r="AQ1014" s="1677"/>
      <c r="AR1014" s="68"/>
      <c r="AS1014" s="68"/>
      <c r="AT1014" s="68"/>
      <c r="AU1014" s="68"/>
      <c r="AV1014" s="68"/>
      <c r="AW1014" s="68"/>
      <c r="AX1014" s="68"/>
      <c r="AY1014" s="909">
        <f>ROUNDDOWN(X1057/I1057,2)</f>
        <v>0.2</v>
      </c>
      <c r="AZ1014" s="34"/>
      <c r="BB1014" s="34"/>
    </row>
    <row r="1015" spans="1:55" ht="12.95" customHeight="1">
      <c r="A1015" s="14"/>
      <c r="B1015" s="75"/>
      <c r="C1015" s="76"/>
      <c r="D1015" s="1753"/>
      <c r="E1015" s="1754"/>
      <c r="F1015" s="1754"/>
      <c r="G1015" s="1754"/>
      <c r="H1015" s="1754"/>
      <c r="I1015" s="1754"/>
      <c r="J1015" s="1754"/>
      <c r="K1015" s="1754"/>
      <c r="L1015" s="1754"/>
      <c r="M1015" s="1754"/>
      <c r="N1015" s="1754"/>
      <c r="O1015" s="1754"/>
      <c r="P1015" s="1754"/>
      <c r="Q1015" s="1754"/>
      <c r="R1015" s="1754"/>
      <c r="S1015" s="1754"/>
      <c r="T1015" s="1754"/>
      <c r="U1015" s="1754"/>
      <c r="V1015" s="1754"/>
      <c r="W1015" s="1754"/>
      <c r="X1015" s="1754"/>
      <c r="Y1015" s="1754"/>
      <c r="Z1015" s="1754"/>
      <c r="AA1015" s="1754"/>
      <c r="AB1015" s="1754"/>
      <c r="AC1015" s="1754"/>
      <c r="AD1015" s="1754"/>
      <c r="AE1015" s="1755"/>
      <c r="AF1015" s="77"/>
      <c r="AG1015" s="7"/>
      <c r="AH1015" s="7"/>
      <c r="AI1015" s="78"/>
      <c r="AJ1015" s="1684"/>
      <c r="AK1015" s="1685"/>
      <c r="AL1015" s="1685"/>
      <c r="AM1015" s="1685"/>
      <c r="AN1015" s="1685"/>
      <c r="AO1015" s="1685"/>
      <c r="AP1015" s="1685"/>
      <c r="AQ1015" s="1686"/>
      <c r="AR1015" s="68"/>
      <c r="AS1015" s="68"/>
      <c r="AT1015" s="68"/>
      <c r="AU1015" s="68"/>
      <c r="AV1015" s="68"/>
      <c r="AW1015" s="68"/>
      <c r="AX1015" s="68"/>
      <c r="AY1015" s="909">
        <f>ROUNDDOWN(X1061/I1061,2)</f>
        <v>0.1</v>
      </c>
      <c r="AZ1015" s="34"/>
      <c r="BB1015" s="34"/>
    </row>
    <row r="1016" spans="1:55" ht="12.95" customHeight="1">
      <c r="A1016" s="14"/>
      <c r="B1016" s="255"/>
      <c r="C1016" s="80" t="s">
        <v>672</v>
      </c>
      <c r="D1016" s="1654" t="s">
        <v>1672</v>
      </c>
      <c r="E1016" s="1655"/>
      <c r="F1016" s="1655"/>
      <c r="G1016" s="1655"/>
      <c r="H1016" s="1655"/>
      <c r="I1016" s="1655"/>
      <c r="J1016" s="1655"/>
      <c r="K1016" s="1655"/>
      <c r="L1016" s="1655"/>
      <c r="M1016" s="1655"/>
      <c r="N1016" s="1655"/>
      <c r="O1016" s="1655"/>
      <c r="P1016" s="1655"/>
      <c r="Q1016" s="1655"/>
      <c r="R1016" s="1655"/>
      <c r="S1016" s="1655"/>
      <c r="T1016" s="1655"/>
      <c r="U1016" s="1655"/>
      <c r="V1016" s="1655"/>
      <c r="W1016" s="1655"/>
      <c r="X1016" s="1655"/>
      <c r="Y1016" s="1655"/>
      <c r="Z1016" s="1655"/>
      <c r="AA1016" s="1655"/>
      <c r="AB1016" s="1655"/>
      <c r="AC1016" s="1655"/>
      <c r="AD1016" s="1655"/>
      <c r="AE1016" s="1656"/>
      <c r="AF1016" s="86"/>
      <c r="AG1016" s="1699" t="s">
        <v>545</v>
      </c>
      <c r="AH1016" s="1700"/>
      <c r="AI1016" s="87"/>
      <c r="AJ1016" s="1672">
        <f>ROUND(IF(AG1016="yes",AJ1001*0.1,0),0)</f>
        <v>14785068</v>
      </c>
      <c r="AK1016" s="1673"/>
      <c r="AL1016" s="1673"/>
      <c r="AM1016" s="1673"/>
      <c r="AN1016" s="1673"/>
      <c r="AO1016" s="1673"/>
      <c r="AP1016" s="1673"/>
      <c r="AQ1016" s="1674"/>
      <c r="AR1016" s="68"/>
      <c r="AS1016" s="68"/>
      <c r="AT1016" s="68"/>
      <c r="AU1016" s="68"/>
      <c r="AV1016" s="68"/>
      <c r="AW1016" s="68"/>
      <c r="AX1016" s="68"/>
      <c r="BB1016" s="34"/>
    </row>
    <row r="1017" spans="1:55" ht="12.95" customHeight="1">
      <c r="A1017" s="14"/>
      <c r="B1017" s="73"/>
      <c r="C1017" s="74"/>
      <c r="D1017" s="1678" t="s">
        <v>1285</v>
      </c>
      <c r="E1017" s="1679"/>
      <c r="F1017" s="1679"/>
      <c r="G1017" s="1679"/>
      <c r="H1017" s="1679"/>
      <c r="I1017" s="1679"/>
      <c r="J1017" s="1679"/>
      <c r="K1017" s="1679"/>
      <c r="L1017" s="1679"/>
      <c r="M1017" s="1679"/>
      <c r="N1017" s="1679"/>
      <c r="O1017" s="1679"/>
      <c r="P1017" s="1679"/>
      <c r="Q1017" s="1679"/>
      <c r="R1017" s="1679"/>
      <c r="S1017" s="1679"/>
      <c r="T1017" s="1679"/>
      <c r="U1017" s="1679"/>
      <c r="V1017" s="1679"/>
      <c r="W1017" s="1679"/>
      <c r="X1017" s="1679"/>
      <c r="Y1017" s="1679"/>
      <c r="Z1017" s="1679"/>
      <c r="AA1017" s="1679"/>
      <c r="AB1017" s="1679"/>
      <c r="AC1017" s="1679"/>
      <c r="AD1017" s="1679"/>
      <c r="AE1017" s="1680"/>
      <c r="AF1017" s="73"/>
      <c r="AI1017" s="83"/>
      <c r="AJ1017" s="1675"/>
      <c r="AK1017" s="1676"/>
      <c r="AL1017" s="1676"/>
      <c r="AM1017" s="1676"/>
      <c r="AN1017" s="1676"/>
      <c r="AO1017" s="1676"/>
      <c r="AP1017" s="1676"/>
      <c r="AQ1017" s="1677"/>
      <c r="AR1017" s="68"/>
      <c r="AS1017" s="68"/>
      <c r="AT1017" s="68"/>
      <c r="AU1017" s="68"/>
      <c r="AV1017" s="68"/>
      <c r="AW1017" s="68"/>
      <c r="AX1017" s="68"/>
    </row>
    <row r="1018" spans="1:55" ht="12.95" customHeight="1">
      <c r="A1018" s="14"/>
      <c r="B1018" s="73"/>
      <c r="C1018" s="74"/>
      <c r="D1018" s="1678"/>
      <c r="E1018" s="1679"/>
      <c r="F1018" s="1679"/>
      <c r="G1018" s="1679"/>
      <c r="H1018" s="1679"/>
      <c r="I1018" s="1679"/>
      <c r="J1018" s="1679"/>
      <c r="K1018" s="1679"/>
      <c r="L1018" s="1679"/>
      <c r="M1018" s="1679"/>
      <c r="N1018" s="1679"/>
      <c r="O1018" s="1679"/>
      <c r="P1018" s="1679"/>
      <c r="Q1018" s="1679"/>
      <c r="R1018" s="1679"/>
      <c r="S1018" s="1679"/>
      <c r="T1018" s="1679"/>
      <c r="U1018" s="1679"/>
      <c r="V1018" s="1679"/>
      <c r="W1018" s="1679"/>
      <c r="X1018" s="1679"/>
      <c r="Y1018" s="1679"/>
      <c r="Z1018" s="1679"/>
      <c r="AA1018" s="1679"/>
      <c r="AB1018" s="1679"/>
      <c r="AC1018" s="1679"/>
      <c r="AD1018" s="1679"/>
      <c r="AE1018" s="1680"/>
      <c r="AF1018" s="73"/>
      <c r="AG1018" s="14"/>
      <c r="AH1018" s="14"/>
      <c r="AI1018" s="83"/>
      <c r="AJ1018" s="1675"/>
      <c r="AK1018" s="1676"/>
      <c r="AL1018" s="1676"/>
      <c r="AM1018" s="1676"/>
      <c r="AN1018" s="1676"/>
      <c r="AO1018" s="1676"/>
      <c r="AP1018" s="1676"/>
      <c r="AQ1018" s="1677"/>
      <c r="AR1018" s="68"/>
      <c r="AS1018" s="68"/>
      <c r="AT1018" s="68"/>
      <c r="AU1018" s="68"/>
      <c r="AV1018" s="68"/>
      <c r="AW1018" s="68"/>
      <c r="AX1018" s="68"/>
    </row>
    <row r="1019" spans="1:55" ht="12.95" customHeight="1">
      <c r="A1019" s="14"/>
      <c r="B1019" s="85"/>
      <c r="C1019" s="76"/>
      <c r="D1019" s="1681"/>
      <c r="E1019" s="1682"/>
      <c r="F1019" s="1682"/>
      <c r="G1019" s="1682"/>
      <c r="H1019" s="1682"/>
      <c r="I1019" s="1682"/>
      <c r="J1019" s="1682"/>
      <c r="K1019" s="1682"/>
      <c r="L1019" s="1682"/>
      <c r="M1019" s="1682"/>
      <c r="N1019" s="1682"/>
      <c r="O1019" s="1682"/>
      <c r="P1019" s="1682"/>
      <c r="Q1019" s="1682"/>
      <c r="R1019" s="1682"/>
      <c r="S1019" s="1682"/>
      <c r="T1019" s="1682"/>
      <c r="U1019" s="1682"/>
      <c r="V1019" s="1682"/>
      <c r="W1019" s="1682"/>
      <c r="X1019" s="1682"/>
      <c r="Y1019" s="1682"/>
      <c r="Z1019" s="1682"/>
      <c r="AA1019" s="1682"/>
      <c r="AB1019" s="1682"/>
      <c r="AC1019" s="1682"/>
      <c r="AD1019" s="1682"/>
      <c r="AE1019" s="1683"/>
      <c r="AF1019" s="77"/>
      <c r="AG1019" s="7"/>
      <c r="AH1019" s="7"/>
      <c r="AI1019" s="78"/>
      <c r="AJ1019" s="1684"/>
      <c r="AK1019" s="1685"/>
      <c r="AL1019" s="1685"/>
      <c r="AM1019" s="1685"/>
      <c r="AN1019" s="1685"/>
      <c r="AO1019" s="1685"/>
      <c r="AP1019" s="1685"/>
      <c r="AQ1019" s="1686"/>
      <c r="AR1019" s="68"/>
      <c r="AS1019" s="68"/>
      <c r="AT1019" s="68"/>
      <c r="AU1019" s="68"/>
      <c r="AV1019" s="68"/>
      <c r="AW1019" s="68"/>
      <c r="AX1019" s="68"/>
    </row>
    <row r="1020" spans="1:55" ht="12.95" customHeight="1">
      <c r="A1020" s="14"/>
      <c r="B1020" s="79"/>
      <c r="C1020" s="80" t="s">
        <v>212</v>
      </c>
      <c r="D1020" s="1654" t="s">
        <v>1287</v>
      </c>
      <c r="E1020" s="1655"/>
      <c r="F1020" s="1655"/>
      <c r="G1020" s="1655"/>
      <c r="H1020" s="1655"/>
      <c r="I1020" s="1655"/>
      <c r="J1020" s="1655"/>
      <c r="K1020" s="1655"/>
      <c r="L1020" s="1655"/>
      <c r="M1020" s="1655"/>
      <c r="N1020" s="1655"/>
      <c r="O1020" s="1655"/>
      <c r="P1020" s="1655"/>
      <c r="Q1020" s="1655"/>
      <c r="R1020" s="1655"/>
      <c r="S1020" s="1655"/>
      <c r="T1020" s="1655"/>
      <c r="U1020" s="1655"/>
      <c r="V1020" s="1655"/>
      <c r="W1020" s="1655"/>
      <c r="X1020" s="1655"/>
      <c r="Y1020" s="1655"/>
      <c r="Z1020" s="1655"/>
      <c r="AA1020" s="1655"/>
      <c r="AB1020" s="1655"/>
      <c r="AC1020" s="1655"/>
      <c r="AD1020" s="1655"/>
      <c r="AE1020" s="1656"/>
      <c r="AF1020" s="79"/>
      <c r="AG1020" s="1699" t="s">
        <v>669</v>
      </c>
      <c r="AH1020" s="1700"/>
      <c r="AI1020" s="87"/>
      <c r="AJ1020" s="1672">
        <f>ROUND(IF(AG1020="yes",AJ1001*0.02,0),0)</f>
        <v>0</v>
      </c>
      <c r="AK1020" s="1673"/>
      <c r="AL1020" s="1673"/>
      <c r="AM1020" s="1673"/>
      <c r="AN1020" s="1673"/>
      <c r="AO1020" s="1673"/>
      <c r="AP1020" s="1673"/>
      <c r="AQ1020" s="1674"/>
      <c r="AR1020" s="68"/>
      <c r="AS1020" s="68"/>
      <c r="AT1020" s="68"/>
      <c r="AU1020" s="68"/>
      <c r="AV1020" s="68"/>
      <c r="AW1020" s="68"/>
      <c r="AX1020" s="68"/>
    </row>
    <row r="1021" spans="1:55" ht="14.25" customHeight="1">
      <c r="A1021" s="14"/>
      <c r="B1021" s="73"/>
      <c r="C1021" s="74"/>
      <c r="D1021" s="1681" t="s">
        <v>1288</v>
      </c>
      <c r="E1021" s="1682"/>
      <c r="F1021" s="1682"/>
      <c r="G1021" s="1682"/>
      <c r="H1021" s="1682"/>
      <c r="I1021" s="1682"/>
      <c r="J1021" s="1682"/>
      <c r="K1021" s="1682"/>
      <c r="L1021" s="1682"/>
      <c r="M1021" s="1682"/>
      <c r="N1021" s="1682"/>
      <c r="O1021" s="1682"/>
      <c r="P1021" s="1682"/>
      <c r="Q1021" s="1682"/>
      <c r="R1021" s="1682"/>
      <c r="S1021" s="1682"/>
      <c r="T1021" s="1682"/>
      <c r="U1021" s="1682"/>
      <c r="V1021" s="1682"/>
      <c r="W1021" s="1682"/>
      <c r="X1021" s="1682"/>
      <c r="Y1021" s="1682"/>
      <c r="Z1021" s="1682"/>
      <c r="AA1021" s="1682"/>
      <c r="AB1021" s="1682"/>
      <c r="AC1021" s="1682"/>
      <c r="AD1021" s="1682"/>
      <c r="AE1021" s="1683"/>
      <c r="AF1021" s="77"/>
      <c r="AG1021" s="7"/>
      <c r="AH1021" s="7"/>
      <c r="AI1021" s="78"/>
      <c r="AJ1021" s="1684"/>
      <c r="AK1021" s="1685"/>
      <c r="AL1021" s="1685"/>
      <c r="AM1021" s="1685"/>
      <c r="AN1021" s="1685"/>
      <c r="AO1021" s="1685"/>
      <c r="AP1021" s="1685"/>
      <c r="AQ1021" s="1686"/>
      <c r="AR1021" s="68"/>
      <c r="AS1021" s="68"/>
      <c r="AT1021" s="68"/>
      <c r="AU1021" s="68"/>
      <c r="AV1021" s="68"/>
      <c r="AW1021" s="68"/>
      <c r="AX1021" s="3" t="s">
        <v>1817</v>
      </c>
      <c r="AZ1021" s="3" t="s">
        <v>2527</v>
      </c>
    </row>
    <row r="1022" spans="1:55" ht="12.95" customHeight="1">
      <c r="A1022" s="14"/>
      <c r="B1022" s="79"/>
      <c r="C1022" s="80" t="s">
        <v>215</v>
      </c>
      <c r="D1022" s="1654" t="s">
        <v>1289</v>
      </c>
      <c r="E1022" s="1655"/>
      <c r="F1022" s="1655"/>
      <c r="G1022" s="1655"/>
      <c r="H1022" s="1655"/>
      <c r="I1022" s="1655"/>
      <c r="J1022" s="1655"/>
      <c r="K1022" s="1655"/>
      <c r="L1022" s="1655"/>
      <c r="M1022" s="1655"/>
      <c r="N1022" s="1655"/>
      <c r="O1022" s="1655"/>
      <c r="P1022" s="1655"/>
      <c r="Q1022" s="1655"/>
      <c r="R1022" s="1655"/>
      <c r="S1022" s="1655"/>
      <c r="T1022" s="1655"/>
      <c r="U1022" s="1655"/>
      <c r="V1022" s="1655"/>
      <c r="W1022" s="1655"/>
      <c r="X1022" s="1655"/>
      <c r="Y1022" s="1655"/>
      <c r="Z1022" s="1655"/>
      <c r="AA1022" s="1655"/>
      <c r="AB1022" s="1655"/>
      <c r="AC1022" s="1655"/>
      <c r="AD1022" s="1655"/>
      <c r="AE1022" s="1656"/>
      <c r="AF1022" s="79"/>
      <c r="AG1022" s="1699" t="s">
        <v>669</v>
      </c>
      <c r="AH1022" s="1700"/>
      <c r="AI1022" s="79"/>
      <c r="AJ1022" s="1672">
        <f>ROUND(IF(AG1022="yes",AJ1001*0.02,0),0)</f>
        <v>0</v>
      </c>
      <c r="AK1022" s="1673"/>
      <c r="AL1022" s="1673"/>
      <c r="AM1022" s="1673"/>
      <c r="AN1022" s="1673"/>
      <c r="AO1022" s="1673"/>
      <c r="AP1022" s="1673"/>
      <c r="AQ1022" s="1674"/>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678" t="s">
        <v>1290</v>
      </c>
      <c r="E1023" s="1679"/>
      <c r="F1023" s="1679"/>
      <c r="G1023" s="1679"/>
      <c r="H1023" s="1679"/>
      <c r="I1023" s="1679"/>
      <c r="J1023" s="1679"/>
      <c r="K1023" s="1679"/>
      <c r="L1023" s="1679"/>
      <c r="M1023" s="1679"/>
      <c r="N1023" s="1679"/>
      <c r="O1023" s="1679"/>
      <c r="P1023" s="1679"/>
      <c r="Q1023" s="1679"/>
      <c r="R1023" s="1679"/>
      <c r="S1023" s="1679"/>
      <c r="T1023" s="1679"/>
      <c r="U1023" s="1679"/>
      <c r="V1023" s="1679"/>
      <c r="W1023" s="1679"/>
      <c r="X1023" s="1679"/>
      <c r="Y1023" s="1679"/>
      <c r="Z1023" s="1679"/>
      <c r="AA1023" s="1679"/>
      <c r="AB1023" s="1679"/>
      <c r="AC1023" s="1679"/>
      <c r="AD1023" s="1679"/>
      <c r="AE1023" s="1680"/>
      <c r="AF1023" s="1791" t="str">
        <f>IF(AND(AG1022="yes",T212&lt;&gt;1),"The project may not be eligible for this boost","")</f>
        <v/>
      </c>
      <c r="AG1023" s="1792"/>
      <c r="AH1023" s="1792"/>
      <c r="AI1023" s="1793"/>
      <c r="AJ1023" s="1675"/>
      <c r="AK1023" s="1676"/>
      <c r="AL1023" s="1676"/>
      <c r="AM1023" s="1676"/>
      <c r="AN1023" s="1676"/>
      <c r="AO1023" s="1676"/>
      <c r="AP1023" s="1676"/>
      <c r="AQ1023" s="1677"/>
      <c r="AR1023" s="68"/>
      <c r="AS1023" s="68"/>
      <c r="AT1023" s="68"/>
      <c r="AU1023" s="68"/>
      <c r="AV1023" s="68"/>
      <c r="AW1023" s="68"/>
      <c r="AX1023" s="3">
        <v>2</v>
      </c>
      <c r="AY1023" s="200">
        <f t="shared" ref="AY1023:AY1032" si="57">IF((_xlfn.XLOOKUP(AX1023,$C$1074:$C$1112,$A$1074:$A$1112,"",0,1))="Yes",AZ1023,0)</f>
        <v>0</v>
      </c>
      <c r="AZ1023" s="1189">
        <v>0.15</v>
      </c>
    </row>
    <row r="1024" spans="1:55" ht="12.95" customHeight="1">
      <c r="A1024" s="14"/>
      <c r="B1024" s="75"/>
      <c r="C1024" s="76"/>
      <c r="D1024" s="1681"/>
      <c r="E1024" s="1682"/>
      <c r="F1024" s="1682"/>
      <c r="G1024" s="1682"/>
      <c r="H1024" s="1682"/>
      <c r="I1024" s="1682"/>
      <c r="J1024" s="1682"/>
      <c r="K1024" s="1682"/>
      <c r="L1024" s="1682"/>
      <c r="M1024" s="1682"/>
      <c r="N1024" s="1682"/>
      <c r="O1024" s="1682"/>
      <c r="P1024" s="1682"/>
      <c r="Q1024" s="1682"/>
      <c r="R1024" s="1682"/>
      <c r="S1024" s="1682"/>
      <c r="T1024" s="1682"/>
      <c r="U1024" s="1682"/>
      <c r="V1024" s="1682"/>
      <c r="W1024" s="1682"/>
      <c r="X1024" s="1682"/>
      <c r="Y1024" s="1682"/>
      <c r="Z1024" s="1682"/>
      <c r="AA1024" s="1682"/>
      <c r="AB1024" s="1682"/>
      <c r="AC1024" s="1682"/>
      <c r="AD1024" s="1682"/>
      <c r="AE1024" s="1683"/>
      <c r="AF1024" s="1794"/>
      <c r="AG1024" s="1795"/>
      <c r="AH1024" s="1795"/>
      <c r="AI1024" s="1796"/>
      <c r="AJ1024" s="1684"/>
      <c r="AK1024" s="1685"/>
      <c r="AL1024" s="1685"/>
      <c r="AM1024" s="1685"/>
      <c r="AN1024" s="1685"/>
      <c r="AO1024" s="1685"/>
      <c r="AP1024" s="1685"/>
      <c r="AQ1024" s="1686"/>
      <c r="AR1024" s="68"/>
      <c r="AS1024" s="68"/>
      <c r="AT1024" s="68"/>
      <c r="AU1024" s="68"/>
      <c r="AV1024" s="68"/>
      <c r="AW1024" s="68"/>
      <c r="AX1024" s="3">
        <v>3</v>
      </c>
      <c r="AY1024" s="200">
        <f t="shared" si="57"/>
        <v>0</v>
      </c>
      <c r="AZ1024" s="1189">
        <v>0.05</v>
      </c>
    </row>
    <row r="1025" spans="1:52" ht="12.95" customHeight="1">
      <c r="A1025" s="14"/>
      <c r="B1025" s="79"/>
      <c r="C1025" s="80" t="s">
        <v>218</v>
      </c>
      <c r="D1025" s="1693" t="s">
        <v>2189</v>
      </c>
      <c r="E1025" s="1694"/>
      <c r="F1025" s="1694"/>
      <c r="G1025" s="1694"/>
      <c r="H1025" s="1694"/>
      <c r="I1025" s="1694"/>
      <c r="J1025" s="1694"/>
      <c r="K1025" s="1694"/>
      <c r="L1025" s="1694"/>
      <c r="M1025" s="1694"/>
      <c r="N1025" s="1694"/>
      <c r="O1025" s="1694"/>
      <c r="P1025" s="1694"/>
      <c r="Q1025" s="1694"/>
      <c r="R1025" s="1694"/>
      <c r="S1025" s="1694"/>
      <c r="T1025" s="1694"/>
      <c r="U1025" s="1694"/>
      <c r="V1025" s="1694"/>
      <c r="W1025" s="1694"/>
      <c r="X1025" s="1694"/>
      <c r="Y1025" s="1694"/>
      <c r="Z1025" s="1694"/>
      <c r="AA1025" s="1694"/>
      <c r="AB1025" s="1694"/>
      <c r="AC1025" s="1694"/>
      <c r="AD1025" s="1694"/>
      <c r="AE1025" s="1695"/>
      <c r="AF1025" s="79"/>
      <c r="AG1025" s="1699" t="s">
        <v>669</v>
      </c>
      <c r="AH1025" s="1700"/>
      <c r="AI1025" s="87"/>
      <c r="AJ1025" s="1672">
        <f>IF(AG1025="yes",AJ1001*AY1033,0)</f>
        <v>0</v>
      </c>
      <c r="AK1025" s="1673"/>
      <c r="AL1025" s="1673"/>
      <c r="AM1025" s="1673"/>
      <c r="AN1025" s="1673"/>
      <c r="AO1025" s="1673"/>
      <c r="AP1025" s="1673"/>
      <c r="AQ1025" s="1674"/>
      <c r="AR1025" s="68"/>
      <c r="AS1025" s="68"/>
      <c r="AT1025" s="68"/>
      <c r="AU1025" s="68"/>
      <c r="AV1025" s="68"/>
      <c r="AW1025" s="68"/>
      <c r="AX1025" s="3">
        <v>4</v>
      </c>
      <c r="AY1025" s="200">
        <f t="shared" si="57"/>
        <v>0</v>
      </c>
      <c r="AZ1025" s="1189">
        <v>0.02</v>
      </c>
    </row>
    <row r="1026" spans="1:52" ht="12.95" customHeight="1">
      <c r="A1026" s="14"/>
      <c r="B1026" s="73"/>
      <c r="C1026" s="74"/>
      <c r="D1026" s="1678" t="s">
        <v>2589</v>
      </c>
      <c r="E1026" s="1679"/>
      <c r="F1026" s="1679"/>
      <c r="G1026" s="1679"/>
      <c r="H1026" s="1679"/>
      <c r="I1026" s="1679"/>
      <c r="J1026" s="1679"/>
      <c r="K1026" s="1679"/>
      <c r="L1026" s="1679"/>
      <c r="M1026" s="1679"/>
      <c r="N1026" s="1679"/>
      <c r="O1026" s="1679"/>
      <c r="P1026" s="1679"/>
      <c r="Q1026" s="1679"/>
      <c r="R1026" s="1679"/>
      <c r="S1026" s="1679"/>
      <c r="T1026" s="1679"/>
      <c r="U1026" s="1679"/>
      <c r="V1026" s="1679"/>
      <c r="W1026" s="1679"/>
      <c r="X1026" s="1679"/>
      <c r="Y1026" s="1679"/>
      <c r="Z1026" s="1679"/>
      <c r="AA1026" s="1679"/>
      <c r="AB1026" s="1679"/>
      <c r="AC1026" s="1679"/>
      <c r="AD1026" s="1679"/>
      <c r="AE1026" s="1680"/>
      <c r="AF1026" s="1785" t="str">
        <f>IF(AND(AG1025="Yes",AY1033=0),AY1036,"")</f>
        <v/>
      </c>
      <c r="AG1026" s="1786"/>
      <c r="AH1026" s="1786"/>
      <c r="AI1026" s="1787"/>
      <c r="AJ1026" s="1675"/>
      <c r="AK1026" s="1676"/>
      <c r="AL1026" s="1676"/>
      <c r="AM1026" s="1676"/>
      <c r="AN1026" s="1676"/>
      <c r="AO1026" s="1676"/>
      <c r="AP1026" s="1676"/>
      <c r="AQ1026" s="1677"/>
      <c r="AR1026" s="68"/>
      <c r="AS1026" s="68"/>
      <c r="AT1026" s="68"/>
      <c r="AU1026" s="68"/>
      <c r="AV1026" s="68"/>
      <c r="AW1026" s="68"/>
      <c r="AX1026" s="3">
        <v>5</v>
      </c>
      <c r="AY1026" s="200">
        <f t="shared" si="57"/>
        <v>0</v>
      </c>
      <c r="AZ1026" s="1189">
        <v>0.04</v>
      </c>
    </row>
    <row r="1027" spans="1:52" ht="12.95" customHeight="1">
      <c r="A1027" s="14"/>
      <c r="B1027" s="73"/>
      <c r="C1027" s="74"/>
      <c r="D1027" s="1678"/>
      <c r="E1027" s="1679"/>
      <c r="F1027" s="1679"/>
      <c r="G1027" s="1679"/>
      <c r="H1027" s="1679"/>
      <c r="I1027" s="1679"/>
      <c r="J1027" s="1679"/>
      <c r="K1027" s="1679"/>
      <c r="L1027" s="1679"/>
      <c r="M1027" s="1679"/>
      <c r="N1027" s="1679"/>
      <c r="O1027" s="1679"/>
      <c r="P1027" s="1679"/>
      <c r="Q1027" s="1679"/>
      <c r="R1027" s="1679"/>
      <c r="S1027" s="1679"/>
      <c r="T1027" s="1679"/>
      <c r="U1027" s="1679"/>
      <c r="V1027" s="1679"/>
      <c r="W1027" s="1679"/>
      <c r="X1027" s="1679"/>
      <c r="Y1027" s="1679"/>
      <c r="Z1027" s="1679"/>
      <c r="AA1027" s="1679"/>
      <c r="AB1027" s="1679"/>
      <c r="AC1027" s="1679"/>
      <c r="AD1027" s="1679"/>
      <c r="AE1027" s="1680"/>
      <c r="AF1027" s="1785"/>
      <c r="AG1027" s="1786"/>
      <c r="AH1027" s="1786"/>
      <c r="AI1027" s="1787"/>
      <c r="AJ1027" s="1675"/>
      <c r="AK1027" s="1676"/>
      <c r="AL1027" s="1676"/>
      <c r="AM1027" s="1676"/>
      <c r="AN1027" s="1676"/>
      <c r="AO1027" s="1676"/>
      <c r="AP1027" s="1676"/>
      <c r="AQ1027" s="1677"/>
      <c r="AR1027" s="68"/>
      <c r="AS1027" s="68"/>
      <c r="AT1027" s="68"/>
      <c r="AU1027" s="68"/>
      <c r="AV1027" s="68"/>
      <c r="AW1027" s="68"/>
      <c r="AX1027" s="3">
        <v>6</v>
      </c>
      <c r="AY1027" s="200">
        <f t="shared" si="57"/>
        <v>0</v>
      </c>
      <c r="AZ1027" s="1189">
        <v>0.04</v>
      </c>
    </row>
    <row r="1028" spans="1:52" ht="12.95" customHeight="1">
      <c r="A1028" s="14"/>
      <c r="B1028" s="81"/>
      <c r="C1028" s="82"/>
      <c r="D1028" s="1681"/>
      <c r="E1028" s="1682"/>
      <c r="F1028" s="1682"/>
      <c r="G1028" s="1682"/>
      <c r="H1028" s="1682"/>
      <c r="I1028" s="1682"/>
      <c r="J1028" s="1682"/>
      <c r="K1028" s="1682"/>
      <c r="L1028" s="1682"/>
      <c r="M1028" s="1682"/>
      <c r="N1028" s="1682"/>
      <c r="O1028" s="1682"/>
      <c r="P1028" s="1682"/>
      <c r="Q1028" s="1682"/>
      <c r="R1028" s="1682"/>
      <c r="S1028" s="1682"/>
      <c r="T1028" s="1682"/>
      <c r="U1028" s="1682"/>
      <c r="V1028" s="1682"/>
      <c r="W1028" s="1682"/>
      <c r="X1028" s="1682"/>
      <c r="Y1028" s="1682"/>
      <c r="Z1028" s="1682"/>
      <c r="AA1028" s="1682"/>
      <c r="AB1028" s="1682"/>
      <c r="AC1028" s="1682"/>
      <c r="AD1028" s="1682"/>
      <c r="AE1028" s="1683"/>
      <c r="AF1028" s="1788"/>
      <c r="AG1028" s="1789"/>
      <c r="AH1028" s="1789"/>
      <c r="AI1028" s="1790"/>
      <c r="AJ1028" s="1684"/>
      <c r="AK1028" s="1685"/>
      <c r="AL1028" s="1685"/>
      <c r="AM1028" s="1685"/>
      <c r="AN1028" s="1685"/>
      <c r="AO1028" s="1685"/>
      <c r="AP1028" s="1685"/>
      <c r="AQ1028" s="1686"/>
      <c r="AR1028" s="68"/>
      <c r="AS1028" s="68"/>
      <c r="AT1028" s="68"/>
      <c r="AU1028" s="68"/>
      <c r="AV1028" s="68"/>
      <c r="AW1028" s="68"/>
      <c r="AX1028" s="3">
        <v>7</v>
      </c>
      <c r="AY1028" s="200">
        <f t="shared" si="57"/>
        <v>0</v>
      </c>
      <c r="AZ1028" s="1189">
        <v>0.01</v>
      </c>
    </row>
    <row r="1029" spans="1:52" ht="12.95" customHeight="1">
      <c r="A1029" s="14"/>
      <c r="B1029" s="79"/>
      <c r="C1029" s="80" t="s">
        <v>223</v>
      </c>
      <c r="D1029" s="1719" t="s">
        <v>1291</v>
      </c>
      <c r="E1029" s="1720"/>
      <c r="F1029" s="1720"/>
      <c r="G1029" s="1720"/>
      <c r="H1029" s="1720"/>
      <c r="I1029" s="1720"/>
      <c r="J1029" s="1720"/>
      <c r="K1029" s="1720"/>
      <c r="L1029" s="1720"/>
      <c r="M1029" s="1720"/>
      <c r="N1029" s="1720"/>
      <c r="O1029" s="1720"/>
      <c r="P1029" s="1720"/>
      <c r="Q1029" s="1720"/>
      <c r="R1029" s="1720"/>
      <c r="S1029" s="1720"/>
      <c r="T1029" s="1720"/>
      <c r="U1029" s="1720"/>
      <c r="V1029" s="1720"/>
      <c r="W1029" s="1720"/>
      <c r="X1029" s="1720"/>
      <c r="Y1029" s="1720"/>
      <c r="Z1029" s="1720"/>
      <c r="AA1029" s="1720"/>
      <c r="AB1029" s="1720"/>
      <c r="AC1029" s="1720"/>
      <c r="AD1029" s="1720"/>
      <c r="AE1029" s="1721"/>
      <c r="AF1029" s="79"/>
      <c r="AG1029" s="1699" t="s">
        <v>669</v>
      </c>
      <c r="AH1029" s="1700"/>
      <c r="AI1029" s="87"/>
      <c r="AJ1029" s="1672">
        <f>ROUND(IF(AND(AG1029="Yes",J1033&lt;&gt;"N/A",AF1032&lt;&gt;""),MIN(AF1032,(0.15*AJ1001)),0),0)</f>
        <v>0</v>
      </c>
      <c r="AK1029" s="1673"/>
      <c r="AL1029" s="1673"/>
      <c r="AM1029" s="1673"/>
      <c r="AN1029" s="1673"/>
      <c r="AO1029" s="1673"/>
      <c r="AP1029" s="1673"/>
      <c r="AQ1029" s="1674"/>
      <c r="AR1029" s="68"/>
      <c r="AS1029" s="68"/>
      <c r="AT1029" s="68"/>
      <c r="AU1029" s="68"/>
      <c r="AV1029" s="68"/>
      <c r="AW1029" s="68"/>
      <c r="AX1029" s="3">
        <v>8</v>
      </c>
      <c r="AY1029" s="200">
        <f t="shared" si="57"/>
        <v>0</v>
      </c>
      <c r="AZ1029" s="1189">
        <v>0.01</v>
      </c>
    </row>
    <row r="1030" spans="1:52" ht="12.95" customHeight="1">
      <c r="A1030" s="14"/>
      <c r="B1030" s="81"/>
      <c r="C1030" s="84"/>
      <c r="D1030" s="1722"/>
      <c r="E1030" s="1723"/>
      <c r="F1030" s="1723"/>
      <c r="G1030" s="1723"/>
      <c r="H1030" s="1723"/>
      <c r="I1030" s="1723"/>
      <c r="J1030" s="1723"/>
      <c r="K1030" s="1723"/>
      <c r="L1030" s="1723"/>
      <c r="M1030" s="1723"/>
      <c r="N1030" s="1723"/>
      <c r="O1030" s="1723"/>
      <c r="P1030" s="1723"/>
      <c r="Q1030" s="1723"/>
      <c r="R1030" s="1723"/>
      <c r="S1030" s="1723"/>
      <c r="T1030" s="1723"/>
      <c r="U1030" s="1723"/>
      <c r="V1030" s="1723"/>
      <c r="W1030" s="1723"/>
      <c r="X1030" s="1723"/>
      <c r="Y1030" s="1723"/>
      <c r="Z1030" s="1723"/>
      <c r="AA1030" s="1723"/>
      <c r="AB1030" s="1723"/>
      <c r="AC1030" s="1723"/>
      <c r="AD1030" s="1723"/>
      <c r="AE1030" s="1724"/>
      <c r="AF1030" s="1744" t="str">
        <f>IF(AG1029="yes","Please Select Type and Enter Amount:","")</f>
        <v/>
      </c>
      <c r="AG1030" s="1745"/>
      <c r="AH1030" s="1745"/>
      <c r="AI1030" s="1746"/>
      <c r="AJ1030" s="1675"/>
      <c r="AK1030" s="1676"/>
      <c r="AL1030" s="1676"/>
      <c r="AM1030" s="1676"/>
      <c r="AN1030" s="1676"/>
      <c r="AO1030" s="1676"/>
      <c r="AP1030" s="1676"/>
      <c r="AQ1030" s="1677"/>
      <c r="AR1030" s="68"/>
      <c r="AS1030" s="68"/>
      <c r="AT1030" s="68"/>
      <c r="AU1030" s="68"/>
      <c r="AV1030" s="68"/>
      <c r="AW1030" s="68"/>
      <c r="AX1030" s="3">
        <v>9</v>
      </c>
      <c r="AY1030" s="200">
        <f t="shared" si="57"/>
        <v>0</v>
      </c>
      <c r="AZ1030" s="1189">
        <v>0.01</v>
      </c>
    </row>
    <row r="1031" spans="1:52" ht="12.95" customHeight="1">
      <c r="A1031" s="14"/>
      <c r="B1031" s="81"/>
      <c r="C1031" s="84"/>
      <c r="D1031" s="1678" t="s">
        <v>1292</v>
      </c>
      <c r="E1031" s="1679"/>
      <c r="F1031" s="1679"/>
      <c r="G1031" s="1679"/>
      <c r="H1031" s="1679"/>
      <c r="I1031" s="1679"/>
      <c r="J1031" s="1679"/>
      <c r="K1031" s="1679"/>
      <c r="L1031" s="1679"/>
      <c r="M1031" s="1679"/>
      <c r="N1031" s="1679"/>
      <c r="O1031" s="1679"/>
      <c r="P1031" s="1679"/>
      <c r="Q1031" s="1679"/>
      <c r="R1031" s="1679"/>
      <c r="S1031" s="1679"/>
      <c r="T1031" s="1679"/>
      <c r="U1031" s="1679"/>
      <c r="V1031" s="1679"/>
      <c r="W1031" s="1679"/>
      <c r="X1031" s="1679"/>
      <c r="Y1031" s="1679"/>
      <c r="Z1031" s="1679"/>
      <c r="AA1031" s="1679"/>
      <c r="AB1031" s="1679"/>
      <c r="AC1031" s="1679"/>
      <c r="AD1031" s="1679"/>
      <c r="AE1031" s="1680"/>
      <c r="AF1031" s="1744"/>
      <c r="AG1031" s="1745"/>
      <c r="AH1031" s="1745"/>
      <c r="AI1031" s="1746"/>
      <c r="AJ1031" s="1675"/>
      <c r="AK1031" s="1676"/>
      <c r="AL1031" s="1676"/>
      <c r="AM1031" s="1676"/>
      <c r="AN1031" s="1676"/>
      <c r="AO1031" s="1676"/>
      <c r="AP1031" s="1676"/>
      <c r="AQ1031" s="1677"/>
      <c r="AR1031" s="68"/>
      <c r="AS1031" s="68"/>
      <c r="AT1031" s="68"/>
      <c r="AU1031" s="68"/>
      <c r="AV1031" s="68"/>
      <c r="AW1031" s="68"/>
      <c r="AX1031" s="3">
        <v>10</v>
      </c>
      <c r="AY1031" s="200">
        <f t="shared" si="57"/>
        <v>0</v>
      </c>
      <c r="AZ1031" s="1189">
        <v>0.02</v>
      </c>
    </row>
    <row r="1032" spans="1:52" ht="12.95" customHeight="1">
      <c r="A1032" s="14"/>
      <c r="B1032" s="81"/>
      <c r="C1032" s="84"/>
      <c r="D1032" s="1678"/>
      <c r="E1032" s="1679"/>
      <c r="F1032" s="1679"/>
      <c r="G1032" s="1679"/>
      <c r="H1032" s="1679"/>
      <c r="I1032" s="1679"/>
      <c r="J1032" s="1679"/>
      <c r="K1032" s="1679"/>
      <c r="L1032" s="1679"/>
      <c r="M1032" s="1679"/>
      <c r="N1032" s="1679"/>
      <c r="O1032" s="1679"/>
      <c r="P1032" s="1679"/>
      <c r="Q1032" s="1679"/>
      <c r="R1032" s="1679"/>
      <c r="S1032" s="1679"/>
      <c r="T1032" s="1679"/>
      <c r="U1032" s="1679"/>
      <c r="V1032" s="1679"/>
      <c r="W1032" s="1679"/>
      <c r="X1032" s="1679"/>
      <c r="Y1032" s="1679"/>
      <c r="Z1032" s="1679"/>
      <c r="AA1032" s="1679"/>
      <c r="AB1032" s="1679"/>
      <c r="AC1032" s="1679"/>
      <c r="AD1032" s="1679"/>
      <c r="AE1032" s="1680"/>
      <c r="AF1032" s="1740"/>
      <c r="AG1032" s="1740"/>
      <c r="AH1032" s="1740"/>
      <c r="AI1032" s="1740"/>
      <c r="AJ1032" s="1675"/>
      <c r="AK1032" s="1676"/>
      <c r="AL1032" s="1676"/>
      <c r="AM1032" s="1676"/>
      <c r="AN1032" s="1676"/>
      <c r="AO1032" s="1676"/>
      <c r="AP1032" s="1676"/>
      <c r="AQ1032" s="1677"/>
      <c r="AR1032" s="68"/>
      <c r="AS1032" s="68"/>
      <c r="AT1032" s="68"/>
      <c r="AU1032" s="68"/>
      <c r="AV1032" s="68"/>
      <c r="AW1032" s="68"/>
      <c r="AX1032" s="3">
        <v>11</v>
      </c>
      <c r="AY1032" s="200">
        <f t="shared" si="57"/>
        <v>0</v>
      </c>
      <c r="AZ1032" s="1189">
        <v>0.02</v>
      </c>
    </row>
    <row r="1033" spans="1:52" ht="12.95" customHeight="1">
      <c r="A1033" s="14"/>
      <c r="B1033" s="81"/>
      <c r="C1033" s="84"/>
      <c r="D1033" s="526" t="s">
        <v>359</v>
      </c>
      <c r="E1033" s="90"/>
      <c r="F1033" s="90"/>
      <c r="G1033" s="104"/>
      <c r="H1033" s="104"/>
      <c r="I1033" s="49"/>
      <c r="J1033" s="1781" t="s">
        <v>591</v>
      </c>
      <c r="K1033" s="1782"/>
      <c r="L1033" s="1782"/>
      <c r="M1033" s="1782"/>
      <c r="N1033" s="1782"/>
      <c r="O1033" s="1782"/>
      <c r="P1033" s="1782"/>
      <c r="Q1033" s="1782"/>
      <c r="R1033" s="1782"/>
      <c r="S1033" s="1782"/>
      <c r="T1033" s="1782"/>
      <c r="U1033" s="1782"/>
      <c r="V1033" s="1782"/>
      <c r="W1033" s="1782"/>
      <c r="X1033" s="1782"/>
      <c r="Y1033" s="1782"/>
      <c r="Z1033" s="1782"/>
      <c r="AA1033" s="1782"/>
      <c r="AB1033" s="1782"/>
      <c r="AC1033" s="1782"/>
      <c r="AD1033" s="1782"/>
      <c r="AE1033" s="1783"/>
      <c r="AF1033" s="1740"/>
      <c r="AG1033" s="1740"/>
      <c r="AH1033" s="1740"/>
      <c r="AI1033" s="1740"/>
      <c r="AJ1033" s="1684"/>
      <c r="AK1033" s="1685"/>
      <c r="AL1033" s="1685"/>
      <c r="AM1033" s="1685"/>
      <c r="AN1033" s="1685"/>
      <c r="AO1033" s="1685"/>
      <c r="AP1033" s="1685"/>
      <c r="AQ1033" s="1686"/>
      <c r="AR1033" s="68"/>
      <c r="AS1033" s="68"/>
      <c r="AT1033" s="68"/>
      <c r="AU1033" s="68"/>
      <c r="AV1033" s="68"/>
      <c r="AW1033" s="68"/>
      <c r="AX1033" s="1027" t="s">
        <v>2526</v>
      </c>
      <c r="AY1033" s="201">
        <f>IF(SUM(AY1022:AY1032)&lt;=0.2,SUM(AY1022:AY1032),0.2)</f>
        <v>0</v>
      </c>
    </row>
    <row r="1034" spans="1:52" ht="12.95" customHeight="1">
      <c r="A1034" s="14"/>
      <c r="B1034" s="79"/>
      <c r="C1034" s="80" t="s">
        <v>229</v>
      </c>
      <c r="D1034" s="1654" t="s">
        <v>1293</v>
      </c>
      <c r="E1034" s="1655"/>
      <c r="F1034" s="1655"/>
      <c r="G1034" s="1655"/>
      <c r="H1034" s="1655"/>
      <c r="I1034" s="1655"/>
      <c r="J1034" s="1655"/>
      <c r="K1034" s="1655"/>
      <c r="L1034" s="1655"/>
      <c r="M1034" s="1655"/>
      <c r="N1034" s="1655"/>
      <c r="O1034" s="1655"/>
      <c r="P1034" s="1655"/>
      <c r="Q1034" s="1655"/>
      <c r="R1034" s="1655"/>
      <c r="S1034" s="1655"/>
      <c r="T1034" s="1655"/>
      <c r="U1034" s="1655"/>
      <c r="V1034" s="1655"/>
      <c r="W1034" s="1655"/>
      <c r="X1034" s="1655"/>
      <c r="Y1034" s="1655"/>
      <c r="Z1034" s="1655"/>
      <c r="AA1034" s="1655"/>
      <c r="AB1034" s="1655"/>
      <c r="AC1034" s="1655"/>
      <c r="AD1034" s="1655"/>
      <c r="AE1034" s="1656"/>
      <c r="AF1034" s="79"/>
      <c r="AG1034" s="1699" t="s">
        <v>669</v>
      </c>
      <c r="AH1034" s="1700"/>
      <c r="AI1034" s="87"/>
      <c r="AJ1034" s="1672">
        <f>ROUND(IF(AG1034="Yes",AF1036,0),0)</f>
        <v>0</v>
      </c>
      <c r="AK1034" s="1673"/>
      <c r="AL1034" s="1673"/>
      <c r="AM1034" s="1673"/>
      <c r="AN1034" s="1673"/>
      <c r="AO1034" s="1673"/>
      <c r="AP1034" s="1673"/>
      <c r="AQ1034" s="1674"/>
      <c r="AR1034" s="68"/>
      <c r="AS1034" s="68"/>
      <c r="AT1034" s="68"/>
      <c r="AU1034" s="68"/>
      <c r="AV1034" s="68"/>
      <c r="AW1034" s="68"/>
      <c r="AX1034" s="68"/>
      <c r="AY1034" s="68"/>
    </row>
    <row r="1035" spans="1:52" ht="12.95" customHeight="1">
      <c r="A1035" s="14"/>
      <c r="B1035" s="73"/>
      <c r="C1035" s="74"/>
      <c r="D1035" s="1678" t="s">
        <v>1679</v>
      </c>
      <c r="E1035" s="1679"/>
      <c r="F1035" s="1679"/>
      <c r="G1035" s="1679"/>
      <c r="H1035" s="1679"/>
      <c r="I1035" s="1679"/>
      <c r="J1035" s="1679"/>
      <c r="K1035" s="1679"/>
      <c r="L1035" s="1679"/>
      <c r="M1035" s="1679"/>
      <c r="N1035" s="1679"/>
      <c r="O1035" s="1679"/>
      <c r="P1035" s="1679"/>
      <c r="Q1035" s="1679"/>
      <c r="R1035" s="1679"/>
      <c r="S1035" s="1679"/>
      <c r="T1035" s="1679"/>
      <c r="U1035" s="1679"/>
      <c r="V1035" s="1679"/>
      <c r="W1035" s="1679"/>
      <c r="X1035" s="1679"/>
      <c r="Y1035" s="1679"/>
      <c r="Z1035" s="1679"/>
      <c r="AA1035" s="1679"/>
      <c r="AB1035" s="1679"/>
      <c r="AC1035" s="1679"/>
      <c r="AD1035" s="1679"/>
      <c r="AE1035" s="1680"/>
      <c r="AF1035" s="1725" t="str">
        <f>IF(AG1034="yes","Enter Amount:","")</f>
        <v/>
      </c>
      <c r="AG1035" s="1726"/>
      <c r="AH1035" s="1726"/>
      <c r="AI1035" s="1727"/>
      <c r="AJ1035" s="1675"/>
      <c r="AK1035" s="1676"/>
      <c r="AL1035" s="1676"/>
      <c r="AM1035" s="1676"/>
      <c r="AN1035" s="1676"/>
      <c r="AO1035" s="1676"/>
      <c r="AP1035" s="1676"/>
      <c r="AQ1035" s="1677"/>
      <c r="AR1035" s="68"/>
      <c r="AS1035" s="68"/>
      <c r="AT1035" s="68"/>
      <c r="AU1035" s="68"/>
      <c r="AV1035" s="68"/>
      <c r="AW1035" s="68"/>
      <c r="AX1035" s="68"/>
      <c r="AY1035" s="68"/>
    </row>
    <row r="1036" spans="1:52" ht="12.95" customHeight="1">
      <c r="A1036" s="14"/>
      <c r="B1036" s="73"/>
      <c r="C1036" s="74"/>
      <c r="D1036" s="1678"/>
      <c r="E1036" s="1679"/>
      <c r="F1036" s="1679"/>
      <c r="G1036" s="1679"/>
      <c r="H1036" s="1679"/>
      <c r="I1036" s="1679"/>
      <c r="J1036" s="1679"/>
      <c r="K1036" s="1679"/>
      <c r="L1036" s="1679"/>
      <c r="M1036" s="1679"/>
      <c r="N1036" s="1679"/>
      <c r="O1036" s="1679"/>
      <c r="P1036" s="1679"/>
      <c r="Q1036" s="1679"/>
      <c r="R1036" s="1679"/>
      <c r="S1036" s="1679"/>
      <c r="T1036" s="1679"/>
      <c r="U1036" s="1679"/>
      <c r="V1036" s="1679"/>
      <c r="W1036" s="1679"/>
      <c r="X1036" s="1679"/>
      <c r="Y1036" s="1679"/>
      <c r="Z1036" s="1679"/>
      <c r="AA1036" s="1679"/>
      <c r="AB1036" s="1679"/>
      <c r="AC1036" s="1679"/>
      <c r="AD1036" s="1679"/>
      <c r="AE1036" s="1680"/>
      <c r="AF1036" s="1740"/>
      <c r="AG1036" s="1740"/>
      <c r="AH1036" s="1740"/>
      <c r="AI1036" s="1740"/>
      <c r="AJ1036" s="1675"/>
      <c r="AK1036" s="1676"/>
      <c r="AL1036" s="1676"/>
      <c r="AM1036" s="1676"/>
      <c r="AN1036" s="1676"/>
      <c r="AO1036" s="1676"/>
      <c r="AP1036" s="1676"/>
      <c r="AQ1036" s="1677"/>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681"/>
      <c r="E1037" s="1682"/>
      <c r="F1037" s="1682"/>
      <c r="G1037" s="1682"/>
      <c r="H1037" s="1682"/>
      <c r="I1037" s="1682"/>
      <c r="J1037" s="1682"/>
      <c r="K1037" s="1682"/>
      <c r="L1037" s="1682"/>
      <c r="M1037" s="1682"/>
      <c r="N1037" s="1682"/>
      <c r="O1037" s="1682"/>
      <c r="P1037" s="1682"/>
      <c r="Q1037" s="1682"/>
      <c r="R1037" s="1682"/>
      <c r="S1037" s="1682"/>
      <c r="T1037" s="1682"/>
      <c r="U1037" s="1682"/>
      <c r="V1037" s="1682"/>
      <c r="W1037" s="1682"/>
      <c r="X1037" s="1682"/>
      <c r="Y1037" s="1682"/>
      <c r="Z1037" s="1682"/>
      <c r="AA1037" s="1682"/>
      <c r="AB1037" s="1682"/>
      <c r="AC1037" s="1682"/>
      <c r="AD1037" s="1682"/>
      <c r="AE1037" s="1683"/>
      <c r="AF1037" s="1740"/>
      <c r="AG1037" s="1740"/>
      <c r="AH1037" s="1740"/>
      <c r="AI1037" s="1740"/>
      <c r="AJ1037" s="1684"/>
      <c r="AK1037" s="1685"/>
      <c r="AL1037" s="1685"/>
      <c r="AM1037" s="1685"/>
      <c r="AN1037" s="1685"/>
      <c r="AO1037" s="1685"/>
      <c r="AP1037" s="1685"/>
      <c r="AQ1037" s="1686"/>
      <c r="AR1037" s="68"/>
      <c r="AS1037" s="68"/>
      <c r="AT1037" s="68"/>
      <c r="AU1037" s="68"/>
      <c r="AV1037" s="68"/>
      <c r="AW1037" s="68"/>
      <c r="AX1037" s="68"/>
      <c r="AY1037" s="68"/>
    </row>
    <row r="1038" spans="1:52" ht="12.95" customHeight="1">
      <c r="A1038" s="14"/>
      <c r="B1038" s="79"/>
      <c r="C1038" s="80" t="s">
        <v>234</v>
      </c>
      <c r="D1038" s="1693" t="s">
        <v>1294</v>
      </c>
      <c r="E1038" s="1694"/>
      <c r="F1038" s="1694"/>
      <c r="G1038" s="1694"/>
      <c r="H1038" s="1694"/>
      <c r="I1038" s="1694"/>
      <c r="J1038" s="1694"/>
      <c r="K1038" s="1694"/>
      <c r="L1038" s="1694"/>
      <c r="M1038" s="1694"/>
      <c r="N1038" s="1694"/>
      <c r="O1038" s="1694"/>
      <c r="P1038" s="1694"/>
      <c r="Q1038" s="1694"/>
      <c r="R1038" s="1694"/>
      <c r="S1038" s="1694"/>
      <c r="T1038" s="1694"/>
      <c r="U1038" s="1694"/>
      <c r="V1038" s="1694"/>
      <c r="W1038" s="1694"/>
      <c r="X1038" s="1694"/>
      <c r="Y1038" s="1694"/>
      <c r="Z1038" s="1694"/>
      <c r="AA1038" s="1694"/>
      <c r="AB1038" s="1694"/>
      <c r="AC1038" s="1694"/>
      <c r="AD1038" s="1694"/>
      <c r="AE1038" s="1695"/>
      <c r="AF1038" s="79"/>
      <c r="AG1038" s="1699" t="s">
        <v>545</v>
      </c>
      <c r="AH1038" s="1700"/>
      <c r="AI1038" s="87"/>
      <c r="AJ1038" s="1672">
        <f>ROUND(IF(AG1038="yes",(AJ1001*0.1),0),0)</f>
        <v>14785068</v>
      </c>
      <c r="AK1038" s="1673"/>
      <c r="AL1038" s="1673"/>
      <c r="AM1038" s="1673"/>
      <c r="AN1038" s="1673"/>
      <c r="AO1038" s="1673"/>
      <c r="AP1038" s="1673"/>
      <c r="AQ1038" s="1674"/>
      <c r="AR1038" s="68"/>
      <c r="AS1038" s="68"/>
      <c r="AT1038" s="68"/>
      <c r="AU1038" s="68"/>
      <c r="AV1038" s="68"/>
      <c r="AW1038" s="68"/>
      <c r="AX1038" s="68"/>
      <c r="AY1038" s="68"/>
    </row>
    <row r="1039" spans="1:52" ht="12.95" customHeight="1">
      <c r="A1039" s="14"/>
      <c r="B1039" s="73"/>
      <c r="C1039" s="74"/>
      <c r="D1039" s="1678" t="s">
        <v>1295</v>
      </c>
      <c r="E1039" s="1679"/>
      <c r="F1039" s="1679"/>
      <c r="G1039" s="1679"/>
      <c r="H1039" s="1679"/>
      <c r="I1039" s="1679"/>
      <c r="J1039" s="1679"/>
      <c r="K1039" s="1679"/>
      <c r="L1039" s="1679"/>
      <c r="M1039" s="1679"/>
      <c r="N1039" s="1679"/>
      <c r="O1039" s="1679"/>
      <c r="P1039" s="1679"/>
      <c r="Q1039" s="1679"/>
      <c r="R1039" s="1679"/>
      <c r="S1039" s="1679"/>
      <c r="T1039" s="1679"/>
      <c r="U1039" s="1679"/>
      <c r="V1039" s="1679"/>
      <c r="W1039" s="1679"/>
      <c r="X1039" s="1679"/>
      <c r="Y1039" s="1679"/>
      <c r="Z1039" s="1679"/>
      <c r="AA1039" s="1679"/>
      <c r="AB1039" s="1679"/>
      <c r="AC1039" s="1679"/>
      <c r="AD1039" s="1679"/>
      <c r="AE1039" s="1680"/>
      <c r="AF1039" s="73"/>
      <c r="AG1039" s="14"/>
      <c r="AH1039" s="14"/>
      <c r="AI1039" s="83"/>
      <c r="AJ1039" s="1675"/>
      <c r="AK1039" s="1676"/>
      <c r="AL1039" s="1676"/>
      <c r="AM1039" s="1676"/>
      <c r="AN1039" s="1676"/>
      <c r="AO1039" s="1676"/>
      <c r="AP1039" s="1676"/>
      <c r="AQ1039" s="1677"/>
      <c r="AR1039" s="68"/>
      <c r="AS1039" s="68"/>
      <c r="AT1039" s="68"/>
      <c r="AU1039" s="68"/>
      <c r="AV1039" s="68"/>
      <c r="AW1039" s="68"/>
      <c r="AX1039" s="68"/>
      <c r="AY1039" s="68"/>
    </row>
    <row r="1040" spans="1:52" ht="12.95" customHeight="1">
      <c r="A1040" s="14"/>
      <c r="B1040" s="77"/>
      <c r="C1040" s="74"/>
      <c r="D1040" s="1681"/>
      <c r="E1040" s="1682"/>
      <c r="F1040" s="1682"/>
      <c r="G1040" s="1682"/>
      <c r="H1040" s="1682"/>
      <c r="I1040" s="1682"/>
      <c r="J1040" s="1682"/>
      <c r="K1040" s="1682"/>
      <c r="L1040" s="1682"/>
      <c r="M1040" s="1682"/>
      <c r="N1040" s="1682"/>
      <c r="O1040" s="1682"/>
      <c r="P1040" s="1682"/>
      <c r="Q1040" s="1682"/>
      <c r="R1040" s="1682"/>
      <c r="S1040" s="1682"/>
      <c r="T1040" s="1682"/>
      <c r="U1040" s="1682"/>
      <c r="V1040" s="1682"/>
      <c r="W1040" s="1682"/>
      <c r="X1040" s="1682"/>
      <c r="Y1040" s="1682"/>
      <c r="Z1040" s="1682"/>
      <c r="AA1040" s="1682"/>
      <c r="AB1040" s="1682"/>
      <c r="AC1040" s="1682"/>
      <c r="AD1040" s="1682"/>
      <c r="AE1040" s="1683"/>
      <c r="AF1040" s="73"/>
      <c r="AG1040" s="14"/>
      <c r="AH1040" s="14"/>
      <c r="AI1040" s="83"/>
      <c r="AJ1040" s="1684"/>
      <c r="AK1040" s="1685"/>
      <c r="AL1040" s="1685"/>
      <c r="AM1040" s="1685"/>
      <c r="AN1040" s="1685"/>
      <c r="AO1040" s="1685"/>
      <c r="AP1040" s="1685"/>
      <c r="AQ1040" s="1686"/>
      <c r="AR1040" s="68"/>
      <c r="AS1040" s="68"/>
      <c r="AT1040" s="68"/>
      <c r="AU1040" s="68"/>
      <c r="AV1040" s="68"/>
      <c r="AW1040" s="68"/>
      <c r="AX1040" s="68"/>
      <c r="AY1040" s="68"/>
    </row>
    <row r="1041" spans="1:57" ht="12.95" customHeight="1">
      <c r="A1041" s="14"/>
      <c r="B1041" s="73"/>
      <c r="C1041" s="339" t="s">
        <v>687</v>
      </c>
      <c r="D1041" s="1654" t="s">
        <v>1675</v>
      </c>
      <c r="E1041" s="1655"/>
      <c r="F1041" s="1655"/>
      <c r="G1041" s="1655"/>
      <c r="H1041" s="1655"/>
      <c r="I1041" s="1655"/>
      <c r="J1041" s="1655"/>
      <c r="K1041" s="1655"/>
      <c r="L1041" s="1655"/>
      <c r="M1041" s="1655"/>
      <c r="N1041" s="1655"/>
      <c r="O1041" s="1655"/>
      <c r="P1041" s="1655"/>
      <c r="Q1041" s="1655"/>
      <c r="R1041" s="1655"/>
      <c r="S1041" s="1655"/>
      <c r="T1041" s="1655"/>
      <c r="U1041" s="1655"/>
      <c r="V1041" s="1655"/>
      <c r="W1041" s="1655"/>
      <c r="X1041" s="1655"/>
      <c r="Y1041" s="1655"/>
      <c r="Z1041" s="1655"/>
      <c r="AA1041" s="1655"/>
      <c r="AB1041" s="1655"/>
      <c r="AC1041" s="1655"/>
      <c r="AD1041" s="1655"/>
      <c r="AE1041" s="1656"/>
      <c r="AF1041" s="79"/>
      <c r="AG1041" s="1699" t="s">
        <v>669</v>
      </c>
      <c r="AH1041" s="1700"/>
      <c r="AI1041" s="87"/>
      <c r="AJ1041" s="1672">
        <f>ROUND(IF(AG1041="yes",(AJ1001*0.15),0),0)</f>
        <v>0</v>
      </c>
      <c r="AK1041" s="1673"/>
      <c r="AL1041" s="1673"/>
      <c r="AM1041" s="1673"/>
      <c r="AN1041" s="1673"/>
      <c r="AO1041" s="1673"/>
      <c r="AP1041" s="1673"/>
      <c r="AQ1041" s="1674"/>
      <c r="AR1041" s="68"/>
      <c r="AS1041" s="68"/>
      <c r="AT1041" s="68"/>
      <c r="AU1041" s="68"/>
      <c r="AV1041" s="68"/>
      <c r="AW1041" s="68"/>
      <c r="AX1041" s="68"/>
      <c r="AY1041" s="68"/>
    </row>
    <row r="1042" spans="1:57" ht="12.95" customHeight="1">
      <c r="A1042" s="14"/>
      <c r="B1042" s="73"/>
      <c r="C1042" s="74"/>
      <c r="D1042" s="1701" t="s">
        <v>1676</v>
      </c>
      <c r="E1042" s="1498"/>
      <c r="F1042" s="1498"/>
      <c r="G1042" s="1498"/>
      <c r="H1042" s="1498"/>
      <c r="I1042" s="1498"/>
      <c r="J1042" s="1498"/>
      <c r="K1042" s="1498"/>
      <c r="L1042" s="1498"/>
      <c r="M1042" s="1498"/>
      <c r="N1042" s="1498"/>
      <c r="O1042" s="1498"/>
      <c r="P1042" s="1498"/>
      <c r="Q1042" s="1498"/>
      <c r="R1042" s="1498"/>
      <c r="S1042" s="1498"/>
      <c r="T1042" s="1498"/>
      <c r="U1042" s="1498"/>
      <c r="V1042" s="1498"/>
      <c r="W1042" s="1498"/>
      <c r="X1042" s="1498"/>
      <c r="Y1042" s="1498"/>
      <c r="Z1042" s="1498"/>
      <c r="AA1042" s="1498"/>
      <c r="AB1042" s="1498"/>
      <c r="AC1042" s="1498"/>
      <c r="AD1042" s="1498"/>
      <c r="AE1042" s="1702"/>
      <c r="AF1042" s="911"/>
      <c r="AG1042" s="912"/>
      <c r="AH1042" s="912"/>
      <c r="AI1042" s="913"/>
      <c r="AJ1042" s="1675"/>
      <c r="AK1042" s="1676"/>
      <c r="AL1042" s="1676"/>
      <c r="AM1042" s="1676"/>
      <c r="AN1042" s="1676"/>
      <c r="AO1042" s="1676"/>
      <c r="AP1042" s="1676"/>
      <c r="AQ1042" s="1677"/>
      <c r="AR1042" s="68"/>
      <c r="AS1042" s="68"/>
      <c r="AT1042" s="68"/>
      <c r="AU1042" s="68"/>
      <c r="AV1042" s="68"/>
      <c r="AW1042" s="68"/>
      <c r="AX1042" s="68"/>
      <c r="AY1042" s="68"/>
    </row>
    <row r="1043" spans="1:57" ht="12.95" customHeight="1">
      <c r="A1043" s="14"/>
      <c r="B1043" s="73"/>
      <c r="C1043" s="74"/>
      <c r="D1043" s="1701"/>
      <c r="E1043" s="1498"/>
      <c r="F1043" s="1498"/>
      <c r="G1043" s="1498"/>
      <c r="H1043" s="1498"/>
      <c r="I1043" s="1498"/>
      <c r="J1043" s="1498"/>
      <c r="K1043" s="1498"/>
      <c r="L1043" s="1498"/>
      <c r="M1043" s="1498"/>
      <c r="N1043" s="1498"/>
      <c r="O1043" s="1498"/>
      <c r="P1043" s="1498"/>
      <c r="Q1043" s="1498"/>
      <c r="R1043" s="1498"/>
      <c r="S1043" s="1498"/>
      <c r="T1043" s="1498"/>
      <c r="U1043" s="1498"/>
      <c r="V1043" s="1498"/>
      <c r="W1043" s="1498"/>
      <c r="X1043" s="1498"/>
      <c r="Y1043" s="1498"/>
      <c r="Z1043" s="1498"/>
      <c r="AA1043" s="1498"/>
      <c r="AB1043" s="1498"/>
      <c r="AC1043" s="1498"/>
      <c r="AD1043" s="1498"/>
      <c r="AE1043" s="1702"/>
      <c r="AF1043" s="911"/>
      <c r="AG1043" s="912"/>
      <c r="AH1043" s="912"/>
      <c r="AI1043" s="913"/>
      <c r="AJ1043" s="1675"/>
      <c r="AK1043" s="1676"/>
      <c r="AL1043" s="1676"/>
      <c r="AM1043" s="1676"/>
      <c r="AN1043" s="1676"/>
      <c r="AO1043" s="1676"/>
      <c r="AP1043" s="1676"/>
      <c r="AQ1043" s="1677"/>
      <c r="AR1043" s="68"/>
      <c r="AS1043" s="68"/>
      <c r="AT1043" s="68"/>
      <c r="AU1043" s="68"/>
      <c r="AV1043" s="68"/>
      <c r="AW1043" s="68"/>
      <c r="AX1043" s="68"/>
      <c r="AY1043" s="68"/>
    </row>
    <row r="1044" spans="1:57" ht="12.95" customHeight="1">
      <c r="A1044" s="14"/>
      <c r="B1044" s="73"/>
      <c r="C1044" s="74"/>
      <c r="D1044" s="1703"/>
      <c r="E1044" s="1704"/>
      <c r="F1044" s="1704"/>
      <c r="G1044" s="1704"/>
      <c r="H1044" s="1704"/>
      <c r="I1044" s="1704"/>
      <c r="J1044" s="1704"/>
      <c r="K1044" s="1704"/>
      <c r="L1044" s="1704"/>
      <c r="M1044" s="1704"/>
      <c r="N1044" s="1704"/>
      <c r="O1044" s="1704"/>
      <c r="P1044" s="1704"/>
      <c r="Q1044" s="1704"/>
      <c r="R1044" s="1704"/>
      <c r="S1044" s="1704"/>
      <c r="T1044" s="1704"/>
      <c r="U1044" s="1704"/>
      <c r="V1044" s="1704"/>
      <c r="W1044" s="1704"/>
      <c r="X1044" s="1704"/>
      <c r="Y1044" s="1704"/>
      <c r="Z1044" s="1704"/>
      <c r="AA1044" s="1704"/>
      <c r="AB1044" s="1704"/>
      <c r="AC1044" s="1704"/>
      <c r="AD1044" s="1704"/>
      <c r="AE1044" s="1705"/>
      <c r="AF1044" s="914"/>
      <c r="AG1044" s="915"/>
      <c r="AH1044" s="915"/>
      <c r="AI1044" s="916"/>
      <c r="AJ1044" s="1684"/>
      <c r="AK1044" s="1685"/>
      <c r="AL1044" s="1685"/>
      <c r="AM1044" s="1685"/>
      <c r="AN1044" s="1685"/>
      <c r="AO1044" s="1685"/>
      <c r="AP1044" s="1685"/>
      <c r="AQ1044" s="1686"/>
      <c r="AR1044" s="68"/>
      <c r="AS1044" s="68"/>
      <c r="AT1044" s="68"/>
      <c r="AU1044" s="68"/>
      <c r="AV1044" s="68"/>
      <c r="AW1044" s="68"/>
      <c r="AX1044" s="68"/>
      <c r="AY1044" s="68"/>
    </row>
    <row r="1045" spans="1:57" ht="12.95" customHeight="1">
      <c r="A1045" s="14"/>
      <c r="B1045" s="73"/>
      <c r="C1045" s="339" t="s">
        <v>687</v>
      </c>
      <c r="D1045" s="1693" t="s">
        <v>1677</v>
      </c>
      <c r="E1045" s="1694"/>
      <c r="F1045" s="1694"/>
      <c r="G1045" s="1694"/>
      <c r="H1045" s="1694"/>
      <c r="I1045" s="1694"/>
      <c r="J1045" s="1694"/>
      <c r="K1045" s="1694"/>
      <c r="L1045" s="1694"/>
      <c r="M1045" s="1694"/>
      <c r="N1045" s="1694"/>
      <c r="O1045" s="1694"/>
      <c r="P1045" s="1694"/>
      <c r="Q1045" s="1694"/>
      <c r="R1045" s="1694"/>
      <c r="S1045" s="1694"/>
      <c r="T1045" s="1694"/>
      <c r="U1045" s="1694"/>
      <c r="V1045" s="1694"/>
      <c r="W1045" s="1694"/>
      <c r="X1045" s="1694"/>
      <c r="Y1045" s="1694"/>
      <c r="Z1045" s="1694"/>
      <c r="AA1045" s="1694"/>
      <c r="AB1045" s="1694"/>
      <c r="AC1045" s="1694"/>
      <c r="AD1045" s="1694"/>
      <c r="AE1045" s="1695"/>
      <c r="AF1045" s="73"/>
      <c r="AG1045" s="1708" t="s">
        <v>545</v>
      </c>
      <c r="AH1045" s="1709"/>
      <c r="AI1045" s="83"/>
      <c r="AJ1045" s="1672">
        <f>ROUND(IF(AND(AG1045="yes",AJ1041=0),(AJ1001*0.1),0),0)</f>
        <v>14785068</v>
      </c>
      <c r="AK1045" s="1673"/>
      <c r="AL1045" s="1673"/>
      <c r="AM1045" s="1673"/>
      <c r="AN1045" s="1673"/>
      <c r="AO1045" s="1673"/>
      <c r="AP1045" s="1673"/>
      <c r="AQ1045" s="1674"/>
      <c r="AR1045" s="68"/>
      <c r="AS1045" s="68"/>
      <c r="AT1045" s="68"/>
      <c r="AU1045" s="68"/>
      <c r="AV1045" s="68"/>
      <c r="AW1045" s="68"/>
      <c r="AX1045" s="68"/>
      <c r="AY1045" s="68"/>
    </row>
    <row r="1046" spans="1:57" ht="12.95" customHeight="1">
      <c r="A1046" s="14"/>
      <c r="B1046" s="73"/>
      <c r="C1046" s="74"/>
      <c r="D1046" s="1701" t="s">
        <v>1678</v>
      </c>
      <c r="E1046" s="1498"/>
      <c r="F1046" s="1498"/>
      <c r="G1046" s="1498"/>
      <c r="H1046" s="1498"/>
      <c r="I1046" s="1498"/>
      <c r="J1046" s="1498"/>
      <c r="K1046" s="1498"/>
      <c r="L1046" s="1498"/>
      <c r="M1046" s="1498"/>
      <c r="N1046" s="1498"/>
      <c r="O1046" s="1498"/>
      <c r="P1046" s="1498"/>
      <c r="Q1046" s="1498"/>
      <c r="R1046" s="1498"/>
      <c r="S1046" s="1498"/>
      <c r="T1046" s="1498"/>
      <c r="U1046" s="1498"/>
      <c r="V1046" s="1498"/>
      <c r="W1046" s="1498"/>
      <c r="X1046" s="1498"/>
      <c r="Y1046" s="1498"/>
      <c r="Z1046" s="1498"/>
      <c r="AA1046" s="1498"/>
      <c r="AB1046" s="1498"/>
      <c r="AC1046" s="1498"/>
      <c r="AD1046" s="1498"/>
      <c r="AE1046" s="1702"/>
      <c r="AF1046" s="73"/>
      <c r="AG1046" s="14"/>
      <c r="AH1046" s="14"/>
      <c r="AI1046" s="83"/>
      <c r="AJ1046" s="1675"/>
      <c r="AK1046" s="1676"/>
      <c r="AL1046" s="1676"/>
      <c r="AM1046" s="1676"/>
      <c r="AN1046" s="1676"/>
      <c r="AO1046" s="1676"/>
      <c r="AP1046" s="1676"/>
      <c r="AQ1046" s="1677"/>
      <c r="AR1046" s="68"/>
      <c r="AS1046" s="68"/>
      <c r="AT1046" s="68"/>
      <c r="AU1046" s="68"/>
      <c r="AV1046" s="68"/>
      <c r="AW1046" s="68"/>
      <c r="AX1046" s="68"/>
      <c r="AY1046" s="68"/>
    </row>
    <row r="1047" spans="1:57" ht="12.95" customHeight="1">
      <c r="A1047" s="14"/>
      <c r="B1047" s="73"/>
      <c r="C1047" s="74"/>
      <c r="D1047" s="1701"/>
      <c r="E1047" s="1498"/>
      <c r="F1047" s="1498"/>
      <c r="G1047" s="1498"/>
      <c r="H1047" s="1498"/>
      <c r="I1047" s="1498"/>
      <c r="J1047" s="1498"/>
      <c r="K1047" s="1498"/>
      <c r="L1047" s="1498"/>
      <c r="M1047" s="1498"/>
      <c r="N1047" s="1498"/>
      <c r="O1047" s="1498"/>
      <c r="P1047" s="1498"/>
      <c r="Q1047" s="1498"/>
      <c r="R1047" s="1498"/>
      <c r="S1047" s="1498"/>
      <c r="T1047" s="1498"/>
      <c r="U1047" s="1498"/>
      <c r="V1047" s="1498"/>
      <c r="W1047" s="1498"/>
      <c r="X1047" s="1498"/>
      <c r="Y1047" s="1498"/>
      <c r="Z1047" s="1498"/>
      <c r="AA1047" s="1498"/>
      <c r="AB1047" s="1498"/>
      <c r="AC1047" s="1498"/>
      <c r="AD1047" s="1498"/>
      <c r="AE1047" s="1702"/>
      <c r="AF1047" s="73"/>
      <c r="AG1047" s="14"/>
      <c r="AH1047" s="14"/>
      <c r="AI1047" s="83"/>
      <c r="AJ1047" s="1675"/>
      <c r="AK1047" s="1676"/>
      <c r="AL1047" s="1676"/>
      <c r="AM1047" s="1676"/>
      <c r="AN1047" s="1676"/>
      <c r="AO1047" s="1676"/>
      <c r="AP1047" s="1676"/>
      <c r="AQ1047" s="1677"/>
      <c r="AR1047" s="68"/>
      <c r="AS1047" s="68"/>
      <c r="AT1047" s="68"/>
      <c r="AU1047" s="68"/>
      <c r="AV1047" s="68"/>
      <c r="AW1047" s="68"/>
      <c r="AX1047" s="68"/>
      <c r="AY1047" s="68"/>
      <c r="BA1047" s="1176">
        <f>IFERROR(('Sources and Uses Budget'!$C$17+'Sources and Uses Budget'!$C$18+'Sources and Uses Budget'!$C$22)/$AG$446,0)</f>
        <v>0</v>
      </c>
      <c r="BB1047" s="1176" t="s">
        <v>2414</v>
      </c>
      <c r="BC1047" s="1176"/>
      <c r="BD1047" s="1176"/>
      <c r="BE1047" s="1176"/>
    </row>
    <row r="1048" spans="1:57" ht="12.95" customHeight="1">
      <c r="A1048" s="14"/>
      <c r="B1048" s="73"/>
      <c r="C1048" s="74"/>
      <c r="D1048" s="1701"/>
      <c r="E1048" s="1498"/>
      <c r="F1048" s="1498"/>
      <c r="G1048" s="1498"/>
      <c r="H1048" s="1498"/>
      <c r="I1048" s="1498"/>
      <c r="J1048" s="1498"/>
      <c r="K1048" s="1498"/>
      <c r="L1048" s="1498"/>
      <c r="M1048" s="1498"/>
      <c r="N1048" s="1498"/>
      <c r="O1048" s="1498"/>
      <c r="P1048" s="1498"/>
      <c r="Q1048" s="1498"/>
      <c r="R1048" s="1498"/>
      <c r="S1048" s="1498"/>
      <c r="T1048" s="1498"/>
      <c r="U1048" s="1498"/>
      <c r="V1048" s="1498"/>
      <c r="W1048" s="1498"/>
      <c r="X1048" s="1498"/>
      <c r="Y1048" s="1498"/>
      <c r="Z1048" s="1498"/>
      <c r="AA1048" s="1498"/>
      <c r="AB1048" s="1498"/>
      <c r="AC1048" s="1498"/>
      <c r="AD1048" s="1498"/>
      <c r="AE1048" s="1702"/>
      <c r="AF1048" s="73"/>
      <c r="AG1048" s="14"/>
      <c r="AH1048" s="14"/>
      <c r="AI1048" s="83"/>
      <c r="AJ1048" s="1675"/>
      <c r="AK1048" s="1676"/>
      <c r="AL1048" s="1676"/>
      <c r="AM1048" s="1676"/>
      <c r="AN1048" s="1676"/>
      <c r="AO1048" s="1676"/>
      <c r="AP1048" s="1676"/>
      <c r="AQ1048" s="1677"/>
      <c r="AR1048" s="68"/>
      <c r="AS1048" s="68"/>
      <c r="AT1048" s="68"/>
      <c r="AU1048" s="68"/>
      <c r="AV1048" s="68"/>
      <c r="AW1048" s="68"/>
      <c r="AX1048" s="68"/>
      <c r="AY1048" s="68"/>
      <c r="BA1048">
        <f>IFERROR((($CI$761+$CM$761)/$AG$449),0)</f>
        <v>0.30526315789473685</v>
      </c>
      <c r="BB1048" s="3" t="s">
        <v>2418</v>
      </c>
    </row>
    <row r="1049" spans="1:57" ht="12.95" customHeight="1">
      <c r="A1049" s="14"/>
      <c r="B1049" s="73"/>
      <c r="C1049" s="74"/>
      <c r="D1049" s="1703"/>
      <c r="E1049" s="1704"/>
      <c r="F1049" s="1704"/>
      <c r="G1049" s="1704"/>
      <c r="H1049" s="1704"/>
      <c r="I1049" s="1704"/>
      <c r="J1049" s="1704"/>
      <c r="K1049" s="1704"/>
      <c r="L1049" s="1704"/>
      <c r="M1049" s="1704"/>
      <c r="N1049" s="1704"/>
      <c r="O1049" s="1704"/>
      <c r="P1049" s="1704"/>
      <c r="Q1049" s="1704"/>
      <c r="R1049" s="1704"/>
      <c r="S1049" s="1704"/>
      <c r="T1049" s="1704"/>
      <c r="U1049" s="1704"/>
      <c r="V1049" s="1704"/>
      <c r="W1049" s="1704"/>
      <c r="X1049" s="1704"/>
      <c r="Y1049" s="1704"/>
      <c r="Z1049" s="1704"/>
      <c r="AA1049" s="1704"/>
      <c r="AB1049" s="1704"/>
      <c r="AC1049" s="1704"/>
      <c r="AD1049" s="1704"/>
      <c r="AE1049" s="1705"/>
      <c r="AF1049" s="73"/>
      <c r="AG1049" s="14"/>
      <c r="AH1049" s="14"/>
      <c r="AI1049" s="83"/>
      <c r="AJ1049" s="1675"/>
      <c r="AK1049" s="1676"/>
      <c r="AL1049" s="1676"/>
      <c r="AM1049" s="1676"/>
      <c r="AN1049" s="1676"/>
      <c r="AO1049" s="1676"/>
      <c r="AP1049" s="1676"/>
      <c r="AQ1049" s="1677"/>
      <c r="AR1049" s="68"/>
      <c r="AS1049" s="68"/>
      <c r="AT1049" s="68"/>
      <c r="AU1049" s="68"/>
      <c r="AV1049" s="68"/>
      <c r="AW1049" s="68"/>
      <c r="AX1049" s="68"/>
      <c r="AY1049" s="68"/>
      <c r="BA1049" t="b">
        <f>'Points System'!AJ163="Yes"</f>
        <v>0</v>
      </c>
      <c r="BB1049" s="3" t="s">
        <v>2415</v>
      </c>
    </row>
    <row r="1050" spans="1:57" ht="12.95" customHeight="1">
      <c r="A1050" s="14"/>
      <c r="B1050" s="79"/>
      <c r="C1050" s="131" t="s">
        <v>1010</v>
      </c>
      <c r="D1050" s="1654" t="s">
        <v>1296</v>
      </c>
      <c r="E1050" s="1655"/>
      <c r="F1050" s="1655"/>
      <c r="G1050" s="1655"/>
      <c r="H1050" s="1655"/>
      <c r="I1050" s="1655"/>
      <c r="J1050" s="1655"/>
      <c r="K1050" s="1655"/>
      <c r="L1050" s="1655"/>
      <c r="M1050" s="1655"/>
      <c r="N1050" s="1655"/>
      <c r="O1050" s="1655"/>
      <c r="P1050" s="1655"/>
      <c r="Q1050" s="1655"/>
      <c r="R1050" s="1655"/>
      <c r="S1050" s="1655"/>
      <c r="T1050" s="1655"/>
      <c r="U1050" s="1655"/>
      <c r="V1050" s="1655"/>
      <c r="W1050" s="1655"/>
      <c r="X1050" s="1655"/>
      <c r="Y1050" s="1655"/>
      <c r="Z1050" s="1655"/>
      <c r="AA1050" s="1655"/>
      <c r="AB1050" s="1655"/>
      <c r="AC1050" s="1655"/>
      <c r="AD1050" s="1655"/>
      <c r="AE1050" s="1656"/>
      <c r="AF1050" s="79"/>
      <c r="AG1050" s="1699" t="s">
        <v>669</v>
      </c>
      <c r="AH1050" s="1700"/>
      <c r="AI1050" s="87"/>
      <c r="AJ1050" s="1672">
        <f>ROUND(IF(AG1050="yes",(AJ1001*0.1),0),0)</f>
        <v>0</v>
      </c>
      <c r="AK1050" s="1673"/>
      <c r="AL1050" s="1673"/>
      <c r="AM1050" s="1673"/>
      <c r="AN1050" s="1673"/>
      <c r="AO1050" s="1673"/>
      <c r="AP1050" s="1673"/>
      <c r="AQ1050" s="1674"/>
      <c r="AR1050" s="68"/>
      <c r="AS1050" s="68"/>
      <c r="AT1050" s="68"/>
      <c r="AU1050" s="68"/>
      <c r="AV1050" s="68"/>
      <c r="AW1050" s="68"/>
      <c r="AX1050" s="68"/>
      <c r="AY1050" s="68"/>
      <c r="BA1050">
        <f>Q212</f>
        <v>0</v>
      </c>
      <c r="BB1050" s="3" t="s">
        <v>2416</v>
      </c>
    </row>
    <row r="1051" spans="1:57" ht="12.95" customHeight="1">
      <c r="A1051" s="14"/>
      <c r="B1051" s="73"/>
      <c r="C1051" s="74"/>
      <c r="D1051" s="1678" t="s">
        <v>2098</v>
      </c>
      <c r="E1051" s="1679"/>
      <c r="F1051" s="1679"/>
      <c r="G1051" s="1679"/>
      <c r="H1051" s="1679"/>
      <c r="I1051" s="1679"/>
      <c r="J1051" s="1679"/>
      <c r="K1051" s="1679"/>
      <c r="L1051" s="1679"/>
      <c r="M1051" s="1679"/>
      <c r="N1051" s="1679"/>
      <c r="O1051" s="1679"/>
      <c r="P1051" s="1679"/>
      <c r="Q1051" s="1679"/>
      <c r="R1051" s="1679"/>
      <c r="S1051" s="1679"/>
      <c r="T1051" s="1679"/>
      <c r="U1051" s="1679"/>
      <c r="V1051" s="1679"/>
      <c r="W1051" s="1679"/>
      <c r="X1051" s="1679"/>
      <c r="Y1051" s="1679"/>
      <c r="Z1051" s="1679"/>
      <c r="AA1051" s="1679"/>
      <c r="AB1051" s="1679"/>
      <c r="AC1051" s="1679"/>
      <c r="AD1051" s="1679"/>
      <c r="AE1051" s="1680"/>
      <c r="AF1051" s="73"/>
      <c r="AG1051" s="14"/>
      <c r="AH1051" s="14"/>
      <c r="AI1051" s="83"/>
      <c r="AJ1051" s="1675"/>
      <c r="AK1051" s="1676"/>
      <c r="AL1051" s="1676"/>
      <c r="AM1051" s="1676"/>
      <c r="AN1051" s="1676"/>
      <c r="AO1051" s="1676"/>
      <c r="AP1051" s="1676"/>
      <c r="AQ1051" s="1677"/>
      <c r="AR1051" s="68"/>
      <c r="AS1051" s="68"/>
      <c r="AT1051" s="68"/>
      <c r="AU1051" s="68"/>
      <c r="AV1051" s="68"/>
      <c r="AW1051" s="68"/>
      <c r="AX1051" s="68"/>
      <c r="AY1051" s="68"/>
      <c r="BA1051" s="1177">
        <f>T212</f>
        <v>0</v>
      </c>
      <c r="BB1051" s="3" t="s">
        <v>2417</v>
      </c>
    </row>
    <row r="1052" spans="1:57" ht="12.95" customHeight="1">
      <c r="A1052" s="14"/>
      <c r="B1052" s="73"/>
      <c r="C1052" s="74"/>
      <c r="D1052" s="1678"/>
      <c r="E1052" s="1679"/>
      <c r="F1052" s="1679"/>
      <c r="G1052" s="1679"/>
      <c r="H1052" s="1679"/>
      <c r="I1052" s="1679"/>
      <c r="J1052" s="1679"/>
      <c r="K1052" s="1679"/>
      <c r="L1052" s="1679"/>
      <c r="M1052" s="1679"/>
      <c r="N1052" s="1679"/>
      <c r="O1052" s="1679"/>
      <c r="P1052" s="1679"/>
      <c r="Q1052" s="1679"/>
      <c r="R1052" s="1679"/>
      <c r="S1052" s="1679"/>
      <c r="T1052" s="1679"/>
      <c r="U1052" s="1679"/>
      <c r="V1052" s="1679"/>
      <c r="W1052" s="1679"/>
      <c r="X1052" s="1679"/>
      <c r="Y1052" s="1679"/>
      <c r="Z1052" s="1679"/>
      <c r="AA1052" s="1679"/>
      <c r="AB1052" s="1679"/>
      <c r="AC1052" s="1679"/>
      <c r="AD1052" s="1679"/>
      <c r="AE1052" s="1680"/>
      <c r="AF1052" s="73"/>
      <c r="AG1052" s="14"/>
      <c r="AH1052" s="14"/>
      <c r="AI1052" s="83"/>
      <c r="AJ1052" s="1675"/>
      <c r="AK1052" s="1676"/>
      <c r="AL1052" s="1676"/>
      <c r="AM1052" s="1676"/>
      <c r="AN1052" s="1676"/>
      <c r="AO1052" s="1676"/>
      <c r="AP1052" s="1676"/>
      <c r="AQ1052" s="1677"/>
      <c r="AR1052" s="68"/>
      <c r="AS1052" s="68"/>
      <c r="AT1052" s="68"/>
      <c r="AU1052" s="68"/>
      <c r="AV1052" s="68"/>
      <c r="AW1052" s="68"/>
      <c r="AX1052" s="68"/>
      <c r="AY1052" s="68"/>
    </row>
    <row r="1053" spans="1:57" ht="12.95" customHeight="1">
      <c r="A1053" s="14"/>
      <c r="B1053" s="73"/>
      <c r="C1053" s="74"/>
      <c r="D1053" s="1681"/>
      <c r="E1053" s="1682"/>
      <c r="F1053" s="1682"/>
      <c r="G1053" s="1682"/>
      <c r="H1053" s="1682"/>
      <c r="I1053" s="1682"/>
      <c r="J1053" s="1682"/>
      <c r="K1053" s="1682"/>
      <c r="L1053" s="1682"/>
      <c r="M1053" s="1682"/>
      <c r="N1053" s="1682"/>
      <c r="O1053" s="1682"/>
      <c r="P1053" s="1682"/>
      <c r="Q1053" s="1682"/>
      <c r="R1053" s="1682"/>
      <c r="S1053" s="1682"/>
      <c r="T1053" s="1682"/>
      <c r="U1053" s="1682"/>
      <c r="V1053" s="1682"/>
      <c r="W1053" s="1682"/>
      <c r="X1053" s="1682"/>
      <c r="Y1053" s="1682"/>
      <c r="Z1053" s="1682"/>
      <c r="AA1053" s="1682"/>
      <c r="AB1053" s="1682"/>
      <c r="AC1053" s="1682"/>
      <c r="AD1053" s="1682"/>
      <c r="AE1053" s="1683"/>
      <c r="AF1053" s="73"/>
      <c r="AG1053" s="14"/>
      <c r="AH1053" s="14"/>
      <c r="AI1053" s="83"/>
      <c r="AJ1053" s="1684"/>
      <c r="AK1053" s="1685"/>
      <c r="AL1053" s="1685"/>
      <c r="AM1053" s="1685"/>
      <c r="AN1053" s="1685"/>
      <c r="AO1053" s="1685"/>
      <c r="AP1053" s="1685"/>
      <c r="AQ1053" s="1686"/>
      <c r="AR1053" s="68"/>
      <c r="AS1053" s="68"/>
      <c r="AT1053" s="68"/>
      <c r="AU1053" s="68"/>
      <c r="AV1053" s="68"/>
      <c r="AW1053" s="68"/>
      <c r="AX1053" s="68"/>
      <c r="AY1053" s="68"/>
    </row>
    <row r="1054" spans="1:57" ht="12.95" customHeight="1">
      <c r="A1054" s="14"/>
      <c r="B1054" s="79"/>
      <c r="C1054" s="131" t="s">
        <v>1673</v>
      </c>
      <c r="D1054" s="1693" t="s">
        <v>1838</v>
      </c>
      <c r="E1054" s="1694"/>
      <c r="F1054" s="1694"/>
      <c r="G1054" s="1694"/>
      <c r="H1054" s="1694"/>
      <c r="I1054" s="1694"/>
      <c r="J1054" s="1694"/>
      <c r="K1054" s="1694"/>
      <c r="L1054" s="1694"/>
      <c r="M1054" s="1694"/>
      <c r="N1054" s="1694"/>
      <c r="O1054" s="1694"/>
      <c r="P1054" s="1694"/>
      <c r="Q1054" s="1694"/>
      <c r="R1054" s="1694"/>
      <c r="S1054" s="1694"/>
      <c r="T1054" s="1694"/>
      <c r="U1054" s="1694"/>
      <c r="V1054" s="1694"/>
      <c r="W1054" s="1694"/>
      <c r="X1054" s="1694"/>
      <c r="Y1054" s="1694"/>
      <c r="Z1054" s="1694"/>
      <c r="AA1054" s="1694"/>
      <c r="AB1054" s="1694"/>
      <c r="AC1054" s="1694"/>
      <c r="AD1054" s="1694"/>
      <c r="AE1054" s="1695"/>
      <c r="AF1054" s="79"/>
      <c r="AG1054" s="1706" t="str">
        <f>IF(X1057&gt;0,"Yes","No")</f>
        <v>Yes</v>
      </c>
      <c r="AH1054" s="1707"/>
      <c r="AI1054" s="87"/>
      <c r="AJ1054" s="1672">
        <f>IF((X1057=0),0,AY1014*AJ1001)</f>
        <v>29570136</v>
      </c>
      <c r="AK1054" s="1673"/>
      <c r="AL1054" s="1673"/>
      <c r="AM1054" s="1673"/>
      <c r="AN1054" s="1673"/>
      <c r="AO1054" s="1673"/>
      <c r="AP1054" s="1673"/>
      <c r="AQ1054" s="1674"/>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2403</v>
      </c>
      <c r="BB1054" s="3"/>
      <c r="BC1054" s="3"/>
      <c r="BD1054" s="3"/>
    </row>
    <row r="1055" spans="1:57" ht="12.95" customHeight="1">
      <c r="A1055" s="14"/>
      <c r="B1055" s="73"/>
      <c r="C1055" s="442"/>
      <c r="D1055" s="1678" t="s">
        <v>1298</v>
      </c>
      <c r="E1055" s="1679"/>
      <c r="F1055" s="1679"/>
      <c r="G1055" s="1679"/>
      <c r="H1055" s="1679"/>
      <c r="I1055" s="1679"/>
      <c r="J1055" s="1679"/>
      <c r="K1055" s="1679"/>
      <c r="L1055" s="1679"/>
      <c r="M1055" s="1679"/>
      <c r="N1055" s="1679"/>
      <c r="O1055" s="1679"/>
      <c r="P1055" s="1679"/>
      <c r="Q1055" s="1679"/>
      <c r="R1055" s="1679"/>
      <c r="S1055" s="1679"/>
      <c r="T1055" s="1679"/>
      <c r="U1055" s="1679"/>
      <c r="V1055" s="1679"/>
      <c r="W1055" s="1679"/>
      <c r="X1055" s="1679"/>
      <c r="Y1055" s="1679"/>
      <c r="Z1055" s="1679"/>
      <c r="AA1055" s="1679"/>
      <c r="AB1055" s="1679"/>
      <c r="AC1055" s="1679"/>
      <c r="AD1055" s="1679"/>
      <c r="AE1055" s="1680"/>
      <c r="AF1055" s="73"/>
      <c r="AG1055" s="443"/>
      <c r="AH1055" s="443"/>
      <c r="AI1055" s="83"/>
      <c r="AJ1055" s="1675"/>
      <c r="AK1055" s="1676"/>
      <c r="AL1055" s="1676"/>
      <c r="AM1055" s="1676"/>
      <c r="AN1055" s="1676"/>
      <c r="AO1055" s="1676"/>
      <c r="AP1055" s="1676"/>
      <c r="AQ1055" s="1677"/>
      <c r="AR1055" s="68"/>
      <c r="AS1055" s="68"/>
      <c r="AT1055" s="68"/>
      <c r="AU1055" s="13"/>
      <c r="AV1055" s="68"/>
      <c r="AW1055" s="68"/>
      <c r="AX1055" s="68"/>
      <c r="AY1055" s="68"/>
      <c r="AZ1055" s="958">
        <f>'Sources and Uses Budget'!S97*BA1055</f>
        <v>9964186.5</v>
      </c>
      <c r="BA1055" s="1175">
        <f>IF(BA1049,20%,15%)</f>
        <v>0.15</v>
      </c>
      <c r="BB1055" s="3" t="s">
        <v>2404</v>
      </c>
      <c r="BC1055" s="3" t="s">
        <v>2405</v>
      </c>
      <c r="BD1055" s="3"/>
    </row>
    <row r="1056" spans="1:57" ht="12.95" customHeight="1">
      <c r="A1056" s="14"/>
      <c r="B1056" s="73"/>
      <c r="C1056" s="442"/>
      <c r="D1056" s="1678"/>
      <c r="E1056" s="1679"/>
      <c r="F1056" s="1679"/>
      <c r="G1056" s="1679"/>
      <c r="H1056" s="1679"/>
      <c r="I1056" s="1679"/>
      <c r="J1056" s="1679"/>
      <c r="K1056" s="1679"/>
      <c r="L1056" s="1679"/>
      <c r="M1056" s="1679"/>
      <c r="N1056" s="1679"/>
      <c r="O1056" s="1679"/>
      <c r="P1056" s="1679"/>
      <c r="Q1056" s="1679"/>
      <c r="R1056" s="1679"/>
      <c r="S1056" s="1679"/>
      <c r="T1056" s="1679"/>
      <c r="U1056" s="1679"/>
      <c r="V1056" s="1679"/>
      <c r="W1056" s="1679"/>
      <c r="X1056" s="1679"/>
      <c r="Y1056" s="1679"/>
      <c r="Z1056" s="1679"/>
      <c r="AA1056" s="1679"/>
      <c r="AB1056" s="1679"/>
      <c r="AC1056" s="1679"/>
      <c r="AD1056" s="1679"/>
      <c r="AE1056" s="1680"/>
      <c r="AF1056" s="73"/>
      <c r="AG1056" s="443"/>
      <c r="AH1056" s="443"/>
      <c r="AI1056" s="83"/>
      <c r="AJ1056" s="1675"/>
      <c r="AK1056" s="1676"/>
      <c r="AL1056" s="1676"/>
      <c r="AM1056" s="1676"/>
      <c r="AN1056" s="1676"/>
      <c r="AO1056" s="1676"/>
      <c r="AP1056" s="1676"/>
      <c r="AQ1056" s="1677"/>
      <c r="AR1056" s="68"/>
      <c r="AS1056" s="68"/>
      <c r="AT1056" s="68"/>
      <c r="AU1056" s="13"/>
      <c r="AV1056" s="68"/>
      <c r="AW1056" s="68"/>
      <c r="AX1056" s="68"/>
      <c r="AY1056" s="68"/>
      <c r="AZ1056" s="958">
        <f>IF(M365="N/A",0,'Sources and Uses Budget'!T97*BA1056)</f>
        <v>0</v>
      </c>
      <c r="BA1056" s="1175">
        <v>0.15</v>
      </c>
      <c r="BB1056" s="3" t="s">
        <v>2404</v>
      </c>
      <c r="BC1056" s="3" t="s">
        <v>2406</v>
      </c>
      <c r="BD1056" s="3"/>
    </row>
    <row r="1057" spans="1:56" ht="12.95" customHeight="1">
      <c r="A1057" s="14"/>
      <c r="B1057" s="77"/>
      <c r="C1057" s="78"/>
      <c r="D1057" s="132" t="s">
        <v>972</v>
      </c>
      <c r="E1057" s="133"/>
      <c r="F1057" s="133"/>
      <c r="G1057" s="133"/>
      <c r="H1057" s="133"/>
      <c r="I1057" s="1735">
        <f>AY1012</f>
        <v>285</v>
      </c>
      <c r="J1057" s="1736"/>
      <c r="K1057" s="7"/>
      <c r="L1057" s="133"/>
      <c r="M1057" s="133"/>
      <c r="N1057" s="133"/>
      <c r="O1057" s="133"/>
      <c r="P1057" s="133"/>
      <c r="Q1057" s="133"/>
      <c r="R1057" s="133"/>
      <c r="S1057" s="133"/>
      <c r="T1057" s="133"/>
      <c r="U1057" s="133"/>
      <c r="V1057" s="134" t="s">
        <v>973</v>
      </c>
      <c r="W1057" s="48"/>
      <c r="X1057" s="1733">
        <f>CI761</f>
        <v>58</v>
      </c>
      <c r="Y1057" s="1734"/>
      <c r="Z1057" s="48"/>
      <c r="AA1057" s="48"/>
      <c r="AB1057" s="48"/>
      <c r="AC1057" s="48"/>
      <c r="AD1057" s="48"/>
      <c r="AE1057" s="49"/>
      <c r="AF1057" s="920"/>
      <c r="AG1057" s="921"/>
      <c r="AH1057" s="921"/>
      <c r="AI1057" s="922"/>
      <c r="AJ1057" s="1684"/>
      <c r="AK1057" s="1685"/>
      <c r="AL1057" s="1685"/>
      <c r="AM1057" s="1685"/>
      <c r="AN1057" s="1685"/>
      <c r="AO1057" s="1685"/>
      <c r="AP1057" s="1685"/>
      <c r="AQ1057" s="1686"/>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2404</v>
      </c>
      <c r="BC1057" s="3" t="s">
        <v>2407</v>
      </c>
      <c r="BD1057" s="3"/>
    </row>
    <row r="1058" spans="1:56" ht="12.95" customHeight="1">
      <c r="A1058" s="14"/>
      <c r="B1058" s="79"/>
      <c r="C1058" s="131" t="s">
        <v>1674</v>
      </c>
      <c r="D1058" s="1654" t="s">
        <v>2124</v>
      </c>
      <c r="E1058" s="1655"/>
      <c r="F1058" s="1655"/>
      <c r="G1058" s="1655"/>
      <c r="H1058" s="1655"/>
      <c r="I1058" s="1655"/>
      <c r="J1058" s="1655"/>
      <c r="K1058" s="1655"/>
      <c r="L1058" s="1655"/>
      <c r="M1058" s="1655"/>
      <c r="N1058" s="1655"/>
      <c r="O1058" s="1655"/>
      <c r="P1058" s="1655"/>
      <c r="Q1058" s="1655"/>
      <c r="R1058" s="1655"/>
      <c r="S1058" s="1655"/>
      <c r="T1058" s="1655"/>
      <c r="U1058" s="1655"/>
      <c r="V1058" s="1655"/>
      <c r="W1058" s="1655"/>
      <c r="X1058" s="1655"/>
      <c r="Y1058" s="1655"/>
      <c r="Z1058" s="1655"/>
      <c r="AA1058" s="1655"/>
      <c r="AB1058" s="1655"/>
      <c r="AC1058" s="1655"/>
      <c r="AD1058" s="1655"/>
      <c r="AE1058" s="1656"/>
      <c r="AF1058" s="73"/>
      <c r="AG1058" s="1706" t="str">
        <f>IF(X1061&gt;0,"Yes","No")</f>
        <v>Yes</v>
      </c>
      <c r="AH1058" s="1707"/>
      <c r="AI1058" s="83"/>
      <c r="AJ1058" s="1672">
        <f>IF((X1061=0),0,(2*AY1015)*AJ1001)</f>
        <v>29570136</v>
      </c>
      <c r="AK1058" s="1673"/>
      <c r="AL1058" s="1673"/>
      <c r="AM1058" s="1673"/>
      <c r="AN1058" s="1673"/>
      <c r="AO1058" s="1673"/>
      <c r="AP1058" s="1673"/>
      <c r="AQ1058" s="1674"/>
      <c r="AR1058" s="68"/>
      <c r="AS1058" s="68"/>
      <c r="AT1058" s="68"/>
      <c r="AU1058" s="14"/>
      <c r="AV1058" s="68"/>
      <c r="AW1058" s="68"/>
      <c r="AX1058" s="68"/>
      <c r="AY1058" s="68"/>
      <c r="AZ1058" s="958">
        <f>AZ1054*BA1058</f>
        <v>0</v>
      </c>
      <c r="BA1058" s="1175">
        <v>0.15</v>
      </c>
      <c r="BB1058" s="3" t="s">
        <v>2404</v>
      </c>
      <c r="BC1058" s="3" t="s">
        <v>2408</v>
      </c>
      <c r="BD1058" s="3"/>
    </row>
    <row r="1059" spans="1:56" ht="12.95" customHeight="1">
      <c r="A1059" s="14"/>
      <c r="B1059" s="73"/>
      <c r="C1059" s="442"/>
      <c r="D1059" s="1678" t="s">
        <v>1297</v>
      </c>
      <c r="E1059" s="1679"/>
      <c r="F1059" s="1679"/>
      <c r="G1059" s="1679"/>
      <c r="H1059" s="1679"/>
      <c r="I1059" s="1679"/>
      <c r="J1059" s="1679"/>
      <c r="K1059" s="1679"/>
      <c r="L1059" s="1679"/>
      <c r="M1059" s="1679"/>
      <c r="N1059" s="1679"/>
      <c r="O1059" s="1679"/>
      <c r="P1059" s="1679"/>
      <c r="Q1059" s="1679"/>
      <c r="R1059" s="1679"/>
      <c r="S1059" s="1679"/>
      <c r="T1059" s="1679"/>
      <c r="U1059" s="1679"/>
      <c r="V1059" s="1679"/>
      <c r="W1059" s="1679"/>
      <c r="X1059" s="1679"/>
      <c r="Y1059" s="1679"/>
      <c r="Z1059" s="1679"/>
      <c r="AA1059" s="1679"/>
      <c r="AB1059" s="1679"/>
      <c r="AC1059" s="1679"/>
      <c r="AD1059" s="1679"/>
      <c r="AE1059" s="1680"/>
      <c r="AF1059" s="73"/>
      <c r="AG1059" s="443"/>
      <c r="AH1059" s="443"/>
      <c r="AI1059" s="83"/>
      <c r="AJ1059" s="1675"/>
      <c r="AK1059" s="1676"/>
      <c r="AL1059" s="1676"/>
      <c r="AM1059" s="1676"/>
      <c r="AN1059" s="1676"/>
      <c r="AO1059" s="1676"/>
      <c r="AP1059" s="1676"/>
      <c r="AQ1059" s="1677"/>
      <c r="AR1059" s="68"/>
      <c r="AS1059" s="68"/>
      <c r="AT1059" s="68"/>
      <c r="AU1059" s="68"/>
      <c r="AV1059" s="68"/>
      <c r="AW1059" s="68"/>
      <c r="AX1059" s="68"/>
      <c r="AY1059" s="68"/>
      <c r="AZ1059" s="958"/>
      <c r="BA1059" s="3"/>
      <c r="BB1059" s="3"/>
      <c r="BC1059" s="3"/>
      <c r="BD1059" s="3"/>
    </row>
    <row r="1060" spans="1:56" ht="12.95" customHeight="1">
      <c r="A1060" s="14"/>
      <c r="B1060" s="73"/>
      <c r="C1060" s="83"/>
      <c r="D1060" s="1678"/>
      <c r="E1060" s="1679"/>
      <c r="F1060" s="1679"/>
      <c r="G1060" s="1679"/>
      <c r="H1060" s="1679"/>
      <c r="I1060" s="1679"/>
      <c r="J1060" s="1679"/>
      <c r="K1060" s="1679"/>
      <c r="L1060" s="1679"/>
      <c r="M1060" s="1679"/>
      <c r="N1060" s="1679"/>
      <c r="O1060" s="1679"/>
      <c r="P1060" s="1679"/>
      <c r="Q1060" s="1679"/>
      <c r="R1060" s="1679"/>
      <c r="S1060" s="1679"/>
      <c r="T1060" s="1679"/>
      <c r="U1060" s="1679"/>
      <c r="V1060" s="1679"/>
      <c r="W1060" s="1679"/>
      <c r="X1060" s="1679"/>
      <c r="Y1060" s="1679"/>
      <c r="Z1060" s="1679"/>
      <c r="AA1060" s="1679"/>
      <c r="AB1060" s="1679"/>
      <c r="AC1060" s="1679"/>
      <c r="AD1060" s="1679"/>
      <c r="AE1060" s="1680"/>
      <c r="AF1060" s="917"/>
      <c r="AG1060" s="918"/>
      <c r="AH1060" s="918"/>
      <c r="AI1060" s="919"/>
      <c r="AJ1060" s="1675"/>
      <c r="AK1060" s="1676"/>
      <c r="AL1060" s="1676"/>
      <c r="AM1060" s="1676"/>
      <c r="AN1060" s="1676"/>
      <c r="AO1060" s="1676"/>
      <c r="AP1060" s="1676"/>
      <c r="AQ1060" s="1677"/>
      <c r="AR1060" s="68"/>
      <c r="AS1060" s="68"/>
      <c r="AT1060" s="68"/>
      <c r="AU1060" s="68"/>
      <c r="AV1060" s="68"/>
      <c r="AW1060" s="68"/>
      <c r="AX1060" s="68"/>
      <c r="AY1060" s="68"/>
      <c r="AZ1060" s="958">
        <f>ROUNDDOWN(MIN(SUM(AZ1055,AZ1056,AZ1057,AZ1058),BD1060),0)</f>
        <v>2500000</v>
      </c>
      <c r="BA1060" s="3" t="s">
        <v>2409</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735">
        <f>AY1012</f>
        <v>285</v>
      </c>
      <c r="J1061" s="1736"/>
      <c r="K1061" s="14"/>
      <c r="L1061" s="133"/>
      <c r="M1061" s="133"/>
      <c r="N1061" s="133"/>
      <c r="O1061" s="133"/>
      <c r="P1061" s="133"/>
      <c r="Q1061" s="133"/>
      <c r="R1061" s="133"/>
      <c r="S1061" s="133"/>
      <c r="T1061" s="133"/>
      <c r="U1061" s="133"/>
      <c r="V1061" s="134" t="s">
        <v>974</v>
      </c>
      <c r="X1061" s="1733">
        <f>CM761</f>
        <v>29</v>
      </c>
      <c r="Y1061" s="1734"/>
      <c r="AF1061" s="920"/>
      <c r="AG1061" s="921"/>
      <c r="AH1061" s="921"/>
      <c r="AI1061" s="922"/>
      <c r="AJ1061" s="1684"/>
      <c r="AK1061" s="1685"/>
      <c r="AL1061" s="1685"/>
      <c r="AM1061" s="1685"/>
      <c r="AN1061" s="1685"/>
      <c r="AO1061" s="1685"/>
      <c r="AP1061" s="1685"/>
      <c r="AQ1061" s="1686"/>
      <c r="AR1061" s="68"/>
      <c r="AS1061" s="68"/>
      <c r="AT1061" s="68"/>
      <c r="AU1061" s="68"/>
      <c r="AV1061" s="68"/>
      <c r="AW1061" s="68"/>
      <c r="AX1061" s="68"/>
      <c r="AY1061" s="68"/>
      <c r="AZ1061" s="958">
        <f>ROUNDDOWN(MAX(0,BA1061*(SUM(AG1102,AL1102,AZ1054)-BD1061))+BF1061,0)</f>
        <v>0</v>
      </c>
      <c r="BA1061" s="1175">
        <f>IF(L1051,7%,5%)</f>
        <v>0.05</v>
      </c>
      <c r="BB1061" s="3" t="s">
        <v>2410</v>
      </c>
      <c r="BC1061" s="3"/>
      <c r="BD1061" s="3">
        <v>6666667</v>
      </c>
    </row>
    <row r="1062" spans="1:56" ht="12.95" customHeight="1">
      <c r="A1062" s="14"/>
      <c r="B1062" s="102"/>
      <c r="C1062" s="103"/>
      <c r="D1062" s="1731" t="s">
        <v>513</v>
      </c>
      <c r="E1062" s="1731"/>
      <c r="F1062" s="1731"/>
      <c r="G1062" s="1731"/>
      <c r="H1062" s="1731"/>
      <c r="I1062" s="1731"/>
      <c r="J1062" s="1731"/>
      <c r="K1062" s="1731"/>
      <c r="L1062" s="1731"/>
      <c r="M1062" s="1731"/>
      <c r="N1062" s="1731"/>
      <c r="O1062" s="1731"/>
      <c r="P1062" s="1731"/>
      <c r="Q1062" s="1731"/>
      <c r="R1062" s="1731"/>
      <c r="S1062" s="1731"/>
      <c r="T1062" s="1731"/>
      <c r="U1062" s="1731"/>
      <c r="V1062" s="1731"/>
      <c r="W1062" s="1731"/>
      <c r="X1062" s="1731"/>
      <c r="Y1062" s="1731"/>
      <c r="Z1062" s="1731"/>
      <c r="AA1062" s="1731"/>
      <c r="AB1062" s="1731"/>
      <c r="AC1062" s="1731"/>
      <c r="AD1062" s="1731"/>
      <c r="AE1062" s="1731"/>
      <c r="AF1062" s="1731"/>
      <c r="AG1062" s="1731"/>
      <c r="AH1062" s="1731"/>
      <c r="AI1062" s="1732"/>
      <c r="AJ1062" s="1747">
        <f>SUM(AJ1001:AQ1061)</f>
        <v>251346156</v>
      </c>
      <c r="AK1062" s="1748"/>
      <c r="AL1062" s="1748"/>
      <c r="AM1062" s="1748"/>
      <c r="AN1062" s="1748"/>
      <c r="AO1062" s="1748"/>
      <c r="AP1062" s="1748"/>
      <c r="AQ1062" s="1749"/>
      <c r="AR1062" s="68"/>
      <c r="AS1062" s="68"/>
      <c r="AT1062" s="68"/>
      <c r="AU1062" s="68"/>
      <c r="AV1062" s="68"/>
      <c r="AW1062" s="68"/>
      <c r="AX1062" s="68"/>
      <c r="AY1062" s="68"/>
      <c r="AZ1062" s="1174">
        <v>6000000</v>
      </c>
      <c r="BA1062" s="3" t="s">
        <v>2411</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2396</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2412</v>
      </c>
      <c r="BC1064" s="3"/>
      <c r="BD1064" s="3"/>
    </row>
    <row r="1065" spans="1:56" ht="12.95" customHeight="1">
      <c r="A1065" s="14"/>
      <c r="B1065" s="68"/>
      <c r="C1065" s="68"/>
      <c r="D1065" s="68"/>
      <c r="E1065" s="68"/>
      <c r="F1065" s="68"/>
      <c r="G1065" s="1169" t="s">
        <v>2397</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74">
        <f>'Sources and Uses Budget'!S107+'Sources and Uses Budget'!T107</f>
        <v>76392096</v>
      </c>
      <c r="AB1065" s="1274"/>
      <c r="AC1065" s="1274"/>
      <c r="AD1065" s="1274"/>
      <c r="AE1065" s="1274"/>
      <c r="AF1065" s="1274"/>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9964186.5</v>
      </c>
      <c r="BB1065" s="3" t="s">
        <v>2413</v>
      </c>
      <c r="BC1065" s="3"/>
      <c r="BD1065" s="3"/>
    </row>
    <row r="1066" spans="1:56" ht="12.95" customHeight="1">
      <c r="A1066" s="14"/>
      <c r="B1066" s="68"/>
      <c r="C1066" s="68"/>
      <c r="D1066" s="68"/>
      <c r="E1066" s="68"/>
      <c r="F1066" s="68"/>
      <c r="G1066" s="1169"/>
      <c r="H1066" s="1169" t="s">
        <v>2398</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75">
        <f>IFERROR((AA1065-BA1068)/(AJ1062-AJ1054-AJ1058),"")</f>
        <v>0.35861498392005525</v>
      </c>
      <c r="AB1066" s="1276"/>
      <c r="AC1066" s="1276"/>
      <c r="AD1066" s="1276"/>
      <c r="AE1066" s="1276"/>
      <c r="AF1066" s="1277"/>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278"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78"/>
      <c r="I1067" s="1278"/>
      <c r="J1067" s="1278"/>
      <c r="K1067" s="1278"/>
      <c r="L1067" s="1278"/>
      <c r="M1067" s="1278"/>
      <c r="N1067" s="1278"/>
      <c r="O1067" s="1278"/>
      <c r="P1067" s="1278"/>
      <c r="Q1067" s="1278"/>
      <c r="R1067" s="1278"/>
      <c r="S1067" s="1278"/>
      <c r="T1067" s="1278"/>
      <c r="U1067" s="1278"/>
      <c r="V1067" s="1278"/>
      <c r="W1067" s="1278"/>
      <c r="X1067" s="1278"/>
      <c r="Y1067" s="1278"/>
      <c r="Z1067" s="1278"/>
      <c r="AA1067" s="1278"/>
      <c r="AB1067" s="1278"/>
      <c r="AC1067" s="1278"/>
      <c r="AD1067" s="1278"/>
      <c r="AE1067" s="1278"/>
      <c r="AF1067" s="1278"/>
      <c r="AG1067" s="1278"/>
      <c r="AH1067" s="1278"/>
      <c r="AI1067" s="1278"/>
      <c r="AJ1067" s="1278"/>
      <c r="AK1067" s="1278"/>
      <c r="AL1067" s="1278"/>
      <c r="AM1067" s="1278"/>
      <c r="AN1067" s="1278"/>
      <c r="AO1067" s="68"/>
      <c r="AP1067" s="68"/>
      <c r="AQ1067" s="68"/>
      <c r="AR1067" s="68"/>
      <c r="AS1067" s="68"/>
      <c r="AT1067" s="68"/>
      <c r="AU1067" s="68"/>
      <c r="AV1067" s="14"/>
      <c r="AW1067" s="14"/>
      <c r="AX1067" s="14"/>
      <c r="AY1067" s="14"/>
      <c r="BA1067" s="1178">
        <f>'Sources and Uses Budget'!$S$104+'Sources and Uses Budget'!$T$104</f>
        <v>9964186</v>
      </c>
      <c r="BB1067" s="3" t="s">
        <v>2419</v>
      </c>
    </row>
    <row r="1068" spans="1:56" ht="12.95" customHeight="1">
      <c r="A1068" s="14"/>
      <c r="B1068" s="14"/>
      <c r="C1068" s="208"/>
      <c r="D1068" s="854"/>
      <c r="E1068" s="854"/>
      <c r="F1068" s="854"/>
      <c r="G1068" s="1278"/>
      <c r="H1068" s="1278"/>
      <c r="I1068" s="1278"/>
      <c r="J1068" s="1278"/>
      <c r="K1068" s="1278"/>
      <c r="L1068" s="1278"/>
      <c r="M1068" s="1278"/>
      <c r="N1068" s="1278"/>
      <c r="O1068" s="1278"/>
      <c r="P1068" s="1278"/>
      <c r="Q1068" s="1278"/>
      <c r="R1068" s="1278"/>
      <c r="S1068" s="1278"/>
      <c r="T1068" s="1278"/>
      <c r="U1068" s="1278"/>
      <c r="V1068" s="1278"/>
      <c r="W1068" s="1278"/>
      <c r="X1068" s="1278"/>
      <c r="Y1068" s="1278"/>
      <c r="Z1068" s="1278"/>
      <c r="AA1068" s="1278"/>
      <c r="AB1068" s="1278"/>
      <c r="AC1068" s="1278"/>
      <c r="AD1068" s="1278"/>
      <c r="AE1068" s="1278"/>
      <c r="AF1068" s="1278"/>
      <c r="AG1068" s="1278"/>
      <c r="AH1068" s="1278"/>
      <c r="AI1068" s="1278"/>
      <c r="AJ1068" s="1278"/>
      <c r="AK1068" s="1278"/>
      <c r="AL1068" s="1278"/>
      <c r="AM1068" s="1278"/>
      <c r="AN1068" s="1278"/>
      <c r="AO1068" s="68"/>
      <c r="AP1068" s="68"/>
      <c r="AQ1068" s="68"/>
      <c r="AR1068" s="68"/>
      <c r="AS1068" s="68"/>
      <c r="AT1068" s="68"/>
      <c r="AU1068" s="68"/>
      <c r="AV1068" s="14"/>
      <c r="AW1068" s="14"/>
      <c r="AX1068" s="14"/>
      <c r="AY1068" s="14"/>
      <c r="BA1068" s="1179">
        <f>MAX($BA$1067-$BA$1064,0)</f>
        <v>7464186</v>
      </c>
      <c r="BB1068" s="3" t="s">
        <v>2420</v>
      </c>
    </row>
    <row r="1069" spans="1:56" ht="12.95" customHeight="1">
      <c r="A1069" s="88"/>
      <c r="B1069" s="1165"/>
      <c r="C1069" s="1165"/>
      <c r="D1069" s="1165"/>
      <c r="E1069" s="1165"/>
      <c r="F1069" s="1165"/>
      <c r="G1069" s="1278"/>
      <c r="H1069" s="1278"/>
      <c r="I1069" s="1278"/>
      <c r="J1069" s="1278"/>
      <c r="K1069" s="1278"/>
      <c r="L1069" s="1278"/>
      <c r="M1069" s="1278"/>
      <c r="N1069" s="1278"/>
      <c r="O1069" s="1278"/>
      <c r="P1069" s="1278"/>
      <c r="Q1069" s="1278"/>
      <c r="R1069" s="1278"/>
      <c r="S1069" s="1278"/>
      <c r="T1069" s="1278"/>
      <c r="U1069" s="1278"/>
      <c r="V1069" s="1278"/>
      <c r="W1069" s="1278"/>
      <c r="X1069" s="1278"/>
      <c r="Y1069" s="1278"/>
      <c r="Z1069" s="1278"/>
      <c r="AA1069" s="1278"/>
      <c r="AB1069" s="1278"/>
      <c r="AC1069" s="1278"/>
      <c r="AD1069" s="1278"/>
      <c r="AE1069" s="1278"/>
      <c r="AF1069" s="1278"/>
      <c r="AG1069" s="1278"/>
      <c r="AH1069" s="1278"/>
      <c r="AI1069" s="1278"/>
      <c r="AJ1069" s="1278"/>
      <c r="AK1069" s="1278"/>
      <c r="AL1069" s="1278"/>
      <c r="AM1069" s="1278"/>
      <c r="AN1069" s="1278"/>
      <c r="AO1069" s="1165"/>
      <c r="AP1069" s="1165"/>
      <c r="AQ1069" s="68"/>
      <c r="AR1069" s="68"/>
      <c r="AS1069" s="68"/>
      <c r="AT1069" s="68"/>
      <c r="AU1069" s="68"/>
      <c r="AV1069" s="68"/>
      <c r="AW1069" s="68"/>
      <c r="AX1069" s="68"/>
      <c r="AY1069" s="68"/>
    </row>
    <row r="1070" spans="1:56" ht="12.95" customHeight="1">
      <c r="A1070" s="1760" t="s">
        <v>794</v>
      </c>
      <c r="B1070" s="1760"/>
      <c r="C1070" s="1760"/>
      <c r="D1070" s="1760"/>
      <c r="E1070" s="1760"/>
      <c r="F1070" s="1760"/>
      <c r="G1070" s="1760"/>
      <c r="H1070" s="1760"/>
      <c r="I1070" s="1760"/>
      <c r="J1070" s="1760"/>
      <c r="K1070" s="1760"/>
      <c r="L1070" s="1760"/>
      <c r="M1070" s="1760"/>
      <c r="N1070" s="1760"/>
      <c r="O1070" s="1760"/>
      <c r="P1070" s="1760"/>
      <c r="Q1070" s="1760"/>
      <c r="R1070" s="1760"/>
      <c r="S1070" s="1760"/>
      <c r="T1070" s="1760"/>
      <c r="U1070" s="1760"/>
      <c r="V1070" s="1760"/>
      <c r="W1070" s="1760"/>
      <c r="X1070" s="1760"/>
      <c r="Y1070" s="1760"/>
      <c r="Z1070" s="1760"/>
      <c r="AA1070" s="1760"/>
      <c r="AB1070" s="1760"/>
      <c r="AC1070" s="1760"/>
      <c r="AD1070" s="1760"/>
      <c r="AE1070" s="1760"/>
      <c r="AF1070" s="1760"/>
      <c r="AG1070" s="1760"/>
      <c r="AH1070" s="1760"/>
      <c r="AI1070" s="1760"/>
      <c r="AJ1070" s="1760"/>
      <c r="AK1070" s="1760"/>
      <c r="AL1070" s="1760"/>
      <c r="AM1070" s="1760"/>
      <c r="AN1070" s="1760"/>
      <c r="AO1070" s="1760"/>
      <c r="AP1070" s="1760"/>
      <c r="AQ1070" s="1760"/>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07" t="s">
        <v>591</v>
      </c>
      <c r="B1074" s="1307"/>
      <c r="C1074" s="1798">
        <v>1</v>
      </c>
      <c r="D1074" s="1798"/>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798"/>
      <c r="D1075" s="1798"/>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07" t="s">
        <v>591</v>
      </c>
      <c r="B1076" s="1307"/>
      <c r="C1076" s="1798">
        <v>2</v>
      </c>
      <c r="D1076" s="1798"/>
      <c r="E1076" s="1800" t="s">
        <v>2191</v>
      </c>
      <c r="F1076" s="1800"/>
      <c r="G1076" s="1800"/>
      <c r="H1076" s="1800"/>
      <c r="I1076" s="1800"/>
      <c r="J1076" s="1800"/>
      <c r="K1076" s="1800"/>
      <c r="L1076" s="1800"/>
      <c r="M1076" s="1800"/>
      <c r="N1076" s="1800"/>
      <c r="O1076" s="1800"/>
      <c r="P1076" s="1800"/>
      <c r="Q1076" s="1800"/>
      <c r="R1076" s="1800"/>
      <c r="S1076" s="1800"/>
      <c r="T1076" s="1800"/>
      <c r="U1076" s="1800"/>
      <c r="V1076" s="1800"/>
      <c r="W1076" s="1800"/>
      <c r="X1076" s="1800"/>
      <c r="Y1076" s="1800"/>
      <c r="Z1076" s="1800"/>
      <c r="AA1076" s="1800"/>
      <c r="AB1076" s="1800"/>
      <c r="AC1076" s="1800"/>
      <c r="AD1076" s="1800"/>
      <c r="AE1076" s="1800"/>
      <c r="AF1076" s="1800"/>
      <c r="AG1076" s="1800"/>
      <c r="AH1076" s="1800"/>
      <c r="AI1076" s="1800"/>
      <c r="AJ1076" s="1800"/>
      <c r="AK1076" s="1800"/>
      <c r="AL1076" s="1800"/>
      <c r="AM1076" s="1800"/>
      <c r="AN1076" s="1800"/>
      <c r="AO1076" s="1800"/>
      <c r="AP1076" s="1800"/>
      <c r="AQ1076" s="1800"/>
      <c r="AR1076" s="1800"/>
      <c r="AS1076" s="14"/>
      <c r="AT1076" s="14"/>
      <c r="AV1076" s="68"/>
      <c r="AW1076" s="68"/>
      <c r="AX1076" s="68"/>
      <c r="AY1076" s="68"/>
    </row>
    <row r="1077" spans="1:51" ht="12.95" customHeight="1">
      <c r="A1077" s="198"/>
      <c r="B1077" s="67"/>
      <c r="C1077" s="1798"/>
      <c r="D1077" s="1798"/>
      <c r="E1077" s="1800"/>
      <c r="F1077" s="1800"/>
      <c r="G1077" s="1800"/>
      <c r="H1077" s="1800"/>
      <c r="I1077" s="1800"/>
      <c r="J1077" s="1800"/>
      <c r="K1077" s="1800"/>
      <c r="L1077" s="1800"/>
      <c r="M1077" s="1800"/>
      <c r="N1077" s="1800"/>
      <c r="O1077" s="1800"/>
      <c r="P1077" s="1800"/>
      <c r="Q1077" s="1800"/>
      <c r="R1077" s="1800"/>
      <c r="S1077" s="1800"/>
      <c r="T1077" s="1800"/>
      <c r="U1077" s="1800"/>
      <c r="V1077" s="1800"/>
      <c r="W1077" s="1800"/>
      <c r="X1077" s="1800"/>
      <c r="Y1077" s="1800"/>
      <c r="Z1077" s="1800"/>
      <c r="AA1077" s="1800"/>
      <c r="AB1077" s="1800"/>
      <c r="AC1077" s="1800"/>
      <c r="AD1077" s="1800"/>
      <c r="AE1077" s="1800"/>
      <c r="AF1077" s="1800"/>
      <c r="AG1077" s="1800"/>
      <c r="AH1077" s="1800"/>
      <c r="AI1077" s="1800"/>
      <c r="AJ1077" s="1800"/>
      <c r="AK1077" s="1800"/>
      <c r="AL1077" s="1800"/>
      <c r="AM1077" s="1800"/>
      <c r="AN1077" s="1800"/>
      <c r="AO1077" s="1800"/>
      <c r="AP1077" s="1800"/>
      <c r="AQ1077" s="1800"/>
      <c r="AR1077" s="1800"/>
      <c r="AS1077" s="14"/>
      <c r="AT1077" s="14"/>
      <c r="AV1077" s="68"/>
      <c r="AW1077" s="68"/>
      <c r="AX1077" s="68"/>
      <c r="AY1077" s="68"/>
    </row>
    <row r="1078" spans="1:51" ht="12.95" customHeight="1">
      <c r="A1078" s="198"/>
      <c r="B1078" s="67"/>
      <c r="C1078" s="1798"/>
      <c r="D1078" s="1798"/>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07" t="s">
        <v>591</v>
      </c>
      <c r="B1079" s="1307"/>
      <c r="C1079" s="1374">
        <v>3</v>
      </c>
      <c r="D1079" s="1374"/>
      <c r="E1079" s="1763" t="s">
        <v>1080</v>
      </c>
      <c r="F1079" s="1763"/>
      <c r="G1079" s="1763"/>
      <c r="H1079" s="1763"/>
      <c r="I1079" s="1763"/>
      <c r="J1079" s="1763"/>
      <c r="K1079" s="1763"/>
      <c r="L1079" s="1763"/>
      <c r="M1079" s="1763"/>
      <c r="N1079" s="1763"/>
      <c r="O1079" s="1763"/>
      <c r="P1079" s="1763"/>
      <c r="Q1079" s="1763"/>
      <c r="R1079" s="1763"/>
      <c r="S1079" s="1763"/>
      <c r="T1079" s="1763"/>
      <c r="U1079" s="1763"/>
      <c r="V1079" s="1763"/>
      <c r="W1079" s="1763"/>
      <c r="X1079" s="1763"/>
      <c r="Y1079" s="1763"/>
      <c r="Z1079" s="1763"/>
      <c r="AA1079" s="1763"/>
      <c r="AB1079" s="1763"/>
      <c r="AC1079" s="1763"/>
      <c r="AD1079" s="1763"/>
      <c r="AE1079" s="1763"/>
      <c r="AF1079" s="1763"/>
      <c r="AG1079" s="1763"/>
      <c r="AH1079" s="1763"/>
      <c r="AI1079" s="1763"/>
      <c r="AJ1079" s="1763"/>
      <c r="AK1079" s="1763"/>
      <c r="AL1079" s="1763"/>
      <c r="AM1079" s="1763"/>
      <c r="AN1079" s="1763"/>
      <c r="AO1079" s="1763"/>
      <c r="AP1079" s="1763"/>
      <c r="AQ1079" s="1763"/>
      <c r="AR1079" s="1763"/>
      <c r="AS1079" s="14"/>
      <c r="AT1079" s="68"/>
      <c r="AV1079" s="68"/>
      <c r="AW1079" s="68"/>
      <c r="AX1079" s="68"/>
      <c r="AY1079" s="68"/>
    </row>
    <row r="1080" spans="1:51" ht="12.95" customHeight="1">
      <c r="A1080" s="1"/>
      <c r="B1080" s="1"/>
      <c r="C1080" s="1374"/>
      <c r="D1080" s="1374"/>
      <c r="E1080" s="1763"/>
      <c r="F1080" s="1763"/>
      <c r="G1080" s="1763"/>
      <c r="H1080" s="1763"/>
      <c r="I1080" s="1763"/>
      <c r="J1080" s="1763"/>
      <c r="K1080" s="1763"/>
      <c r="L1080" s="1763"/>
      <c r="M1080" s="1763"/>
      <c r="N1080" s="1763"/>
      <c r="O1080" s="1763"/>
      <c r="P1080" s="1763"/>
      <c r="Q1080" s="1763"/>
      <c r="R1080" s="1763"/>
      <c r="S1080" s="1763"/>
      <c r="T1080" s="1763"/>
      <c r="U1080" s="1763"/>
      <c r="V1080" s="1763"/>
      <c r="W1080" s="1763"/>
      <c r="X1080" s="1763"/>
      <c r="Y1080" s="1763"/>
      <c r="Z1080" s="1763"/>
      <c r="AA1080" s="1763"/>
      <c r="AB1080" s="1763"/>
      <c r="AC1080" s="1763"/>
      <c r="AD1080" s="1763"/>
      <c r="AE1080" s="1763"/>
      <c r="AF1080" s="1763"/>
      <c r="AG1080" s="1763"/>
      <c r="AH1080" s="1763"/>
      <c r="AI1080" s="1763"/>
      <c r="AJ1080" s="1763"/>
      <c r="AK1080" s="1763"/>
      <c r="AL1080" s="1763"/>
      <c r="AM1080" s="1763"/>
      <c r="AN1080" s="1763"/>
      <c r="AO1080" s="1763"/>
      <c r="AP1080" s="1763"/>
      <c r="AQ1080" s="1763"/>
      <c r="AR1080" s="1763"/>
      <c r="AS1080" s="14"/>
      <c r="AT1080" s="68"/>
      <c r="AV1080" s="68"/>
      <c r="AW1080" s="68"/>
      <c r="AX1080" s="68"/>
      <c r="AY1080" s="68"/>
    </row>
    <row r="1081" spans="1:51" ht="12.95" customHeight="1">
      <c r="A1081" s="1"/>
      <c r="B1081" s="1"/>
      <c r="C1081" s="1374"/>
      <c r="D1081" s="1374"/>
      <c r="E1081" s="1763"/>
      <c r="F1081" s="1763"/>
      <c r="G1081" s="1763"/>
      <c r="H1081" s="1763"/>
      <c r="I1081" s="1763"/>
      <c r="J1081" s="1763"/>
      <c r="K1081" s="1763"/>
      <c r="L1081" s="1763"/>
      <c r="M1081" s="1763"/>
      <c r="N1081" s="1763"/>
      <c r="O1081" s="1763"/>
      <c r="P1081" s="1763"/>
      <c r="Q1081" s="1763"/>
      <c r="R1081" s="1763"/>
      <c r="S1081" s="1763"/>
      <c r="T1081" s="1763"/>
      <c r="U1081" s="1763"/>
      <c r="V1081" s="1763"/>
      <c r="W1081" s="1763"/>
      <c r="X1081" s="1763"/>
      <c r="Y1081" s="1763"/>
      <c r="Z1081" s="1763"/>
      <c r="AA1081" s="1763"/>
      <c r="AB1081" s="1763"/>
      <c r="AC1081" s="1763"/>
      <c r="AD1081" s="1763"/>
      <c r="AE1081" s="1763"/>
      <c r="AF1081" s="1763"/>
      <c r="AG1081" s="1763"/>
      <c r="AH1081" s="1763"/>
      <c r="AI1081" s="1763"/>
      <c r="AJ1081" s="1763"/>
      <c r="AK1081" s="1763"/>
      <c r="AL1081" s="1763"/>
      <c r="AM1081" s="1763"/>
      <c r="AN1081" s="1763"/>
      <c r="AO1081" s="1763"/>
      <c r="AP1081" s="1763"/>
      <c r="AQ1081" s="1763"/>
      <c r="AR1081" s="1763"/>
      <c r="AS1081" s="14"/>
      <c r="AT1081" s="68"/>
      <c r="AV1081" s="68"/>
      <c r="AW1081" s="68"/>
      <c r="AX1081" s="68"/>
      <c r="AY1081" s="68"/>
    </row>
    <row r="1082" spans="1:51" ht="12.95" customHeight="1">
      <c r="A1082" s="1"/>
      <c r="B1082" s="1"/>
      <c r="C1082" s="1374"/>
      <c r="D1082" s="1374"/>
      <c r="E1082" s="1763"/>
      <c r="F1082" s="1763"/>
      <c r="G1082" s="1763"/>
      <c r="H1082" s="1763"/>
      <c r="I1082" s="1763"/>
      <c r="J1082" s="1763"/>
      <c r="K1082" s="1763"/>
      <c r="L1082" s="1763"/>
      <c r="M1082" s="1763"/>
      <c r="N1082" s="1763"/>
      <c r="O1082" s="1763"/>
      <c r="P1082" s="1763"/>
      <c r="Q1082" s="1763"/>
      <c r="R1082" s="1763"/>
      <c r="S1082" s="1763"/>
      <c r="T1082" s="1763"/>
      <c r="U1082" s="1763"/>
      <c r="V1082" s="1763"/>
      <c r="W1082" s="1763"/>
      <c r="X1082" s="1763"/>
      <c r="Y1082" s="1763"/>
      <c r="Z1082" s="1763"/>
      <c r="AA1082" s="1763"/>
      <c r="AB1082" s="1763"/>
      <c r="AC1082" s="1763"/>
      <c r="AD1082" s="1763"/>
      <c r="AE1082" s="1763"/>
      <c r="AF1082" s="1763"/>
      <c r="AG1082" s="1763"/>
      <c r="AH1082" s="1763"/>
      <c r="AI1082" s="1763"/>
      <c r="AJ1082" s="1763"/>
      <c r="AK1082" s="1763"/>
      <c r="AL1082" s="1763"/>
      <c r="AM1082" s="1763"/>
      <c r="AN1082" s="1763"/>
      <c r="AO1082" s="1763"/>
      <c r="AP1082" s="1763"/>
      <c r="AQ1082" s="1763"/>
      <c r="AR1082" s="1763"/>
      <c r="AS1082" s="14"/>
      <c r="AT1082" s="68"/>
      <c r="AV1082" s="68"/>
      <c r="AW1082" s="68"/>
      <c r="AX1082" s="68"/>
      <c r="AY1082" s="68"/>
    </row>
    <row r="1083" spans="1:51" ht="12.95" customHeight="1">
      <c r="A1083" s="2"/>
      <c r="B1083" s="25"/>
      <c r="C1083" s="1374"/>
      <c r="D1083" s="1374"/>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07" t="s">
        <v>591</v>
      </c>
      <c r="B1084" s="1307"/>
      <c r="C1084" s="1374">
        <v>4</v>
      </c>
      <c r="D1084" s="1374"/>
      <c r="E1084" s="1763" t="s">
        <v>1079</v>
      </c>
      <c r="F1084" s="1763"/>
      <c r="G1084" s="1763"/>
      <c r="H1084" s="1763"/>
      <c r="I1084" s="1763"/>
      <c r="J1084" s="1763"/>
      <c r="K1084" s="1763"/>
      <c r="L1084" s="1763"/>
      <c r="M1084" s="1763"/>
      <c r="N1084" s="1763"/>
      <c r="O1084" s="1763"/>
      <c r="P1084" s="1763"/>
      <c r="Q1084" s="1763"/>
      <c r="R1084" s="1763"/>
      <c r="S1084" s="1763"/>
      <c r="T1084" s="1763"/>
      <c r="U1084" s="1763"/>
      <c r="V1084" s="1763"/>
      <c r="W1084" s="1763"/>
      <c r="X1084" s="1763"/>
      <c r="Y1084" s="1763"/>
      <c r="Z1084" s="1763"/>
      <c r="AA1084" s="1763"/>
      <c r="AB1084" s="1763"/>
      <c r="AC1084" s="1763"/>
      <c r="AD1084" s="1763"/>
      <c r="AE1084" s="1763"/>
      <c r="AF1084" s="1763"/>
      <c r="AG1084" s="1763"/>
      <c r="AH1084" s="1763"/>
      <c r="AI1084" s="1763"/>
      <c r="AJ1084" s="1763"/>
      <c r="AK1084" s="1763"/>
      <c r="AL1084" s="1763"/>
      <c r="AM1084" s="1763"/>
      <c r="AN1084" s="1763"/>
      <c r="AO1084" s="1763"/>
      <c r="AP1084" s="1763"/>
      <c r="AQ1084" s="1763"/>
      <c r="AR1084" s="1763"/>
      <c r="AS1084" s="14"/>
      <c r="AT1084" s="68"/>
    </row>
    <row r="1085" spans="1:51" ht="12.95" customHeight="1">
      <c r="A1085" s="1"/>
      <c r="B1085" s="1"/>
      <c r="C1085" s="1374"/>
      <c r="D1085" s="1374"/>
      <c r="E1085" s="1763"/>
      <c r="F1085" s="1763"/>
      <c r="G1085" s="1763"/>
      <c r="H1085" s="1763"/>
      <c r="I1085" s="1763"/>
      <c r="J1085" s="1763"/>
      <c r="K1085" s="1763"/>
      <c r="L1085" s="1763"/>
      <c r="M1085" s="1763"/>
      <c r="N1085" s="1763"/>
      <c r="O1085" s="1763"/>
      <c r="P1085" s="1763"/>
      <c r="Q1085" s="1763"/>
      <c r="R1085" s="1763"/>
      <c r="S1085" s="1763"/>
      <c r="T1085" s="1763"/>
      <c r="U1085" s="1763"/>
      <c r="V1085" s="1763"/>
      <c r="W1085" s="1763"/>
      <c r="X1085" s="1763"/>
      <c r="Y1085" s="1763"/>
      <c r="Z1085" s="1763"/>
      <c r="AA1085" s="1763"/>
      <c r="AB1085" s="1763"/>
      <c r="AC1085" s="1763"/>
      <c r="AD1085" s="1763"/>
      <c r="AE1085" s="1763"/>
      <c r="AF1085" s="1763"/>
      <c r="AG1085" s="1763"/>
      <c r="AH1085" s="1763"/>
      <c r="AI1085" s="1763"/>
      <c r="AJ1085" s="1763"/>
      <c r="AK1085" s="1763"/>
      <c r="AL1085" s="1763"/>
      <c r="AM1085" s="1763"/>
      <c r="AN1085" s="1763"/>
      <c r="AO1085" s="1763"/>
      <c r="AP1085" s="1763"/>
      <c r="AQ1085" s="1763"/>
      <c r="AR1085" s="1763"/>
      <c r="AS1085" s="14"/>
      <c r="AT1085" s="68"/>
    </row>
    <row r="1086" spans="1:51" ht="12.95" customHeight="1">
      <c r="A1086" s="1"/>
      <c r="B1086" s="1"/>
      <c r="C1086" s="1374"/>
      <c r="D1086" s="1374"/>
      <c r="E1086" s="1763"/>
      <c r="F1086" s="1763"/>
      <c r="G1086" s="1763"/>
      <c r="H1086" s="1763"/>
      <c r="I1086" s="1763"/>
      <c r="J1086" s="1763"/>
      <c r="K1086" s="1763"/>
      <c r="L1086" s="1763"/>
      <c r="M1086" s="1763"/>
      <c r="N1086" s="1763"/>
      <c r="O1086" s="1763"/>
      <c r="P1086" s="1763"/>
      <c r="Q1086" s="1763"/>
      <c r="R1086" s="1763"/>
      <c r="S1086" s="1763"/>
      <c r="T1086" s="1763"/>
      <c r="U1086" s="1763"/>
      <c r="V1086" s="1763"/>
      <c r="W1086" s="1763"/>
      <c r="X1086" s="1763"/>
      <c r="Y1086" s="1763"/>
      <c r="Z1086" s="1763"/>
      <c r="AA1086" s="1763"/>
      <c r="AB1086" s="1763"/>
      <c r="AC1086" s="1763"/>
      <c r="AD1086" s="1763"/>
      <c r="AE1086" s="1763"/>
      <c r="AF1086" s="1763"/>
      <c r="AG1086" s="1763"/>
      <c r="AH1086" s="1763"/>
      <c r="AI1086" s="1763"/>
      <c r="AJ1086" s="1763"/>
      <c r="AK1086" s="1763"/>
      <c r="AL1086" s="1763"/>
      <c r="AM1086" s="1763"/>
      <c r="AN1086" s="1763"/>
      <c r="AO1086" s="1763"/>
      <c r="AP1086" s="1763"/>
      <c r="AQ1086" s="1763"/>
      <c r="AR1086" s="1763"/>
      <c r="AS1086" s="14"/>
      <c r="AT1086" s="68"/>
    </row>
    <row r="1087" spans="1:51" ht="12.95" customHeight="1">
      <c r="A1087" s="1"/>
      <c r="B1087" s="1"/>
      <c r="C1087" s="1374"/>
      <c r="D1087" s="1374"/>
      <c r="E1087" s="1763"/>
      <c r="F1087" s="1763"/>
      <c r="G1087" s="1763"/>
      <c r="H1087" s="1763"/>
      <c r="I1087" s="1763"/>
      <c r="J1087" s="1763"/>
      <c r="K1087" s="1763"/>
      <c r="L1087" s="1763"/>
      <c r="M1087" s="1763"/>
      <c r="N1087" s="1763"/>
      <c r="O1087" s="1763"/>
      <c r="P1087" s="1763"/>
      <c r="Q1087" s="1763"/>
      <c r="R1087" s="1763"/>
      <c r="S1087" s="1763"/>
      <c r="T1087" s="1763"/>
      <c r="U1087" s="1763"/>
      <c r="V1087" s="1763"/>
      <c r="W1087" s="1763"/>
      <c r="X1087" s="1763"/>
      <c r="Y1087" s="1763"/>
      <c r="Z1087" s="1763"/>
      <c r="AA1087" s="1763"/>
      <c r="AB1087" s="1763"/>
      <c r="AC1087" s="1763"/>
      <c r="AD1087" s="1763"/>
      <c r="AE1087" s="1763"/>
      <c r="AF1087" s="1763"/>
      <c r="AG1087" s="1763"/>
      <c r="AH1087" s="1763"/>
      <c r="AI1087" s="1763"/>
      <c r="AJ1087" s="1763"/>
      <c r="AK1087" s="1763"/>
      <c r="AL1087" s="1763"/>
      <c r="AM1087" s="1763"/>
      <c r="AN1087" s="1763"/>
      <c r="AO1087" s="1763"/>
      <c r="AP1087" s="1763"/>
      <c r="AQ1087" s="1763"/>
      <c r="AR1087" s="1763"/>
      <c r="AS1087" s="14"/>
      <c r="AT1087" s="68"/>
    </row>
    <row r="1088" spans="1:51" ht="12.95" customHeight="1">
      <c r="A1088" s="1"/>
      <c r="B1088" s="1"/>
      <c r="C1088" s="1374"/>
      <c r="D1088" s="1374"/>
      <c r="E1088" s="1763"/>
      <c r="F1088" s="1763"/>
      <c r="G1088" s="1763"/>
      <c r="H1088" s="1763"/>
      <c r="I1088" s="1763"/>
      <c r="J1088" s="1763"/>
      <c r="K1088" s="1763"/>
      <c r="L1088" s="1763"/>
      <c r="M1088" s="1763"/>
      <c r="N1088" s="1763"/>
      <c r="O1088" s="1763"/>
      <c r="P1088" s="1763"/>
      <c r="Q1088" s="1763"/>
      <c r="R1088" s="1763"/>
      <c r="S1088" s="1763"/>
      <c r="T1088" s="1763"/>
      <c r="U1088" s="1763"/>
      <c r="V1088" s="1763"/>
      <c r="W1088" s="1763"/>
      <c r="X1088" s="1763"/>
      <c r="Y1088" s="1763"/>
      <c r="Z1088" s="1763"/>
      <c r="AA1088" s="1763"/>
      <c r="AB1088" s="1763"/>
      <c r="AC1088" s="1763"/>
      <c r="AD1088" s="1763"/>
      <c r="AE1088" s="1763"/>
      <c r="AF1088" s="1763"/>
      <c r="AG1088" s="1763"/>
      <c r="AH1088" s="1763"/>
      <c r="AI1088" s="1763"/>
      <c r="AJ1088" s="1763"/>
      <c r="AK1088" s="1763"/>
      <c r="AL1088" s="1763"/>
      <c r="AM1088" s="1763"/>
      <c r="AN1088" s="1763"/>
      <c r="AO1088" s="1763"/>
      <c r="AP1088" s="1763"/>
      <c r="AQ1088" s="1763"/>
      <c r="AR1088" s="1763"/>
      <c r="AS1088" s="14"/>
      <c r="AT1088" s="68"/>
    </row>
    <row r="1089" spans="1:45" ht="12.95" customHeight="1">
      <c r="A1089" s="1"/>
      <c r="B1089" s="1"/>
      <c r="C1089" s="1374"/>
      <c r="D1089" s="1374"/>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07" t="s">
        <v>591</v>
      </c>
      <c r="B1090" s="1307"/>
      <c r="C1090" s="1374">
        <v>5</v>
      </c>
      <c r="D1090" s="1374"/>
      <c r="E1090" s="1763" t="s">
        <v>2194</v>
      </c>
      <c r="F1090" s="1763"/>
      <c r="G1090" s="1763"/>
      <c r="H1090" s="1763"/>
      <c r="I1090" s="1763"/>
      <c r="J1090" s="1763"/>
      <c r="K1090" s="1763"/>
      <c r="L1090" s="1763"/>
      <c r="M1090" s="1763"/>
      <c r="N1090" s="1763"/>
      <c r="O1090" s="1763"/>
      <c r="P1090" s="1763"/>
      <c r="Q1090" s="1763"/>
      <c r="R1090" s="1763"/>
      <c r="S1090" s="1763"/>
      <c r="T1090" s="1763"/>
      <c r="U1090" s="1763"/>
      <c r="V1090" s="1763"/>
      <c r="W1090" s="1763"/>
      <c r="X1090" s="1763"/>
      <c r="Y1090" s="1763"/>
      <c r="Z1090" s="1763"/>
      <c r="AA1090" s="1763"/>
      <c r="AB1090" s="1763"/>
      <c r="AC1090" s="1763"/>
      <c r="AD1090" s="1763"/>
      <c r="AE1090" s="1763"/>
      <c r="AF1090" s="1763"/>
      <c r="AG1090" s="1763"/>
      <c r="AH1090" s="1763"/>
      <c r="AI1090" s="1763"/>
      <c r="AJ1090" s="1763"/>
      <c r="AK1090" s="1763"/>
      <c r="AL1090" s="1763"/>
      <c r="AM1090" s="1763"/>
      <c r="AN1090" s="1763"/>
      <c r="AO1090" s="1763"/>
      <c r="AP1090" s="1763"/>
      <c r="AQ1090" s="1763"/>
      <c r="AR1090" s="1763"/>
      <c r="AS1090" s="14"/>
    </row>
    <row r="1091" spans="1:45" ht="12.95" customHeight="1">
      <c r="A1091" s="4"/>
      <c r="B1091" s="4"/>
      <c r="C1091" s="1374"/>
      <c r="D1091" s="1374"/>
      <c r="E1091" s="1763"/>
      <c r="F1091" s="1763"/>
      <c r="G1091" s="1763"/>
      <c r="H1091" s="1763"/>
      <c r="I1091" s="1763"/>
      <c r="J1091" s="1763"/>
      <c r="K1091" s="1763"/>
      <c r="L1091" s="1763"/>
      <c r="M1091" s="1763"/>
      <c r="N1091" s="1763"/>
      <c r="O1091" s="1763"/>
      <c r="P1091" s="1763"/>
      <c r="Q1091" s="1763"/>
      <c r="R1091" s="1763"/>
      <c r="S1091" s="1763"/>
      <c r="T1091" s="1763"/>
      <c r="U1091" s="1763"/>
      <c r="V1091" s="1763"/>
      <c r="W1091" s="1763"/>
      <c r="X1091" s="1763"/>
      <c r="Y1091" s="1763"/>
      <c r="Z1091" s="1763"/>
      <c r="AA1091" s="1763"/>
      <c r="AB1091" s="1763"/>
      <c r="AC1091" s="1763"/>
      <c r="AD1091" s="1763"/>
      <c r="AE1091" s="1763"/>
      <c r="AF1091" s="1763"/>
      <c r="AG1091" s="1763"/>
      <c r="AH1091" s="1763"/>
      <c r="AI1091" s="1763"/>
      <c r="AJ1091" s="1763"/>
      <c r="AK1091" s="1763"/>
      <c r="AL1091" s="1763"/>
      <c r="AM1091" s="1763"/>
      <c r="AN1091" s="1763"/>
      <c r="AO1091" s="1763"/>
      <c r="AP1091" s="1763"/>
      <c r="AQ1091" s="1763"/>
      <c r="AR1091" s="1763"/>
      <c r="AS1091" s="14"/>
    </row>
    <row r="1092" spans="1:45" ht="12.95" customHeight="1">
      <c r="A1092" s="4"/>
      <c r="B1092" s="4"/>
      <c r="C1092" s="1374"/>
      <c r="D1092" s="1374"/>
      <c r="E1092" s="1763"/>
      <c r="F1092" s="1763"/>
      <c r="G1092" s="1763"/>
      <c r="H1092" s="1763"/>
      <c r="I1092" s="1763"/>
      <c r="J1092" s="1763"/>
      <c r="K1092" s="1763"/>
      <c r="L1092" s="1763"/>
      <c r="M1092" s="1763"/>
      <c r="N1092" s="1763"/>
      <c r="O1092" s="1763"/>
      <c r="P1092" s="1763"/>
      <c r="Q1092" s="1763"/>
      <c r="R1092" s="1763"/>
      <c r="S1092" s="1763"/>
      <c r="T1092" s="1763"/>
      <c r="U1092" s="1763"/>
      <c r="V1092" s="1763"/>
      <c r="W1092" s="1763"/>
      <c r="X1092" s="1763"/>
      <c r="Y1092" s="1763"/>
      <c r="Z1092" s="1763"/>
      <c r="AA1092" s="1763"/>
      <c r="AB1092" s="1763"/>
      <c r="AC1092" s="1763"/>
      <c r="AD1092" s="1763"/>
      <c r="AE1092" s="1763"/>
      <c r="AF1092" s="1763"/>
      <c r="AG1092" s="1763"/>
      <c r="AH1092" s="1763"/>
      <c r="AI1092" s="1763"/>
      <c r="AJ1092" s="1763"/>
      <c r="AK1092" s="1763"/>
      <c r="AL1092" s="1763"/>
      <c r="AM1092" s="1763"/>
      <c r="AN1092" s="1763"/>
      <c r="AO1092" s="1763"/>
      <c r="AP1092" s="1763"/>
      <c r="AQ1092" s="1763"/>
      <c r="AR1092" s="1763"/>
      <c r="AS1092" s="14"/>
    </row>
    <row r="1093" spans="1:45" ht="12.95" customHeight="1">
      <c r="A1093" s="35"/>
      <c r="B1093" s="25"/>
      <c r="C1093" s="1374"/>
      <c r="D1093" s="1374"/>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07" t="s">
        <v>591</v>
      </c>
      <c r="B1094" s="1307"/>
      <c r="C1094" s="1374">
        <v>6</v>
      </c>
      <c r="D1094" s="1374"/>
      <c r="E1094" s="1763" t="s">
        <v>2195</v>
      </c>
      <c r="F1094" s="1763"/>
      <c r="G1094" s="1763"/>
      <c r="H1094" s="1763"/>
      <c r="I1094" s="1763"/>
      <c r="J1094" s="1763"/>
      <c r="K1094" s="1763"/>
      <c r="L1094" s="1763"/>
      <c r="M1094" s="1763"/>
      <c r="N1094" s="1763"/>
      <c r="O1094" s="1763"/>
      <c r="P1094" s="1763"/>
      <c r="Q1094" s="1763"/>
      <c r="R1094" s="1763"/>
      <c r="S1094" s="1763"/>
      <c r="T1094" s="1763"/>
      <c r="U1094" s="1763"/>
      <c r="V1094" s="1763"/>
      <c r="W1094" s="1763"/>
      <c r="X1094" s="1763"/>
      <c r="Y1094" s="1763"/>
      <c r="Z1094" s="1763"/>
      <c r="AA1094" s="1763"/>
      <c r="AB1094" s="1763"/>
      <c r="AC1094" s="1763"/>
      <c r="AD1094" s="1763"/>
      <c r="AE1094" s="1763"/>
      <c r="AF1094" s="1763"/>
      <c r="AG1094" s="1763"/>
      <c r="AH1094" s="1763"/>
      <c r="AI1094" s="1763"/>
      <c r="AJ1094" s="1763"/>
      <c r="AK1094" s="1763"/>
      <c r="AL1094" s="1763"/>
      <c r="AM1094" s="1763"/>
      <c r="AN1094" s="1763"/>
      <c r="AO1094" s="1763"/>
      <c r="AP1094" s="1763"/>
      <c r="AQ1094" s="1763"/>
      <c r="AR1094" s="1763"/>
      <c r="AS1094" s="14"/>
    </row>
    <row r="1095" spans="1:45" ht="12.95" customHeight="1">
      <c r="A1095" s="1"/>
      <c r="B1095" s="1"/>
      <c r="C1095" s="1"/>
      <c r="D1095" s="1"/>
      <c r="E1095" s="1763"/>
      <c r="F1095" s="1763"/>
      <c r="G1095" s="1763"/>
      <c r="H1095" s="1763"/>
      <c r="I1095" s="1763"/>
      <c r="J1095" s="1763"/>
      <c r="K1095" s="1763"/>
      <c r="L1095" s="1763"/>
      <c r="M1095" s="1763"/>
      <c r="N1095" s="1763"/>
      <c r="O1095" s="1763"/>
      <c r="P1095" s="1763"/>
      <c r="Q1095" s="1763"/>
      <c r="R1095" s="1763"/>
      <c r="S1095" s="1763"/>
      <c r="T1095" s="1763"/>
      <c r="U1095" s="1763"/>
      <c r="V1095" s="1763"/>
      <c r="W1095" s="1763"/>
      <c r="X1095" s="1763"/>
      <c r="Y1095" s="1763"/>
      <c r="Z1095" s="1763"/>
      <c r="AA1095" s="1763"/>
      <c r="AB1095" s="1763"/>
      <c r="AC1095" s="1763"/>
      <c r="AD1095" s="1763"/>
      <c r="AE1095" s="1763"/>
      <c r="AF1095" s="1763"/>
      <c r="AG1095" s="1763"/>
      <c r="AH1095" s="1763"/>
      <c r="AI1095" s="1763"/>
      <c r="AJ1095" s="1763"/>
      <c r="AK1095" s="1763"/>
      <c r="AL1095" s="1763"/>
      <c r="AM1095" s="1763"/>
      <c r="AN1095" s="1763"/>
      <c r="AO1095" s="1763"/>
      <c r="AP1095" s="1763"/>
      <c r="AQ1095" s="1763"/>
      <c r="AR1095" s="1763"/>
      <c r="AS1095" s="14"/>
    </row>
    <row r="1096" spans="1:45" ht="12.95" customHeight="1">
      <c r="A1096" s="1"/>
      <c r="B1096" s="1"/>
      <c r="C1096" s="1374"/>
      <c r="D1096" s="1374"/>
      <c r="E1096" s="1763"/>
      <c r="F1096" s="1763"/>
      <c r="G1096" s="1763"/>
      <c r="H1096" s="1763"/>
      <c r="I1096" s="1763"/>
      <c r="J1096" s="1763"/>
      <c r="K1096" s="1763"/>
      <c r="L1096" s="1763"/>
      <c r="M1096" s="1763"/>
      <c r="N1096" s="1763"/>
      <c r="O1096" s="1763"/>
      <c r="P1096" s="1763"/>
      <c r="Q1096" s="1763"/>
      <c r="R1096" s="1763"/>
      <c r="S1096" s="1763"/>
      <c r="T1096" s="1763"/>
      <c r="U1096" s="1763"/>
      <c r="V1096" s="1763"/>
      <c r="W1096" s="1763"/>
      <c r="X1096" s="1763"/>
      <c r="Y1096" s="1763"/>
      <c r="Z1096" s="1763"/>
      <c r="AA1096" s="1763"/>
      <c r="AB1096" s="1763"/>
      <c r="AC1096" s="1763"/>
      <c r="AD1096" s="1763"/>
      <c r="AE1096" s="1763"/>
      <c r="AF1096" s="1763"/>
      <c r="AG1096" s="1763"/>
      <c r="AH1096" s="1763"/>
      <c r="AI1096" s="1763"/>
      <c r="AJ1096" s="1763"/>
      <c r="AK1096" s="1763"/>
      <c r="AL1096" s="1763"/>
      <c r="AM1096" s="1763"/>
      <c r="AN1096" s="1763"/>
      <c r="AO1096" s="1763"/>
      <c r="AP1096" s="1763"/>
      <c r="AQ1096" s="1763"/>
      <c r="AR1096" s="1763"/>
      <c r="AS1096" s="14"/>
    </row>
    <row r="1097" spans="1:45" ht="12.95" customHeight="1">
      <c r="A1097" s="35"/>
      <c r="B1097" s="25"/>
      <c r="C1097" s="1374"/>
      <c r="D1097" s="1374"/>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07" t="s">
        <v>591</v>
      </c>
      <c r="B1098" s="1307"/>
      <c r="C1098" s="1374">
        <v>7</v>
      </c>
      <c r="D1098" s="1374"/>
      <c r="E1098" s="1763" t="s">
        <v>2093</v>
      </c>
      <c r="F1098" s="1763"/>
      <c r="G1098" s="1763"/>
      <c r="H1098" s="1763"/>
      <c r="I1098" s="1763"/>
      <c r="J1098" s="1763"/>
      <c r="K1098" s="1763"/>
      <c r="L1098" s="1763"/>
      <c r="M1098" s="1763"/>
      <c r="N1098" s="1763"/>
      <c r="O1098" s="1763"/>
      <c r="P1098" s="1763"/>
      <c r="Q1098" s="1763"/>
      <c r="R1098" s="1763"/>
      <c r="S1098" s="1763"/>
      <c r="T1098" s="1763"/>
      <c r="U1098" s="1763"/>
      <c r="V1098" s="1763"/>
      <c r="W1098" s="1763"/>
      <c r="X1098" s="1763"/>
      <c r="Y1098" s="1763"/>
      <c r="Z1098" s="1763"/>
      <c r="AA1098" s="1763"/>
      <c r="AB1098" s="1763"/>
      <c r="AC1098" s="1763"/>
      <c r="AD1098" s="1763"/>
      <c r="AE1098" s="1763"/>
      <c r="AF1098" s="1763"/>
      <c r="AG1098" s="1763"/>
      <c r="AH1098" s="1763"/>
      <c r="AI1098" s="1763"/>
      <c r="AJ1098" s="1763"/>
      <c r="AK1098" s="1763"/>
      <c r="AL1098" s="1763"/>
      <c r="AM1098" s="1763"/>
      <c r="AN1098" s="1763"/>
      <c r="AO1098" s="1763"/>
      <c r="AP1098" s="1763"/>
      <c r="AQ1098" s="1763"/>
      <c r="AR1098" s="1763"/>
      <c r="AS1098" s="14"/>
    </row>
    <row r="1099" spans="1:45" ht="12.95" customHeight="1">
      <c r="A1099" s="1"/>
      <c r="B1099" s="1"/>
      <c r="C1099" s="1374"/>
      <c r="D1099" s="1374"/>
      <c r="E1099" s="1763"/>
      <c r="F1099" s="1763"/>
      <c r="G1099" s="1763"/>
      <c r="H1099" s="1763"/>
      <c r="I1099" s="1763"/>
      <c r="J1099" s="1763"/>
      <c r="K1099" s="1763"/>
      <c r="L1099" s="1763"/>
      <c r="M1099" s="1763"/>
      <c r="N1099" s="1763"/>
      <c r="O1099" s="1763"/>
      <c r="P1099" s="1763"/>
      <c r="Q1099" s="1763"/>
      <c r="R1099" s="1763"/>
      <c r="S1099" s="1763"/>
      <c r="T1099" s="1763"/>
      <c r="U1099" s="1763"/>
      <c r="V1099" s="1763"/>
      <c r="W1099" s="1763"/>
      <c r="X1099" s="1763"/>
      <c r="Y1099" s="1763"/>
      <c r="Z1099" s="1763"/>
      <c r="AA1099" s="1763"/>
      <c r="AB1099" s="1763"/>
      <c r="AC1099" s="1763"/>
      <c r="AD1099" s="1763"/>
      <c r="AE1099" s="1763"/>
      <c r="AF1099" s="1763"/>
      <c r="AG1099" s="1763"/>
      <c r="AH1099" s="1763"/>
      <c r="AI1099" s="1763"/>
      <c r="AJ1099" s="1763"/>
      <c r="AK1099" s="1763"/>
      <c r="AL1099" s="1763"/>
      <c r="AM1099" s="1763"/>
      <c r="AN1099" s="1763"/>
      <c r="AO1099" s="1763"/>
      <c r="AP1099" s="1763"/>
      <c r="AQ1099" s="1763"/>
      <c r="AR1099" s="1763"/>
      <c r="AS1099" s="14"/>
    </row>
    <row r="1100" spans="1:45" ht="12.95" customHeight="1">
      <c r="A1100" s="1"/>
      <c r="B1100" s="1"/>
      <c r="C1100" s="1374"/>
      <c r="D1100" s="1374"/>
      <c r="E1100" s="1763"/>
      <c r="F1100" s="1763"/>
      <c r="G1100" s="1763"/>
      <c r="H1100" s="1763"/>
      <c r="I1100" s="1763"/>
      <c r="J1100" s="1763"/>
      <c r="K1100" s="1763"/>
      <c r="L1100" s="1763"/>
      <c r="M1100" s="1763"/>
      <c r="N1100" s="1763"/>
      <c r="O1100" s="1763"/>
      <c r="P1100" s="1763"/>
      <c r="Q1100" s="1763"/>
      <c r="R1100" s="1763"/>
      <c r="S1100" s="1763"/>
      <c r="T1100" s="1763"/>
      <c r="U1100" s="1763"/>
      <c r="V1100" s="1763"/>
      <c r="W1100" s="1763"/>
      <c r="X1100" s="1763"/>
      <c r="Y1100" s="1763"/>
      <c r="Z1100" s="1763"/>
      <c r="AA1100" s="1763"/>
      <c r="AB1100" s="1763"/>
      <c r="AC1100" s="1763"/>
      <c r="AD1100" s="1763"/>
      <c r="AE1100" s="1763"/>
      <c r="AF1100" s="1763"/>
      <c r="AG1100" s="1763"/>
      <c r="AH1100" s="1763"/>
      <c r="AI1100" s="1763"/>
      <c r="AJ1100" s="1763"/>
      <c r="AK1100" s="1763"/>
      <c r="AL1100" s="1763"/>
      <c r="AM1100" s="1763"/>
      <c r="AN1100" s="1763"/>
      <c r="AO1100" s="1763"/>
      <c r="AP1100" s="1763"/>
      <c r="AQ1100" s="1763"/>
      <c r="AR1100" s="1763"/>
      <c r="AS1100" s="14"/>
    </row>
    <row r="1101" spans="1:45" ht="12.95" customHeight="1">
      <c r="A1101" s="1"/>
      <c r="B1101" s="1"/>
      <c r="C1101" s="1374"/>
      <c r="D1101" s="1374"/>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74"/>
      <c r="D1102" s="1374"/>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07" t="s">
        <v>591</v>
      </c>
      <c r="B1103" s="1307"/>
      <c r="C1103" s="1374">
        <v>8</v>
      </c>
      <c r="D1103" s="1374"/>
      <c r="E1103" s="1763" t="s">
        <v>1073</v>
      </c>
      <c r="F1103" s="1763"/>
      <c r="G1103" s="1763"/>
      <c r="H1103" s="1763"/>
      <c r="I1103" s="1763"/>
      <c r="J1103" s="1763"/>
      <c r="K1103" s="1763"/>
      <c r="L1103" s="1763"/>
      <c r="M1103" s="1763"/>
      <c r="N1103" s="1763"/>
      <c r="O1103" s="1763"/>
      <c r="P1103" s="1763"/>
      <c r="Q1103" s="1763"/>
      <c r="R1103" s="1763"/>
      <c r="S1103" s="1763"/>
      <c r="T1103" s="1763"/>
      <c r="U1103" s="1763"/>
      <c r="V1103" s="1763"/>
      <c r="W1103" s="1763"/>
      <c r="X1103" s="1763"/>
      <c r="Y1103" s="1763"/>
      <c r="Z1103" s="1763"/>
      <c r="AA1103" s="1763"/>
      <c r="AB1103" s="1763"/>
      <c r="AC1103" s="1763"/>
      <c r="AD1103" s="1763"/>
      <c r="AE1103" s="1763"/>
      <c r="AF1103" s="1763"/>
      <c r="AG1103" s="1763"/>
      <c r="AH1103" s="1763"/>
      <c r="AI1103" s="1763"/>
      <c r="AJ1103" s="1763"/>
      <c r="AK1103" s="1763"/>
      <c r="AL1103" s="1763"/>
      <c r="AM1103" s="1763"/>
      <c r="AN1103" s="1763"/>
      <c r="AO1103" s="1763"/>
      <c r="AP1103" s="1763"/>
      <c r="AQ1103" s="1763"/>
      <c r="AR1103" s="1763"/>
    </row>
    <row r="1104" spans="1:45" ht="12.95" customHeight="1">
      <c r="A1104" s="35"/>
      <c r="B1104" s="25"/>
      <c r="C1104" s="1374"/>
      <c r="D1104" s="1374"/>
      <c r="E1104" s="1763"/>
      <c r="F1104" s="1763"/>
      <c r="G1104" s="1763"/>
      <c r="H1104" s="1763"/>
      <c r="I1104" s="1763"/>
      <c r="J1104" s="1763"/>
      <c r="K1104" s="1763"/>
      <c r="L1104" s="1763"/>
      <c r="M1104" s="1763"/>
      <c r="N1104" s="1763"/>
      <c r="O1104" s="1763"/>
      <c r="P1104" s="1763"/>
      <c r="Q1104" s="1763"/>
      <c r="R1104" s="1763"/>
      <c r="S1104" s="1763"/>
      <c r="T1104" s="1763"/>
      <c r="U1104" s="1763"/>
      <c r="V1104" s="1763"/>
      <c r="W1104" s="1763"/>
      <c r="X1104" s="1763"/>
      <c r="Y1104" s="1763"/>
      <c r="Z1104" s="1763"/>
      <c r="AA1104" s="1763"/>
      <c r="AB1104" s="1763"/>
      <c r="AC1104" s="1763"/>
      <c r="AD1104" s="1763"/>
      <c r="AE1104" s="1763"/>
      <c r="AF1104" s="1763"/>
      <c r="AG1104" s="1763"/>
      <c r="AH1104" s="1763"/>
      <c r="AI1104" s="1763"/>
      <c r="AJ1104" s="1763"/>
      <c r="AK1104" s="1763"/>
      <c r="AL1104" s="1763"/>
      <c r="AM1104" s="1763"/>
      <c r="AN1104" s="1763"/>
      <c r="AO1104" s="1763"/>
      <c r="AP1104" s="1763"/>
      <c r="AQ1104" s="1763"/>
      <c r="AR1104" s="1763"/>
    </row>
    <row r="1105" spans="1:44" ht="12.95" customHeight="1">
      <c r="A1105" s="35"/>
      <c r="B1105" s="25"/>
      <c r="C1105" s="1374"/>
      <c r="D1105" s="1374"/>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07" t="s">
        <v>591</v>
      </c>
      <c r="B1106" s="1307"/>
      <c r="C1106" s="1798">
        <v>9</v>
      </c>
      <c r="D1106" s="1798"/>
      <c r="E1106" s="1763" t="s">
        <v>1075</v>
      </c>
      <c r="F1106" s="1763"/>
      <c r="G1106" s="1763"/>
      <c r="H1106" s="1763"/>
      <c r="I1106" s="1763"/>
      <c r="J1106" s="1763"/>
      <c r="K1106" s="1763"/>
      <c r="L1106" s="1763"/>
      <c r="M1106" s="1763"/>
      <c r="N1106" s="1763"/>
      <c r="O1106" s="1763"/>
      <c r="P1106" s="1763"/>
      <c r="Q1106" s="1763"/>
      <c r="R1106" s="1763"/>
      <c r="S1106" s="1763"/>
      <c r="T1106" s="1763"/>
      <c r="U1106" s="1763"/>
      <c r="V1106" s="1763"/>
      <c r="W1106" s="1763"/>
      <c r="X1106" s="1763"/>
      <c r="Y1106" s="1763"/>
      <c r="Z1106" s="1763"/>
      <c r="AA1106" s="1763"/>
      <c r="AB1106" s="1763"/>
      <c r="AC1106" s="1763"/>
      <c r="AD1106" s="1763"/>
      <c r="AE1106" s="1763"/>
      <c r="AF1106" s="1763"/>
      <c r="AG1106" s="1763"/>
      <c r="AH1106" s="1763"/>
      <c r="AI1106" s="1763"/>
      <c r="AJ1106" s="1763"/>
      <c r="AK1106" s="1763"/>
      <c r="AL1106" s="1763"/>
      <c r="AM1106" s="1763"/>
      <c r="AN1106" s="1763"/>
      <c r="AO1106" s="1763"/>
      <c r="AP1106" s="1763"/>
      <c r="AQ1106" s="1763"/>
      <c r="AR1106" s="1763"/>
    </row>
    <row r="1107" spans="1:44" ht="12.95" customHeight="1">
      <c r="A1107" s="1"/>
      <c r="B1107" s="1"/>
      <c r="C1107" s="1798"/>
      <c r="D1107" s="1798"/>
      <c r="E1107" s="1763"/>
      <c r="F1107" s="1763"/>
      <c r="G1107" s="1763"/>
      <c r="H1107" s="1763"/>
      <c r="I1107" s="1763"/>
      <c r="J1107" s="1763"/>
      <c r="K1107" s="1763"/>
      <c r="L1107" s="1763"/>
      <c r="M1107" s="1763"/>
      <c r="N1107" s="1763"/>
      <c r="O1107" s="1763"/>
      <c r="P1107" s="1763"/>
      <c r="Q1107" s="1763"/>
      <c r="R1107" s="1763"/>
      <c r="S1107" s="1763"/>
      <c r="T1107" s="1763"/>
      <c r="U1107" s="1763"/>
      <c r="V1107" s="1763"/>
      <c r="W1107" s="1763"/>
      <c r="X1107" s="1763"/>
      <c r="Y1107" s="1763"/>
      <c r="Z1107" s="1763"/>
      <c r="AA1107" s="1763"/>
      <c r="AB1107" s="1763"/>
      <c r="AC1107" s="1763"/>
      <c r="AD1107" s="1763"/>
      <c r="AE1107" s="1763"/>
      <c r="AF1107" s="1763"/>
      <c r="AG1107" s="1763"/>
      <c r="AH1107" s="1763"/>
      <c r="AI1107" s="1763"/>
      <c r="AJ1107" s="1763"/>
      <c r="AK1107" s="1763"/>
      <c r="AL1107" s="1763"/>
      <c r="AM1107" s="1763"/>
      <c r="AN1107" s="1763"/>
      <c r="AO1107" s="1763"/>
      <c r="AP1107" s="1763"/>
      <c r="AQ1107" s="1763"/>
      <c r="AR1107" s="1763"/>
    </row>
    <row r="1108" spans="1:44" ht="12.95" customHeight="1">
      <c r="A1108" s="35"/>
      <c r="B1108" s="25"/>
      <c r="C1108" s="1798"/>
      <c r="D1108" s="1798"/>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07" t="s">
        <v>591</v>
      </c>
      <c r="B1109" s="1307"/>
      <c r="C1109" s="1798">
        <v>10</v>
      </c>
      <c r="D1109" s="1798"/>
      <c r="E1109" s="1799" t="s">
        <v>2192</v>
      </c>
      <c r="F1109" s="1799"/>
      <c r="G1109" s="1799"/>
      <c r="H1109" s="1799"/>
      <c r="I1109" s="1799"/>
      <c r="J1109" s="1799"/>
      <c r="K1109" s="1799"/>
      <c r="L1109" s="1799"/>
      <c r="M1109" s="1799"/>
      <c r="N1109" s="1799"/>
      <c r="O1109" s="1799"/>
      <c r="P1109" s="1799"/>
      <c r="Q1109" s="1799"/>
      <c r="R1109" s="1799"/>
      <c r="S1109" s="1799"/>
      <c r="T1109" s="1799"/>
      <c r="U1109" s="1799"/>
      <c r="V1109" s="1799"/>
      <c r="W1109" s="1799"/>
      <c r="X1109" s="1799"/>
      <c r="Y1109" s="1799"/>
      <c r="Z1109" s="1799"/>
      <c r="AA1109" s="1799"/>
      <c r="AB1109" s="1799"/>
      <c r="AC1109" s="1799"/>
      <c r="AD1109" s="1799"/>
      <c r="AE1109" s="1799"/>
      <c r="AF1109" s="1799"/>
      <c r="AG1109" s="1799"/>
      <c r="AH1109" s="1799"/>
      <c r="AI1109" s="1799"/>
      <c r="AJ1109" s="1799"/>
      <c r="AK1109" s="1799"/>
      <c r="AL1109" s="1799"/>
      <c r="AM1109" s="1799"/>
      <c r="AN1109" s="1799"/>
      <c r="AO1109" s="1799"/>
      <c r="AP1109" s="1799"/>
      <c r="AQ1109" s="1799"/>
      <c r="AR1109" s="1799"/>
    </row>
    <row r="1110" spans="1:44" ht="12.95" customHeight="1">
      <c r="A1110" s="1"/>
      <c r="B1110" s="1"/>
      <c r="C1110" s="199"/>
      <c r="D1110" s="1154"/>
      <c r="E1110" s="1799"/>
      <c r="F1110" s="1799"/>
      <c r="G1110" s="1799"/>
      <c r="H1110" s="1799"/>
      <c r="I1110" s="1799"/>
      <c r="J1110" s="1799"/>
      <c r="K1110" s="1799"/>
      <c r="L1110" s="1799"/>
      <c r="M1110" s="1799"/>
      <c r="N1110" s="1799"/>
      <c r="O1110" s="1799"/>
      <c r="P1110" s="1799"/>
      <c r="Q1110" s="1799"/>
      <c r="R1110" s="1799"/>
      <c r="S1110" s="1799"/>
      <c r="T1110" s="1799"/>
      <c r="U1110" s="1799"/>
      <c r="V1110" s="1799"/>
      <c r="W1110" s="1799"/>
      <c r="X1110" s="1799"/>
      <c r="Y1110" s="1799"/>
      <c r="Z1110" s="1799"/>
      <c r="AA1110" s="1799"/>
      <c r="AB1110" s="1799"/>
      <c r="AC1110" s="1799"/>
      <c r="AD1110" s="1799"/>
      <c r="AE1110" s="1799"/>
      <c r="AF1110" s="1799"/>
      <c r="AG1110" s="1799"/>
      <c r="AH1110" s="1799"/>
      <c r="AI1110" s="1799"/>
      <c r="AJ1110" s="1799"/>
      <c r="AK1110" s="1799"/>
      <c r="AL1110" s="1799"/>
      <c r="AM1110" s="1799"/>
      <c r="AN1110" s="1799"/>
      <c r="AO1110" s="1799"/>
      <c r="AP1110" s="1799"/>
      <c r="AQ1110" s="1799"/>
      <c r="AR1110" s="1799"/>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07" t="s">
        <v>591</v>
      </c>
      <c r="B1112" s="1307"/>
      <c r="C1112" s="1798">
        <v>11</v>
      </c>
      <c r="D1112" s="1798"/>
      <c r="E1112" s="1799" t="s">
        <v>2193</v>
      </c>
      <c r="F1112" s="1799"/>
      <c r="G1112" s="1799"/>
      <c r="H1112" s="1799"/>
      <c r="I1112" s="1799"/>
      <c r="J1112" s="1799"/>
      <c r="K1112" s="1799"/>
      <c r="L1112" s="1799"/>
      <c r="M1112" s="1799"/>
      <c r="N1112" s="1799"/>
      <c r="O1112" s="1799"/>
      <c r="P1112" s="1799"/>
      <c r="Q1112" s="1799"/>
      <c r="R1112" s="1799"/>
      <c r="S1112" s="1799"/>
      <c r="T1112" s="1799"/>
      <c r="U1112" s="1799"/>
      <c r="V1112" s="1799"/>
      <c r="W1112" s="1799"/>
      <c r="X1112" s="1799"/>
      <c r="Y1112" s="1799"/>
      <c r="Z1112" s="1799"/>
      <c r="AA1112" s="1799"/>
      <c r="AB1112" s="1799"/>
      <c r="AC1112" s="1799"/>
      <c r="AD1112" s="1799"/>
      <c r="AE1112" s="1799"/>
      <c r="AF1112" s="1799"/>
      <c r="AG1112" s="1799"/>
      <c r="AH1112" s="1799"/>
      <c r="AI1112" s="1799"/>
      <c r="AJ1112" s="1799"/>
      <c r="AK1112" s="1799"/>
      <c r="AL1112" s="1799"/>
      <c r="AM1112" s="1799"/>
      <c r="AN1112" s="1799"/>
      <c r="AO1112" s="1799"/>
      <c r="AP1112" s="1799"/>
      <c r="AQ1112" s="1799"/>
      <c r="AR1112" s="1799"/>
    </row>
    <row r="1113" spans="1:44" ht="12.95" customHeight="1">
      <c r="A1113" s="1"/>
      <c r="B1113" s="1"/>
      <c r="C1113" s="199"/>
      <c r="D1113" s="1154"/>
      <c r="E1113" s="1799"/>
      <c r="F1113" s="1799"/>
      <c r="G1113" s="1799"/>
      <c r="H1113" s="1799"/>
      <c r="I1113" s="1799"/>
      <c r="J1113" s="1799"/>
      <c r="K1113" s="1799"/>
      <c r="L1113" s="1799"/>
      <c r="M1113" s="1799"/>
      <c r="N1113" s="1799"/>
      <c r="O1113" s="1799"/>
      <c r="P1113" s="1799"/>
      <c r="Q1113" s="1799"/>
      <c r="R1113" s="1799"/>
      <c r="S1113" s="1799"/>
      <c r="T1113" s="1799"/>
      <c r="U1113" s="1799"/>
      <c r="V1113" s="1799"/>
      <c r="W1113" s="1799"/>
      <c r="X1113" s="1799"/>
      <c r="Y1113" s="1799"/>
      <c r="Z1113" s="1799"/>
      <c r="AA1113" s="1799"/>
      <c r="AB1113" s="1799"/>
      <c r="AC1113" s="1799"/>
      <c r="AD1113" s="1799"/>
      <c r="AE1113" s="1799"/>
      <c r="AF1113" s="1799"/>
      <c r="AG1113" s="1799"/>
      <c r="AH1113" s="1799"/>
      <c r="AI1113" s="1799"/>
      <c r="AJ1113" s="1799"/>
      <c r="AK1113" s="1799"/>
      <c r="AL1113" s="1799"/>
      <c r="AM1113" s="1799"/>
      <c r="AN1113" s="1799"/>
      <c r="AO1113" s="1799"/>
      <c r="AP1113" s="1799"/>
      <c r="AQ1113" s="1799"/>
      <c r="AR1113" s="1799"/>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07" t="s">
        <v>591</v>
      </c>
      <c r="B1134" s="1307"/>
      <c r="C1134" s="199">
        <v>9</v>
      </c>
      <c r="D1134" s="1478" t="s">
        <v>1074</v>
      </c>
      <c r="E1134" s="1478"/>
      <c r="F1134" s="1478"/>
      <c r="G1134" s="1478"/>
      <c r="H1134" s="1478"/>
      <c r="I1134" s="1478"/>
      <c r="J1134" s="1478"/>
      <c r="K1134" s="1478"/>
      <c r="L1134" s="1478"/>
      <c r="M1134" s="1478"/>
      <c r="N1134" s="1478"/>
      <c r="O1134" s="1478"/>
      <c r="P1134" s="1478"/>
      <c r="Q1134" s="1478"/>
      <c r="R1134" s="1478"/>
      <c r="S1134" s="1478"/>
      <c r="T1134" s="1478"/>
      <c r="U1134" s="1478"/>
      <c r="V1134" s="1478"/>
      <c r="W1134" s="1478"/>
      <c r="X1134" s="1478"/>
      <c r="Y1134" s="1478"/>
      <c r="Z1134" s="1478"/>
      <c r="AA1134" s="1478"/>
      <c r="AB1134" s="1478"/>
      <c r="AC1134" s="1478"/>
      <c r="AD1134" s="1478"/>
      <c r="AE1134" s="1478"/>
      <c r="AF1134" s="1478"/>
      <c r="AG1134" s="1478"/>
      <c r="AH1134" s="1478"/>
      <c r="AI1134" s="1478"/>
      <c r="AJ1134" s="1478"/>
      <c r="AK1134" s="1478"/>
    </row>
    <row r="1135" spans="1:37" ht="0" hidden="1" customHeight="1">
      <c r="A1135" s="35"/>
      <c r="B1135" s="25"/>
      <c r="C1135" s="199"/>
      <c r="D1135" s="1478"/>
      <c r="E1135" s="1478"/>
      <c r="F1135" s="1478"/>
      <c r="G1135" s="1478"/>
      <c r="H1135" s="1478"/>
      <c r="I1135" s="1478"/>
      <c r="J1135" s="1478"/>
      <c r="K1135" s="1478"/>
      <c r="L1135" s="1478"/>
      <c r="M1135" s="1478"/>
      <c r="N1135" s="1478"/>
      <c r="O1135" s="1478"/>
      <c r="P1135" s="1478"/>
      <c r="Q1135" s="1478"/>
      <c r="R1135" s="1478"/>
      <c r="S1135" s="1478"/>
      <c r="T1135" s="1478"/>
      <c r="U1135" s="1478"/>
      <c r="V1135" s="1478"/>
      <c r="W1135" s="1478"/>
      <c r="X1135" s="1478"/>
      <c r="Y1135" s="1478"/>
      <c r="Z1135" s="1478"/>
      <c r="AA1135" s="1478"/>
      <c r="AB1135" s="1478"/>
      <c r="AC1135" s="1478"/>
      <c r="AD1135" s="1478"/>
      <c r="AE1135" s="1478"/>
      <c r="AF1135" s="1478"/>
      <c r="AG1135" s="1478"/>
      <c r="AH1135" s="1478"/>
      <c r="AI1135" s="1478"/>
      <c r="AJ1135" s="1478"/>
      <c r="AK1135" s="1478"/>
    </row>
    <row r="1136" spans="1:37" ht="0" hidden="1" customHeight="1">
      <c r="D1136" s="1478"/>
      <c r="E1136" s="1478"/>
      <c r="F1136" s="1478"/>
      <c r="G1136" s="1478"/>
      <c r="H1136" s="1478"/>
      <c r="I1136" s="1478"/>
      <c r="J1136" s="1478"/>
      <c r="K1136" s="1478"/>
      <c r="L1136" s="1478"/>
      <c r="M1136" s="1478"/>
      <c r="N1136" s="1478"/>
      <c r="O1136" s="1478"/>
      <c r="P1136" s="1478"/>
      <c r="Q1136" s="1478"/>
      <c r="R1136" s="1478"/>
      <c r="S1136" s="1478"/>
      <c r="T1136" s="1478"/>
      <c r="U1136" s="1478"/>
      <c r="V1136" s="1478"/>
      <c r="W1136" s="1478"/>
      <c r="X1136" s="1478"/>
      <c r="Y1136" s="1478"/>
      <c r="Z1136" s="1478"/>
      <c r="AA1136" s="1478"/>
      <c r="AB1136" s="1478"/>
      <c r="AC1136" s="1478"/>
      <c r="AD1136" s="1478"/>
      <c r="AE1136" s="1478"/>
      <c r="AF1136" s="1478"/>
      <c r="AG1136" s="1478"/>
      <c r="AH1136" s="1478"/>
      <c r="AI1136" s="1478"/>
      <c r="AJ1136" s="1478"/>
      <c r="AK1136" s="1478"/>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W660:FA660"/>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DE726:DI726"/>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P695:R695"/>
    <mergeCell ref="R713:T713"/>
    <mergeCell ref="O739:S739"/>
    <mergeCell ref="T726:W726"/>
    <mergeCell ref="O729:S729"/>
    <mergeCell ref="O722:S725"/>
    <mergeCell ref="T742:W742"/>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T782:W782"/>
    <mergeCell ref="W878:AC878"/>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62:AH763"/>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M243:T243"/>
    <mergeCell ref="W243:X243"/>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B509:H51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CP744:CT744"/>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2" fitToHeight="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7" workbookViewId="0">
      <selection activeCell="R104" sqref="R104"/>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5" t="s">
        <v>621</v>
      </c>
      <c r="G1" s="1876"/>
      <c r="H1" s="1876"/>
      <c r="I1" s="1876"/>
      <c r="J1" s="1876"/>
      <c r="K1" s="1876"/>
      <c r="L1" s="1876"/>
      <c r="M1" s="1876"/>
      <c r="N1" s="1876"/>
      <c r="O1" s="1876"/>
      <c r="P1" s="1876"/>
      <c r="Q1" s="1876"/>
      <c r="R1" s="1877"/>
      <c r="S1" s="112"/>
      <c r="T1" s="111"/>
      <c r="U1" s="113"/>
    </row>
    <row r="2" spans="1:21" s="138" customFormat="1" ht="71.25" customHeight="1">
      <c r="A2" s="137"/>
      <c r="B2" s="138" t="s">
        <v>23</v>
      </c>
      <c r="C2" s="138" t="s">
        <v>374</v>
      </c>
      <c r="D2" s="138" t="s">
        <v>373</v>
      </c>
      <c r="E2" s="138" t="s">
        <v>24</v>
      </c>
      <c r="F2" s="139" t="str">
        <f>Application!B635&amp;Application!C635</f>
        <v>1)CalHFA TE Perm Loan</v>
      </c>
      <c r="G2" s="139" t="str">
        <f>Application!B636&amp;Application!C636</f>
        <v>2)CalHFA Taxable Perm Loan</v>
      </c>
      <c r="H2" s="139" t="str">
        <f>Application!B637&amp;Application!C637</f>
        <v>3)CalHFA MIP</v>
      </c>
      <c r="I2" s="139" t="str">
        <f>Application!B638&amp;Application!C638</f>
        <v>4)Deferred Developer Fee</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6850000</v>
      </c>
      <c r="C4" s="147">
        <v>6850000</v>
      </c>
      <c r="D4" s="147"/>
      <c r="E4" s="147">
        <f>C4-SUM(F4:H4)</f>
        <v>6850000</v>
      </c>
      <c r="F4" s="147"/>
      <c r="G4" s="147"/>
      <c r="H4" s="147"/>
      <c r="I4" s="147"/>
      <c r="J4" s="147"/>
      <c r="K4" s="147"/>
      <c r="L4" s="147"/>
      <c r="M4" s="147"/>
      <c r="N4" s="147"/>
      <c r="O4" s="147"/>
      <c r="P4" s="147"/>
      <c r="Q4" s="147"/>
      <c r="R4" s="516">
        <f>SUM(E4:Q4)</f>
        <v>6850000</v>
      </c>
      <c r="S4" s="148"/>
      <c r="T4" s="148"/>
      <c r="U4" s="143"/>
    </row>
    <row r="5" spans="1:21" s="144" customFormat="1">
      <c r="A5" s="145" t="s">
        <v>28</v>
      </c>
      <c r="B5" s="146">
        <f>SUM(C5+D5)</f>
        <v>375000</v>
      </c>
      <c r="C5" s="147">
        <v>375000</v>
      </c>
      <c r="D5" s="147"/>
      <c r="E5" s="147">
        <f>C5-SUM(F5:H5)</f>
        <v>375000</v>
      </c>
      <c r="F5" s="147"/>
      <c r="G5" s="147"/>
      <c r="H5" s="147"/>
      <c r="I5" s="147"/>
      <c r="J5" s="147"/>
      <c r="K5" s="147"/>
      <c r="L5" s="147"/>
      <c r="M5" s="147"/>
      <c r="N5" s="147"/>
      <c r="O5" s="147"/>
      <c r="P5" s="147"/>
      <c r="Q5" s="147"/>
      <c r="R5" s="516">
        <f>SUM(E5:Q5)</f>
        <v>375000</v>
      </c>
      <c r="S5" s="148"/>
      <c r="T5" s="148"/>
      <c r="U5" s="143"/>
    </row>
    <row r="6" spans="1:21" s="144" customFormat="1">
      <c r="A6" s="145" t="s">
        <v>29</v>
      </c>
      <c r="B6" s="146">
        <f>SUM(C6+D6)</f>
        <v>0</v>
      </c>
      <c r="C6" s="147"/>
      <c r="D6" s="147"/>
      <c r="E6" s="147">
        <f t="shared" ref="E6:E7" si="0">C6-SUM(F6:H6)</f>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593</v>
      </c>
      <c r="B8" s="146">
        <f>SUM(C8:D8)</f>
        <v>7225000</v>
      </c>
      <c r="C8" s="146">
        <f t="shared" ref="C8:Q8" si="1">SUM(C4:C7)</f>
        <v>7225000</v>
      </c>
      <c r="D8" s="146">
        <f t="shared" si="1"/>
        <v>0</v>
      </c>
      <c r="E8" s="146">
        <f t="shared" si="1"/>
        <v>7225000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7225000</v>
      </c>
      <c r="S8" s="148"/>
      <c r="T8" s="148"/>
      <c r="U8" s="143"/>
    </row>
    <row r="9" spans="1:21" s="144" customFormat="1">
      <c r="A9" s="145" t="s">
        <v>594</v>
      </c>
      <c r="B9" s="146">
        <f>SUM(C9+D9)</f>
        <v>0</v>
      </c>
      <c r="C9" s="147"/>
      <c r="D9" s="147"/>
      <c r="E9" s="147">
        <f t="shared" ref="E9:E10" si="2">C9-SUM(F9:H9)</f>
        <v>0</v>
      </c>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f t="shared" si="2"/>
        <v>0</v>
      </c>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0</v>
      </c>
      <c r="S11" s="148"/>
      <c r="T11" s="150">
        <f>SUM(T9:T10)</f>
        <v>0</v>
      </c>
      <c r="U11" s="143"/>
    </row>
    <row r="12" spans="1:21" s="144" customFormat="1">
      <c r="A12" s="149" t="s">
        <v>84</v>
      </c>
      <c r="B12" s="146">
        <f t="shared" ref="B12:Q12" si="4">SUM(B8+B11)</f>
        <v>7225000</v>
      </c>
      <c r="C12" s="146">
        <f t="shared" si="4"/>
        <v>7225000</v>
      </c>
      <c r="D12" s="146">
        <f t="shared" si="4"/>
        <v>0</v>
      </c>
      <c r="E12" s="146">
        <f t="shared" si="4"/>
        <v>7225000</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7225000</v>
      </c>
      <c r="S12" s="148"/>
      <c r="T12" s="148"/>
      <c r="U12" s="143"/>
    </row>
    <row r="13" spans="1:21" s="144" customFormat="1">
      <c r="A13" s="287" t="s">
        <v>902</v>
      </c>
      <c r="B13" s="146">
        <f>SUM(C13+D13)</f>
        <v>506350</v>
      </c>
      <c r="C13" s="147">
        <v>506350</v>
      </c>
      <c r="D13" s="147"/>
      <c r="E13" s="147">
        <f t="shared" ref="E13:E15" si="5">C13-SUM(F13:H13)</f>
        <v>506350</v>
      </c>
      <c r="F13" s="147"/>
      <c r="G13" s="147"/>
      <c r="H13" s="147"/>
      <c r="I13" s="147"/>
      <c r="J13" s="147"/>
      <c r="K13" s="147"/>
      <c r="L13" s="147"/>
      <c r="M13" s="147"/>
      <c r="N13" s="147"/>
      <c r="O13" s="147"/>
      <c r="P13" s="147"/>
      <c r="Q13" s="147"/>
      <c r="R13" s="516">
        <f>SUM(E13:Q13)</f>
        <v>506350</v>
      </c>
      <c r="S13" s="147">
        <v>193750</v>
      </c>
      <c r="T13" s="147"/>
      <c r="U13" s="143"/>
    </row>
    <row r="14" spans="1:21" s="144" customFormat="1" ht="24">
      <c r="A14" s="288" t="s">
        <v>1632</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6">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6"/>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6"/>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6"/>
        <v>0</v>
      </c>
      <c r="C20" s="147"/>
      <c r="D20" s="147"/>
      <c r="E20" s="147"/>
      <c r="F20" s="147"/>
      <c r="G20" s="147"/>
      <c r="H20" s="147"/>
      <c r="I20" s="147"/>
      <c r="J20" s="147"/>
      <c r="K20" s="147"/>
      <c r="L20" s="147"/>
      <c r="M20" s="147"/>
      <c r="N20" s="147"/>
      <c r="O20" s="147"/>
      <c r="P20" s="147"/>
      <c r="Q20" s="147"/>
      <c r="R20" s="516">
        <f t="shared" ref="R20:R27" si="7">SUM(E20:Q20)</f>
        <v>0</v>
      </c>
      <c r="S20" s="147"/>
      <c r="T20" s="147"/>
      <c r="U20" s="143"/>
    </row>
    <row r="21" spans="1:21" s="144" customFormat="1">
      <c r="A21" s="145" t="s">
        <v>138</v>
      </c>
      <c r="B21" s="146">
        <f t="shared" si="6"/>
        <v>0</v>
      </c>
      <c r="C21" s="147"/>
      <c r="D21" s="147"/>
      <c r="E21" s="147"/>
      <c r="F21" s="147"/>
      <c r="G21" s="147"/>
      <c r="H21" s="147"/>
      <c r="I21" s="147"/>
      <c r="J21" s="147"/>
      <c r="K21" s="147"/>
      <c r="L21" s="147"/>
      <c r="M21" s="147"/>
      <c r="N21" s="147"/>
      <c r="O21" s="147"/>
      <c r="P21" s="147"/>
      <c r="Q21" s="147"/>
      <c r="R21" s="516">
        <f t="shared" si="7"/>
        <v>0</v>
      </c>
      <c r="S21" s="147"/>
      <c r="T21" s="147"/>
      <c r="U21" s="143"/>
    </row>
    <row r="22" spans="1:21" s="144" customFormat="1">
      <c r="A22" s="145" t="s">
        <v>139</v>
      </c>
      <c r="B22" s="146">
        <f t="shared" si="6"/>
        <v>0</v>
      </c>
      <c r="C22" s="147"/>
      <c r="D22" s="147"/>
      <c r="E22" s="147"/>
      <c r="F22" s="147"/>
      <c r="G22" s="147"/>
      <c r="H22" s="147"/>
      <c r="I22" s="147"/>
      <c r="J22" s="147"/>
      <c r="K22" s="147"/>
      <c r="L22" s="147"/>
      <c r="M22" s="147"/>
      <c r="N22" s="147"/>
      <c r="O22" s="147"/>
      <c r="P22" s="147"/>
      <c r="Q22" s="147"/>
      <c r="R22" s="516">
        <f t="shared" si="7"/>
        <v>0</v>
      </c>
      <c r="S22" s="147"/>
      <c r="T22" s="147"/>
      <c r="U22" s="143"/>
    </row>
    <row r="23" spans="1:21" s="144" customFormat="1">
      <c r="A23" s="145" t="s">
        <v>140</v>
      </c>
      <c r="B23" s="146">
        <f t="shared" si="6"/>
        <v>0</v>
      </c>
      <c r="C23" s="147"/>
      <c r="D23" s="147"/>
      <c r="E23" s="147"/>
      <c r="F23" s="147"/>
      <c r="G23" s="147"/>
      <c r="H23" s="147"/>
      <c r="I23" s="147"/>
      <c r="J23" s="147"/>
      <c r="K23" s="147"/>
      <c r="L23" s="147"/>
      <c r="M23" s="147"/>
      <c r="N23" s="147"/>
      <c r="O23" s="147"/>
      <c r="P23" s="147"/>
      <c r="Q23" s="147"/>
      <c r="R23" s="516">
        <f t="shared" si="7"/>
        <v>0</v>
      </c>
      <c r="S23" s="147"/>
      <c r="T23" s="147"/>
      <c r="U23" s="143"/>
    </row>
    <row r="24" spans="1:21" s="144" customFormat="1">
      <c r="A24" s="508" t="s">
        <v>1629</v>
      </c>
      <c r="B24" s="146">
        <f t="shared" si="6"/>
        <v>0</v>
      </c>
      <c r="C24" s="147"/>
      <c r="D24" s="147"/>
      <c r="E24" s="147"/>
      <c r="F24" s="147"/>
      <c r="G24" s="147"/>
      <c r="H24" s="147"/>
      <c r="I24" s="147"/>
      <c r="J24" s="147"/>
      <c r="K24" s="147"/>
      <c r="L24" s="147"/>
      <c r="M24" s="147"/>
      <c r="N24" s="147"/>
      <c r="O24" s="147"/>
      <c r="P24" s="147"/>
      <c r="Q24" s="147"/>
      <c r="R24" s="516">
        <f t="shared" si="7"/>
        <v>0</v>
      </c>
      <c r="S24" s="147"/>
      <c r="T24" s="147"/>
      <c r="U24" s="143"/>
    </row>
    <row r="25" spans="1:21" s="144" customFormat="1">
      <c r="A25" s="1143" t="s">
        <v>34</v>
      </c>
      <c r="B25" s="146">
        <f t="shared" si="6"/>
        <v>0</v>
      </c>
      <c r="C25" s="147"/>
      <c r="D25" s="147"/>
      <c r="E25" s="147"/>
      <c r="F25" s="147"/>
      <c r="G25" s="147"/>
      <c r="H25" s="147"/>
      <c r="I25" s="147"/>
      <c r="J25" s="147"/>
      <c r="K25" s="147"/>
      <c r="L25" s="147"/>
      <c r="M25" s="147"/>
      <c r="N25" s="147"/>
      <c r="O25" s="147"/>
      <c r="P25" s="147"/>
      <c r="Q25" s="147"/>
      <c r="R25" s="516">
        <f t="shared" si="7"/>
        <v>0</v>
      </c>
      <c r="S25" s="147"/>
      <c r="T25" s="147"/>
      <c r="U25" s="143"/>
    </row>
    <row r="26" spans="1:21" s="144" customFormat="1">
      <c r="A26" s="149" t="s">
        <v>133</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7"/>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9">SUM(C29+D29)</f>
        <v>0</v>
      </c>
      <c r="C29" s="147"/>
      <c r="D29" s="147"/>
      <c r="E29" s="147">
        <f t="shared" ref="E29:E37" si="10">C29-SUM(F29:H29)</f>
        <v>0</v>
      </c>
      <c r="F29" s="147"/>
      <c r="G29" s="147"/>
      <c r="H29" s="147"/>
      <c r="I29" s="147"/>
      <c r="J29" s="147"/>
      <c r="K29" s="147"/>
      <c r="L29" s="147"/>
      <c r="M29" s="147"/>
      <c r="N29" s="147"/>
      <c r="O29" s="147"/>
      <c r="P29" s="147"/>
      <c r="Q29" s="147"/>
      <c r="R29" s="516">
        <f t="shared" ref="R29:R37" si="11">SUM(E29:Q29)</f>
        <v>0</v>
      </c>
      <c r="S29" s="147">
        <v>0</v>
      </c>
      <c r="T29" s="147"/>
      <c r="U29" s="143"/>
    </row>
    <row r="30" spans="1:21" s="144" customFormat="1">
      <c r="A30" s="145" t="s">
        <v>599</v>
      </c>
      <c r="B30" s="146">
        <f t="shared" si="9"/>
        <v>40751827</v>
      </c>
      <c r="C30" s="147">
        <v>40751827</v>
      </c>
      <c r="D30" s="147"/>
      <c r="E30" s="147">
        <f t="shared" si="10"/>
        <v>3442827</v>
      </c>
      <c r="F30" s="147">
        <f>F108</f>
        <v>23000000</v>
      </c>
      <c r="G30" s="147">
        <f t="shared" ref="G30:H30" si="12">G108</f>
        <v>8309000</v>
      </c>
      <c r="H30" s="147">
        <f t="shared" si="12"/>
        <v>6000000</v>
      </c>
      <c r="I30" s="147"/>
      <c r="J30" s="147"/>
      <c r="K30" s="147"/>
      <c r="L30" s="147"/>
      <c r="M30" s="147"/>
      <c r="N30" s="147"/>
      <c r="O30" s="147"/>
      <c r="P30" s="147"/>
      <c r="Q30" s="147"/>
      <c r="R30" s="516">
        <f t="shared" si="11"/>
        <v>40751827</v>
      </c>
      <c r="S30" s="147">
        <v>40751827</v>
      </c>
      <c r="T30" s="147"/>
      <c r="U30" s="143"/>
    </row>
    <row r="31" spans="1:21" s="144" customFormat="1">
      <c r="A31" s="145" t="s">
        <v>600</v>
      </c>
      <c r="B31" s="146">
        <f t="shared" si="9"/>
        <v>0</v>
      </c>
      <c r="C31" s="147"/>
      <c r="D31" s="147"/>
      <c r="E31" s="147">
        <f t="shared" si="10"/>
        <v>0</v>
      </c>
      <c r="F31" s="147"/>
      <c r="G31" s="147"/>
      <c r="H31" s="147"/>
      <c r="I31" s="147"/>
      <c r="J31" s="147"/>
      <c r="K31" s="147"/>
      <c r="L31" s="147"/>
      <c r="M31" s="147"/>
      <c r="N31" s="147"/>
      <c r="O31" s="147"/>
      <c r="P31" s="147"/>
      <c r="Q31" s="147"/>
      <c r="R31" s="516">
        <f t="shared" si="11"/>
        <v>0</v>
      </c>
      <c r="S31" s="147">
        <v>0</v>
      </c>
      <c r="T31" s="147"/>
      <c r="U31" s="143"/>
    </row>
    <row r="32" spans="1:21" s="144" customFormat="1">
      <c r="A32" s="145" t="s">
        <v>137</v>
      </c>
      <c r="B32" s="146">
        <f t="shared" si="9"/>
        <v>2768152</v>
      </c>
      <c r="C32" s="147">
        <v>2768152</v>
      </c>
      <c r="D32" s="147"/>
      <c r="E32" s="147">
        <f t="shared" si="10"/>
        <v>2768152</v>
      </c>
      <c r="F32" s="147"/>
      <c r="G32" s="147"/>
      <c r="H32" s="147"/>
      <c r="I32" s="147"/>
      <c r="J32" s="147"/>
      <c r="K32" s="147"/>
      <c r="L32" s="147"/>
      <c r="M32" s="147"/>
      <c r="N32" s="147"/>
      <c r="O32" s="147"/>
      <c r="P32" s="147"/>
      <c r="Q32" s="147"/>
      <c r="R32" s="516">
        <f t="shared" si="11"/>
        <v>2768152</v>
      </c>
      <c r="S32" s="147">
        <v>2768152</v>
      </c>
      <c r="T32" s="147"/>
      <c r="U32" s="143"/>
    </row>
    <row r="33" spans="1:21" s="144" customFormat="1">
      <c r="A33" s="145" t="s">
        <v>138</v>
      </c>
      <c r="B33" s="146">
        <f t="shared" si="9"/>
        <v>1186351</v>
      </c>
      <c r="C33" s="147">
        <v>1186351</v>
      </c>
      <c r="D33" s="147"/>
      <c r="E33" s="147">
        <f t="shared" si="10"/>
        <v>1186351</v>
      </c>
      <c r="F33" s="147"/>
      <c r="G33" s="147"/>
      <c r="H33" s="147"/>
      <c r="I33" s="147"/>
      <c r="J33" s="147"/>
      <c r="K33" s="147"/>
      <c r="L33" s="147"/>
      <c r="M33" s="147"/>
      <c r="N33" s="147"/>
      <c r="O33" s="147"/>
      <c r="P33" s="147"/>
      <c r="Q33" s="147"/>
      <c r="R33" s="516">
        <f t="shared" si="11"/>
        <v>1186351</v>
      </c>
      <c r="S33" s="147">
        <v>1186351</v>
      </c>
      <c r="T33" s="147"/>
      <c r="U33" s="143"/>
    </row>
    <row r="34" spans="1:21" s="144" customFormat="1">
      <c r="A34" s="145" t="s">
        <v>139</v>
      </c>
      <c r="B34" s="146">
        <f t="shared" si="9"/>
        <v>0</v>
      </c>
      <c r="C34" s="147"/>
      <c r="D34" s="147"/>
      <c r="E34" s="147">
        <f t="shared" si="10"/>
        <v>0</v>
      </c>
      <c r="F34" s="147"/>
      <c r="G34" s="147"/>
      <c r="H34" s="147"/>
      <c r="I34" s="147"/>
      <c r="J34" s="147"/>
      <c r="K34" s="147"/>
      <c r="L34" s="147"/>
      <c r="M34" s="147"/>
      <c r="N34" s="147"/>
      <c r="O34" s="147"/>
      <c r="P34" s="147"/>
      <c r="Q34" s="147"/>
      <c r="R34" s="516">
        <f t="shared" si="11"/>
        <v>0</v>
      </c>
      <c r="S34" s="147">
        <v>0</v>
      </c>
      <c r="T34" s="147"/>
      <c r="U34" s="143"/>
    </row>
    <row r="35" spans="1:21" s="144" customFormat="1">
      <c r="A35" s="145" t="s">
        <v>140</v>
      </c>
      <c r="B35" s="146">
        <f t="shared" si="9"/>
        <v>0</v>
      </c>
      <c r="C35" s="147"/>
      <c r="D35" s="147"/>
      <c r="E35" s="147">
        <f t="shared" si="10"/>
        <v>0</v>
      </c>
      <c r="F35" s="147"/>
      <c r="G35" s="147"/>
      <c r="H35" s="147"/>
      <c r="I35" s="147"/>
      <c r="J35" s="147"/>
      <c r="K35" s="147"/>
      <c r="L35" s="147"/>
      <c r="M35" s="147"/>
      <c r="N35" s="147"/>
      <c r="O35" s="147"/>
      <c r="P35" s="147"/>
      <c r="Q35" s="147"/>
      <c r="R35" s="516">
        <f t="shared" si="11"/>
        <v>0</v>
      </c>
      <c r="S35" s="147">
        <v>0</v>
      </c>
      <c r="T35" s="147"/>
      <c r="U35" s="143"/>
    </row>
    <row r="36" spans="1:21" s="144" customFormat="1">
      <c r="A36" s="283" t="s">
        <v>1629</v>
      </c>
      <c r="B36" s="146">
        <f t="shared" si="9"/>
        <v>350000</v>
      </c>
      <c r="C36" s="147">
        <v>350000</v>
      </c>
      <c r="D36" s="147"/>
      <c r="E36" s="147">
        <f t="shared" si="10"/>
        <v>350000</v>
      </c>
      <c r="F36" s="147"/>
      <c r="G36" s="147"/>
      <c r="H36" s="147"/>
      <c r="I36" s="147"/>
      <c r="J36" s="147"/>
      <c r="K36" s="147"/>
      <c r="L36" s="147"/>
      <c r="M36" s="147"/>
      <c r="N36" s="147"/>
      <c r="O36" s="147"/>
      <c r="P36" s="147"/>
      <c r="Q36" s="147"/>
      <c r="R36" s="516">
        <f t="shared" si="11"/>
        <v>350000</v>
      </c>
      <c r="S36" s="147">
        <v>350000</v>
      </c>
      <c r="T36" s="147"/>
      <c r="U36" s="143"/>
    </row>
    <row r="37" spans="1:21" s="144" customFormat="1">
      <c r="A37" s="1143" t="s">
        <v>2745</v>
      </c>
      <c r="B37" s="146">
        <f t="shared" si="9"/>
        <v>450813</v>
      </c>
      <c r="C37" s="147">
        <v>450813</v>
      </c>
      <c r="D37" s="147"/>
      <c r="E37" s="147">
        <f t="shared" si="10"/>
        <v>450813</v>
      </c>
      <c r="F37" s="147"/>
      <c r="G37" s="147"/>
      <c r="H37" s="147"/>
      <c r="I37" s="147"/>
      <c r="J37" s="147"/>
      <c r="K37" s="147"/>
      <c r="L37" s="147"/>
      <c r="M37" s="147"/>
      <c r="N37" s="147"/>
      <c r="O37" s="147"/>
      <c r="P37" s="147"/>
      <c r="Q37" s="147"/>
      <c r="R37" s="516">
        <f t="shared" si="11"/>
        <v>450813</v>
      </c>
      <c r="S37" s="147">
        <v>450813</v>
      </c>
      <c r="T37" s="147"/>
      <c r="U37" s="143"/>
    </row>
    <row r="38" spans="1:21" s="144" customFormat="1">
      <c r="A38" s="149" t="s">
        <v>143</v>
      </c>
      <c r="B38" s="146">
        <f t="shared" si="9"/>
        <v>45507143</v>
      </c>
      <c r="C38" s="146">
        <f>SUM(C29:C37)</f>
        <v>45507143</v>
      </c>
      <c r="D38" s="146">
        <f t="shared" ref="D38:Q38" si="13">SUM(D29:D37)</f>
        <v>0</v>
      </c>
      <c r="E38" s="146">
        <f t="shared" si="13"/>
        <v>8198143</v>
      </c>
      <c r="F38" s="146">
        <f t="shared" si="13"/>
        <v>23000000</v>
      </c>
      <c r="G38" s="146">
        <f t="shared" si="13"/>
        <v>8309000</v>
      </c>
      <c r="H38" s="146">
        <f t="shared" si="13"/>
        <v>6000000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42">
        <f>SUM(R29:R37)</f>
        <v>45507143</v>
      </c>
      <c r="S38" s="150">
        <f>SUM(S29:S37)</f>
        <v>45507143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1140000</v>
      </c>
      <c r="C40" s="147">
        <v>1140000</v>
      </c>
      <c r="D40" s="147"/>
      <c r="E40" s="147">
        <f t="shared" ref="E40:E43" si="14">C40-SUM(F40:H40)</f>
        <v>1140000</v>
      </c>
      <c r="F40" s="147"/>
      <c r="G40" s="147"/>
      <c r="H40" s="147"/>
      <c r="I40" s="147"/>
      <c r="J40" s="147"/>
      <c r="K40" s="147"/>
      <c r="L40" s="147"/>
      <c r="M40" s="147"/>
      <c r="N40" s="147"/>
      <c r="O40" s="147"/>
      <c r="P40" s="147"/>
      <c r="Q40" s="147"/>
      <c r="R40" s="516">
        <f>SUM(E40:Q40)</f>
        <v>1140000</v>
      </c>
      <c r="S40" s="147">
        <v>1140000</v>
      </c>
      <c r="T40" s="147"/>
      <c r="U40" s="143"/>
    </row>
    <row r="41" spans="1:21" s="144" customFormat="1">
      <c r="A41" s="145" t="s">
        <v>146</v>
      </c>
      <c r="B41" s="146">
        <f>SUM(C41+D41)</f>
        <v>260000</v>
      </c>
      <c r="C41" s="147">
        <v>260000</v>
      </c>
      <c r="D41" s="147"/>
      <c r="E41" s="147">
        <f t="shared" si="14"/>
        <v>260000</v>
      </c>
      <c r="F41" s="147"/>
      <c r="G41" s="147"/>
      <c r="H41" s="147"/>
      <c r="I41" s="147"/>
      <c r="J41" s="147"/>
      <c r="K41" s="147"/>
      <c r="L41" s="147"/>
      <c r="M41" s="147"/>
      <c r="N41" s="147"/>
      <c r="O41" s="147"/>
      <c r="P41" s="147"/>
      <c r="Q41" s="147"/>
      <c r="R41" s="516">
        <f>SUM(E41:Q41)</f>
        <v>260000</v>
      </c>
      <c r="S41" s="147">
        <v>260000</v>
      </c>
      <c r="T41" s="147"/>
      <c r="U41" s="143"/>
    </row>
    <row r="42" spans="1:21" s="144" customFormat="1">
      <c r="A42" s="149" t="s">
        <v>147</v>
      </c>
      <c r="B42" s="146">
        <f>SUM(C42:D42)</f>
        <v>1400000</v>
      </c>
      <c r="C42" s="146">
        <f>SUM(C39:C41)</f>
        <v>1400000</v>
      </c>
      <c r="D42" s="146">
        <f>SUM(D39:D41)</f>
        <v>0</v>
      </c>
      <c r="E42" s="146">
        <f t="shared" ref="E42:T42" si="15">SUM(E40:E41)</f>
        <v>1400000</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42">
        <f>SUM(R40:R41)</f>
        <v>1400000</v>
      </c>
      <c r="S42" s="150">
        <f t="shared" si="15"/>
        <v>1400000</v>
      </c>
      <c r="T42" s="150">
        <f t="shared" si="15"/>
        <v>0</v>
      </c>
      <c r="U42" s="143"/>
    </row>
    <row r="43" spans="1:21" s="144" customFormat="1">
      <c r="A43" s="149" t="s">
        <v>148</v>
      </c>
      <c r="B43" s="146">
        <f>SUM(C43:D43)</f>
        <v>1688144</v>
      </c>
      <c r="C43" s="147">
        <v>1688144</v>
      </c>
      <c r="D43" s="147"/>
      <c r="E43" s="147">
        <f t="shared" si="14"/>
        <v>1688144</v>
      </c>
      <c r="F43" s="147"/>
      <c r="G43" s="147"/>
      <c r="H43" s="147"/>
      <c r="I43" s="147"/>
      <c r="J43" s="147"/>
      <c r="K43" s="147"/>
      <c r="L43" s="147"/>
      <c r="M43" s="147"/>
      <c r="N43" s="147"/>
      <c r="O43" s="147"/>
      <c r="P43" s="147"/>
      <c r="Q43" s="147"/>
      <c r="R43" s="516">
        <f>SUM(E43:Q43)</f>
        <v>1688144</v>
      </c>
      <c r="S43" s="147">
        <v>1688144</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3809416</v>
      </c>
      <c r="C45" s="147">
        <v>3809416</v>
      </c>
      <c r="D45" s="147"/>
      <c r="E45" s="147">
        <f t="shared" ref="E45:E53" si="17">C45-SUM(F45:H45)</f>
        <v>3809416</v>
      </c>
      <c r="F45" s="147"/>
      <c r="G45" s="147"/>
      <c r="H45" s="147"/>
      <c r="I45" s="147"/>
      <c r="J45" s="147"/>
      <c r="K45" s="147"/>
      <c r="L45" s="147"/>
      <c r="M45" s="147"/>
      <c r="N45" s="147"/>
      <c r="O45" s="147"/>
      <c r="P45" s="147"/>
      <c r="Q45" s="147"/>
      <c r="R45" s="516">
        <f t="shared" ref="R45:R53" si="18">SUM(E45:Q45)</f>
        <v>3809416</v>
      </c>
      <c r="S45" s="147">
        <v>3809416</v>
      </c>
      <c r="T45" s="147"/>
      <c r="U45" s="143"/>
    </row>
    <row r="46" spans="1:21" s="144" customFormat="1">
      <c r="A46" s="145" t="s">
        <v>151</v>
      </c>
      <c r="B46" s="146">
        <f t="shared" si="16"/>
        <v>570500</v>
      </c>
      <c r="C46" s="147">
        <v>570500</v>
      </c>
      <c r="D46" s="147"/>
      <c r="E46" s="147">
        <f t="shared" si="17"/>
        <v>570500</v>
      </c>
      <c r="F46" s="147"/>
      <c r="G46" s="147"/>
      <c r="H46" s="147"/>
      <c r="I46" s="147"/>
      <c r="J46" s="147"/>
      <c r="K46" s="147"/>
      <c r="L46" s="147"/>
      <c r="M46" s="147"/>
      <c r="N46" s="147"/>
      <c r="O46" s="147"/>
      <c r="P46" s="147"/>
      <c r="Q46" s="147"/>
      <c r="R46" s="516">
        <f t="shared" si="18"/>
        <v>570500</v>
      </c>
      <c r="S46" s="147">
        <v>432863</v>
      </c>
      <c r="T46" s="147"/>
      <c r="U46" s="143"/>
    </row>
    <row r="47" spans="1:21" s="144" customFormat="1">
      <c r="A47" s="186" t="s">
        <v>152</v>
      </c>
      <c r="B47" s="146">
        <f t="shared" si="16"/>
        <v>1051000</v>
      </c>
      <c r="C47" s="147">
        <v>1051000</v>
      </c>
      <c r="D47" s="147"/>
      <c r="E47" s="147">
        <f t="shared" si="17"/>
        <v>1051000</v>
      </c>
      <c r="F47" s="147"/>
      <c r="G47" s="147"/>
      <c r="H47" s="147"/>
      <c r="I47" s="147"/>
      <c r="J47" s="147"/>
      <c r="K47" s="147"/>
      <c r="L47" s="147"/>
      <c r="M47" s="147"/>
      <c r="N47" s="147"/>
      <c r="O47" s="147"/>
      <c r="P47" s="147"/>
      <c r="Q47" s="147"/>
      <c r="R47" s="516">
        <f t="shared" si="18"/>
        <v>1051000</v>
      </c>
      <c r="S47" s="147">
        <v>776000</v>
      </c>
      <c r="T47" s="147"/>
      <c r="U47" s="143"/>
    </row>
    <row r="48" spans="1:21" s="144" customFormat="1">
      <c r="A48" s="145" t="s">
        <v>153</v>
      </c>
      <c r="B48" s="146">
        <f t="shared" si="16"/>
        <v>256202</v>
      </c>
      <c r="C48" s="147">
        <v>256202</v>
      </c>
      <c r="D48" s="147"/>
      <c r="E48" s="147">
        <f t="shared" si="17"/>
        <v>256202</v>
      </c>
      <c r="F48" s="147"/>
      <c r="G48" s="147"/>
      <c r="H48" s="147"/>
      <c r="I48" s="147"/>
      <c r="J48" s="147"/>
      <c r="K48" s="147"/>
      <c r="L48" s="147"/>
      <c r="M48" s="147"/>
      <c r="N48" s="147"/>
      <c r="O48" s="147"/>
      <c r="P48" s="147"/>
      <c r="Q48" s="147"/>
      <c r="R48" s="516">
        <f t="shared" si="18"/>
        <v>256202</v>
      </c>
      <c r="S48" s="147">
        <v>184513</v>
      </c>
      <c r="T48" s="147"/>
      <c r="U48" s="143"/>
    </row>
    <row r="49" spans="1:21" s="144" customFormat="1">
      <c r="A49" s="145" t="s">
        <v>57</v>
      </c>
      <c r="B49" s="146">
        <f t="shared" si="16"/>
        <v>0</v>
      </c>
      <c r="C49" s="147">
        <v>0</v>
      </c>
      <c r="D49" s="147"/>
      <c r="E49" s="147">
        <f t="shared" si="17"/>
        <v>0</v>
      </c>
      <c r="F49" s="147"/>
      <c r="G49" s="147"/>
      <c r="H49" s="147"/>
      <c r="I49" s="147"/>
      <c r="J49" s="147"/>
      <c r="K49" s="147"/>
      <c r="L49" s="147"/>
      <c r="M49" s="147"/>
      <c r="N49" s="147"/>
      <c r="O49" s="147"/>
      <c r="P49" s="147"/>
      <c r="Q49" s="147"/>
      <c r="R49" s="516">
        <f t="shared" si="18"/>
        <v>0</v>
      </c>
      <c r="S49" s="147">
        <v>0</v>
      </c>
      <c r="T49" s="147"/>
      <c r="U49" s="143"/>
    </row>
    <row r="50" spans="1:21" s="144" customFormat="1">
      <c r="A50" s="145" t="s">
        <v>156</v>
      </c>
      <c r="B50" s="146">
        <f t="shared" si="16"/>
        <v>131000</v>
      </c>
      <c r="C50" s="147">
        <v>131000</v>
      </c>
      <c r="D50" s="147"/>
      <c r="E50" s="147">
        <f t="shared" si="17"/>
        <v>131000</v>
      </c>
      <c r="F50" s="147"/>
      <c r="G50" s="147"/>
      <c r="H50" s="147"/>
      <c r="I50" s="147"/>
      <c r="J50" s="147"/>
      <c r="K50" s="147"/>
      <c r="L50" s="147"/>
      <c r="M50" s="147"/>
      <c r="N50" s="147"/>
      <c r="O50" s="147"/>
      <c r="P50" s="147"/>
      <c r="Q50" s="147"/>
      <c r="R50" s="516">
        <f t="shared" si="18"/>
        <v>131000</v>
      </c>
      <c r="S50" s="147">
        <v>125000</v>
      </c>
      <c r="T50" s="147"/>
      <c r="U50" s="143"/>
    </row>
    <row r="51" spans="1:21" s="144" customFormat="1">
      <c r="A51" s="283" t="s">
        <v>154</v>
      </c>
      <c r="B51" s="146">
        <f t="shared" si="16"/>
        <v>60000</v>
      </c>
      <c r="C51" s="147">
        <v>60000</v>
      </c>
      <c r="D51" s="147"/>
      <c r="E51" s="147">
        <f t="shared" si="17"/>
        <v>60000</v>
      </c>
      <c r="F51" s="147"/>
      <c r="G51" s="147"/>
      <c r="H51" s="147"/>
      <c r="I51" s="147"/>
      <c r="J51" s="147"/>
      <c r="K51" s="147"/>
      <c r="L51" s="147"/>
      <c r="M51" s="147"/>
      <c r="N51" s="147"/>
      <c r="O51" s="147"/>
      <c r="P51" s="147"/>
      <c r="Q51" s="147"/>
      <c r="R51" s="516">
        <f t="shared" si="18"/>
        <v>60000</v>
      </c>
      <c r="S51" s="147">
        <v>0</v>
      </c>
      <c r="T51" s="147"/>
      <c r="U51" s="143"/>
    </row>
    <row r="52" spans="1:21" s="144" customFormat="1">
      <c r="A52" s="145" t="s">
        <v>155</v>
      </c>
      <c r="B52" s="146">
        <f t="shared" si="16"/>
        <v>1850000</v>
      </c>
      <c r="C52" s="147">
        <v>1850000</v>
      </c>
      <c r="D52" s="147"/>
      <c r="E52" s="147">
        <f t="shared" si="17"/>
        <v>1850000</v>
      </c>
      <c r="F52" s="147"/>
      <c r="G52" s="147"/>
      <c r="H52" s="147"/>
      <c r="I52" s="147"/>
      <c r="J52" s="147"/>
      <c r="K52" s="147"/>
      <c r="L52" s="147"/>
      <c r="M52" s="147"/>
      <c r="N52" s="147"/>
      <c r="O52" s="147"/>
      <c r="P52" s="147"/>
      <c r="Q52" s="147"/>
      <c r="R52" s="516">
        <f t="shared" si="18"/>
        <v>1850000</v>
      </c>
      <c r="S52" s="147">
        <v>1850000</v>
      </c>
      <c r="T52" s="147"/>
      <c r="U52" s="143"/>
    </row>
    <row r="53" spans="1:21" s="144" customFormat="1">
      <c r="A53" s="1143" t="s">
        <v>34</v>
      </c>
      <c r="B53" s="146">
        <f t="shared" si="16"/>
        <v>0</v>
      </c>
      <c r="C53" s="147"/>
      <c r="D53" s="147"/>
      <c r="E53" s="147">
        <f t="shared" si="17"/>
        <v>0</v>
      </c>
      <c r="F53" s="147"/>
      <c r="G53" s="147"/>
      <c r="H53" s="147"/>
      <c r="I53" s="147"/>
      <c r="J53" s="147"/>
      <c r="K53" s="147"/>
      <c r="L53" s="147"/>
      <c r="M53" s="147"/>
      <c r="N53" s="147"/>
      <c r="O53" s="147"/>
      <c r="P53" s="147"/>
      <c r="Q53" s="147"/>
      <c r="R53" s="516">
        <f t="shared" si="18"/>
        <v>0</v>
      </c>
      <c r="S53" s="147">
        <v>0</v>
      </c>
      <c r="T53" s="147"/>
      <c r="U53" s="143"/>
    </row>
    <row r="54" spans="1:21" s="153" customFormat="1">
      <c r="A54" s="149" t="s">
        <v>157</v>
      </c>
      <c r="B54" s="150">
        <f>SUM(C54:D54)</f>
        <v>7728118</v>
      </c>
      <c r="C54" s="150">
        <f t="shared" ref="C54:T54" si="19">SUM(C45:C53)</f>
        <v>7728118</v>
      </c>
      <c r="D54" s="150">
        <f t="shared" si="19"/>
        <v>0</v>
      </c>
      <c r="E54" s="150">
        <f t="shared" si="19"/>
        <v>7728118</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7728118</v>
      </c>
      <c r="S54" s="150">
        <f t="shared" si="19"/>
        <v>7177792</v>
      </c>
      <c r="T54" s="150">
        <f t="shared" si="19"/>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345000</v>
      </c>
      <c r="C56" s="147">
        <v>345000</v>
      </c>
      <c r="D56" s="147"/>
      <c r="E56" s="147">
        <f t="shared" ref="E56:E61" si="21">C56-SUM(F56:H56)</f>
        <v>345000</v>
      </c>
      <c r="F56" s="147"/>
      <c r="G56" s="147"/>
      <c r="H56" s="147"/>
      <c r="I56" s="147"/>
      <c r="J56" s="147"/>
      <c r="K56" s="147"/>
      <c r="L56" s="147"/>
      <c r="M56" s="147"/>
      <c r="N56" s="147"/>
      <c r="O56" s="147"/>
      <c r="P56" s="147"/>
      <c r="Q56" s="147"/>
      <c r="R56" s="516">
        <f t="shared" ref="R56:R61" si="22">SUM(E56:Q56)</f>
        <v>345000</v>
      </c>
      <c r="S56" s="148"/>
      <c r="T56" s="148"/>
      <c r="U56" s="143"/>
    </row>
    <row r="57" spans="1:21" s="192" customFormat="1">
      <c r="A57" s="186" t="s">
        <v>152</v>
      </c>
      <c r="B57" s="193">
        <f t="shared" si="20"/>
        <v>164500</v>
      </c>
      <c r="C57" s="190">
        <v>164500</v>
      </c>
      <c r="D57" s="190"/>
      <c r="E57" s="190">
        <f t="shared" si="21"/>
        <v>164500</v>
      </c>
      <c r="F57" s="190"/>
      <c r="G57" s="190"/>
      <c r="H57" s="190"/>
      <c r="I57" s="190"/>
      <c r="J57" s="190"/>
      <c r="K57" s="190"/>
      <c r="L57" s="190"/>
      <c r="M57" s="190"/>
      <c r="N57" s="190"/>
      <c r="O57" s="190"/>
      <c r="P57" s="190"/>
      <c r="Q57" s="190"/>
      <c r="R57" s="516">
        <f t="shared" si="22"/>
        <v>164500</v>
      </c>
      <c r="S57" s="194"/>
      <c r="T57" s="194"/>
      <c r="U57" s="191"/>
    </row>
    <row r="58" spans="1:21" s="144" customFormat="1">
      <c r="A58" s="145" t="s">
        <v>156</v>
      </c>
      <c r="B58" s="146">
        <f t="shared" si="20"/>
        <v>43500</v>
      </c>
      <c r="C58" s="147">
        <v>43500</v>
      </c>
      <c r="D58" s="147"/>
      <c r="E58" s="147">
        <f t="shared" si="21"/>
        <v>43500</v>
      </c>
      <c r="F58" s="147"/>
      <c r="G58" s="147"/>
      <c r="H58" s="147"/>
      <c r="I58" s="147"/>
      <c r="J58" s="147"/>
      <c r="K58" s="147"/>
      <c r="L58" s="147"/>
      <c r="M58" s="147"/>
      <c r="N58" s="147"/>
      <c r="O58" s="147"/>
      <c r="P58" s="147"/>
      <c r="Q58" s="147"/>
      <c r="R58" s="516">
        <f t="shared" si="22"/>
        <v>43500</v>
      </c>
      <c r="S58" s="148"/>
      <c r="T58" s="148"/>
      <c r="U58" s="143"/>
    </row>
    <row r="59" spans="1:21" s="144" customFormat="1">
      <c r="A59" s="283" t="s">
        <v>154</v>
      </c>
      <c r="B59" s="146">
        <f t="shared" si="20"/>
        <v>0</v>
      </c>
      <c r="C59" s="147"/>
      <c r="D59" s="147"/>
      <c r="E59" s="147">
        <f t="shared" si="21"/>
        <v>0</v>
      </c>
      <c r="F59" s="147"/>
      <c r="G59" s="147"/>
      <c r="H59" s="147"/>
      <c r="I59" s="147"/>
      <c r="J59" s="147"/>
      <c r="K59" s="147"/>
      <c r="L59" s="147"/>
      <c r="M59" s="147"/>
      <c r="N59" s="147"/>
      <c r="O59" s="147"/>
      <c r="P59" s="147"/>
      <c r="Q59" s="147"/>
      <c r="R59" s="516">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16">
        <f t="shared" si="22"/>
        <v>0</v>
      </c>
      <c r="S60" s="148"/>
      <c r="T60" s="148"/>
      <c r="U60" s="143"/>
    </row>
    <row r="61" spans="1:21" s="144" customFormat="1" ht="24">
      <c r="A61" s="1143" t="s">
        <v>2746</v>
      </c>
      <c r="B61" s="146">
        <f t="shared" si="20"/>
        <v>3737780</v>
      </c>
      <c r="C61" s="147">
        <v>3737780</v>
      </c>
      <c r="D61" s="147"/>
      <c r="E61" s="147">
        <f t="shared" si="21"/>
        <v>3737780</v>
      </c>
      <c r="F61" s="147"/>
      <c r="G61" s="147"/>
      <c r="H61" s="147"/>
      <c r="I61" s="147"/>
      <c r="J61" s="147"/>
      <c r="K61" s="147"/>
      <c r="L61" s="147"/>
      <c r="M61" s="147"/>
      <c r="N61" s="147"/>
      <c r="O61" s="147"/>
      <c r="P61" s="147"/>
      <c r="Q61" s="147"/>
      <c r="R61" s="516">
        <f t="shared" si="22"/>
        <v>3737780</v>
      </c>
      <c r="S61" s="148"/>
      <c r="T61" s="148"/>
      <c r="U61" s="143"/>
    </row>
    <row r="62" spans="1:21" s="144" customFormat="1" ht="13.7" customHeight="1">
      <c r="A62" s="149" t="s">
        <v>301</v>
      </c>
      <c r="B62" s="146">
        <f>SUM(C62:D62)</f>
        <v>4290780</v>
      </c>
      <c r="C62" s="146">
        <f t="shared" ref="C62:R62" si="23">SUM(C56:C61)</f>
        <v>4290780</v>
      </c>
      <c r="D62" s="146">
        <f t="shared" si="23"/>
        <v>0</v>
      </c>
      <c r="E62" s="146">
        <f t="shared" si="23"/>
        <v>4290780</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2">
        <f t="shared" si="23"/>
        <v>4290780</v>
      </c>
      <c r="S62" s="148"/>
      <c r="T62" s="148"/>
      <c r="U62" s="143"/>
    </row>
    <row r="63" spans="1:21" s="144" customFormat="1">
      <c r="A63" s="154" t="s">
        <v>302</v>
      </c>
      <c r="B63" s="146">
        <f t="shared" ref="B63:R63" si="24">SUM(B8+B11+B13+B14+B15+B26+B27+B38+B42+B43+B54+B62)</f>
        <v>68345535</v>
      </c>
      <c r="C63" s="146">
        <f t="shared" si="24"/>
        <v>68345535</v>
      </c>
      <c r="D63" s="146">
        <f t="shared" si="24"/>
        <v>0</v>
      </c>
      <c r="E63" s="146">
        <f t="shared" si="24"/>
        <v>31036535</v>
      </c>
      <c r="F63" s="146">
        <f t="shared" si="24"/>
        <v>23000000</v>
      </c>
      <c r="G63" s="146">
        <f t="shared" si="24"/>
        <v>8309000</v>
      </c>
      <c r="H63" s="146">
        <f t="shared" si="24"/>
        <v>6000000</v>
      </c>
      <c r="I63" s="146">
        <f t="shared" si="24"/>
        <v>0</v>
      </c>
      <c r="J63" s="146">
        <f t="shared" si="24"/>
        <v>0</v>
      </c>
      <c r="K63" s="146">
        <f t="shared" si="24"/>
        <v>0</v>
      </c>
      <c r="L63" s="146">
        <f t="shared" si="24"/>
        <v>0</v>
      </c>
      <c r="M63" s="146">
        <f t="shared" si="24"/>
        <v>0</v>
      </c>
      <c r="N63" s="146">
        <f t="shared" si="24"/>
        <v>0</v>
      </c>
      <c r="O63" s="146">
        <f t="shared" si="24"/>
        <v>0</v>
      </c>
      <c r="P63" s="146">
        <f t="shared" si="24"/>
        <v>0</v>
      </c>
      <c r="Q63" s="146">
        <f t="shared" si="24"/>
        <v>0</v>
      </c>
      <c r="R63" s="342">
        <f t="shared" si="24"/>
        <v>68345535</v>
      </c>
      <c r="S63" s="146">
        <f>SUM(S10+S13+S14+S15+S26+S27+S38+S42+S43+S54)</f>
        <v>55966829</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125000</v>
      </c>
      <c r="C65" s="147">
        <v>125000</v>
      </c>
      <c r="D65" s="147"/>
      <c r="E65" s="147">
        <f t="shared" ref="E65:E69" si="25">C65-SUM(F65:H65)</f>
        <v>125000</v>
      </c>
      <c r="F65" s="147"/>
      <c r="G65" s="147"/>
      <c r="H65" s="147"/>
      <c r="I65" s="147"/>
      <c r="J65" s="147"/>
      <c r="K65" s="147"/>
      <c r="L65" s="147"/>
      <c r="M65" s="147"/>
      <c r="N65" s="147"/>
      <c r="O65" s="147"/>
      <c r="P65" s="147"/>
      <c r="Q65" s="147"/>
      <c r="R65" s="516">
        <f>SUM(E65:Q65)</f>
        <v>125000</v>
      </c>
      <c r="S65" s="147">
        <v>65250</v>
      </c>
      <c r="T65" s="147"/>
      <c r="U65" s="143"/>
    </row>
    <row r="66" spans="1:21" s="144" customFormat="1" ht="24" customHeight="1">
      <c r="A66" s="283" t="s">
        <v>1630</v>
      </c>
      <c r="B66" s="146">
        <f>SUM(C66+D66)</f>
        <v>0</v>
      </c>
      <c r="C66" s="147"/>
      <c r="D66" s="147"/>
      <c r="E66" s="147">
        <f t="shared" si="25"/>
        <v>0</v>
      </c>
      <c r="F66" s="147"/>
      <c r="G66" s="147"/>
      <c r="H66" s="147"/>
      <c r="I66" s="147"/>
      <c r="J66" s="147"/>
      <c r="K66" s="147"/>
      <c r="L66" s="147"/>
      <c r="M66" s="147"/>
      <c r="N66" s="147"/>
      <c r="O66" s="147"/>
      <c r="P66" s="147"/>
      <c r="Q66" s="147"/>
      <c r="R66" s="516">
        <f>SUM(E66:Q66)</f>
        <v>0</v>
      </c>
      <c r="S66" s="147">
        <v>0</v>
      </c>
      <c r="T66" s="147"/>
      <c r="U66" s="143"/>
    </row>
    <row r="67" spans="1:21" s="144" customFormat="1" ht="24" customHeight="1">
      <c r="A67" s="283" t="s">
        <v>1631</v>
      </c>
      <c r="B67" s="146">
        <f>SUM(C67+D67)</f>
        <v>160000</v>
      </c>
      <c r="C67" s="147">
        <v>160000</v>
      </c>
      <c r="D67" s="147"/>
      <c r="E67" s="147">
        <f t="shared" si="25"/>
        <v>160000</v>
      </c>
      <c r="F67" s="147"/>
      <c r="G67" s="147"/>
      <c r="H67" s="147"/>
      <c r="I67" s="147"/>
      <c r="J67" s="147"/>
      <c r="K67" s="147"/>
      <c r="L67" s="147"/>
      <c r="M67" s="147"/>
      <c r="N67" s="147"/>
      <c r="O67" s="147"/>
      <c r="P67" s="147"/>
      <c r="Q67" s="147"/>
      <c r="R67" s="516">
        <f>SUM(E67:Q67)</f>
        <v>160000</v>
      </c>
      <c r="S67" s="147">
        <v>160000</v>
      </c>
      <c r="T67" s="147"/>
      <c r="U67" s="143"/>
    </row>
    <row r="68" spans="1:21" s="144" customFormat="1" ht="12" customHeight="1">
      <c r="A68" s="283" t="s">
        <v>1637</v>
      </c>
      <c r="B68" s="146">
        <f>SUM(C68+D68)</f>
        <v>0</v>
      </c>
      <c r="C68" s="147"/>
      <c r="D68" s="147"/>
      <c r="E68" s="147">
        <f t="shared" si="25"/>
        <v>0</v>
      </c>
      <c r="F68" s="147"/>
      <c r="G68" s="147"/>
      <c r="H68" s="147"/>
      <c r="I68" s="147"/>
      <c r="J68" s="147"/>
      <c r="K68" s="147"/>
      <c r="L68" s="147"/>
      <c r="M68" s="147"/>
      <c r="N68" s="147"/>
      <c r="O68" s="147"/>
      <c r="P68" s="147"/>
      <c r="Q68" s="147"/>
      <c r="R68" s="516">
        <f>SUM(E68:Q68)</f>
        <v>0</v>
      </c>
      <c r="S68" s="147">
        <v>0</v>
      </c>
      <c r="T68" s="147"/>
      <c r="U68" s="143"/>
    </row>
    <row r="69" spans="1:21" s="144" customFormat="1">
      <c r="A69" s="1143" t="s">
        <v>2747</v>
      </c>
      <c r="B69" s="146">
        <f>SUM(C69+D69)</f>
        <v>335000</v>
      </c>
      <c r="C69" s="147">
        <v>335000</v>
      </c>
      <c r="D69" s="147"/>
      <c r="E69" s="147">
        <f t="shared" si="25"/>
        <v>335000</v>
      </c>
      <c r="F69" s="147"/>
      <c r="G69" s="147"/>
      <c r="H69" s="147"/>
      <c r="I69" s="147"/>
      <c r="J69" s="147"/>
      <c r="K69" s="147"/>
      <c r="L69" s="147"/>
      <c r="M69" s="147"/>
      <c r="N69" s="147"/>
      <c r="O69" s="147"/>
      <c r="P69" s="147"/>
      <c r="Q69" s="147"/>
      <c r="R69" s="516">
        <f>SUM(E69:Q69)</f>
        <v>335000</v>
      </c>
      <c r="S69" s="147">
        <v>312500</v>
      </c>
      <c r="T69" s="147"/>
      <c r="U69" s="143"/>
    </row>
    <row r="70" spans="1:21" s="144" customFormat="1">
      <c r="A70" s="149" t="s">
        <v>1634</v>
      </c>
      <c r="B70" s="146">
        <f>SUM(C70:D70)</f>
        <v>620000</v>
      </c>
      <c r="C70" s="146">
        <f>SUM(C65:C69)</f>
        <v>620000</v>
      </c>
      <c r="D70" s="146">
        <f>SUM(D65:D69)</f>
        <v>0</v>
      </c>
      <c r="E70" s="146">
        <f t="shared" ref="E70:T70" si="26">SUM(E65:E69)</f>
        <v>620000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620000</v>
      </c>
      <c r="S70" s="150">
        <f t="shared" si="26"/>
        <v>537750</v>
      </c>
      <c r="T70" s="150">
        <f t="shared" si="26"/>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7">C72-SUM(F72:H72)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27"/>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27"/>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1250528</v>
      </c>
      <c r="C75" s="147">
        <v>1250528</v>
      </c>
      <c r="D75" s="147"/>
      <c r="E75" s="147">
        <f t="shared" si="27"/>
        <v>1250528</v>
      </c>
      <c r="F75" s="147"/>
      <c r="G75" s="147"/>
      <c r="H75" s="147"/>
      <c r="I75" s="147"/>
      <c r="J75" s="147"/>
      <c r="K75" s="147"/>
      <c r="L75" s="147"/>
      <c r="M75" s="147"/>
      <c r="N75" s="147"/>
      <c r="O75" s="147"/>
      <c r="P75" s="147"/>
      <c r="Q75" s="147"/>
      <c r="R75" s="516">
        <f>SUM(E75:Q75)</f>
        <v>1250528</v>
      </c>
      <c r="S75" s="148"/>
      <c r="T75" s="148"/>
      <c r="U75" s="143"/>
    </row>
    <row r="76" spans="1:21" s="144" customFormat="1">
      <c r="A76" s="1143" t="s">
        <v>34</v>
      </c>
      <c r="B76" s="146">
        <f>SUM(C76+D76)</f>
        <v>0</v>
      </c>
      <c r="C76" s="147"/>
      <c r="D76" s="147"/>
      <c r="E76" s="147">
        <f t="shared" si="27"/>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1250528</v>
      </c>
      <c r="C77" s="146">
        <f>SUM(C72:C76)</f>
        <v>1250528</v>
      </c>
      <c r="D77" s="146">
        <f>SUM(D72:D76)</f>
        <v>0</v>
      </c>
      <c r="E77" s="146">
        <f t="shared" ref="E77:Q77" si="28">SUM(E72:E76)</f>
        <v>1250528</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1250528</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2276607</v>
      </c>
      <c r="C79" s="147">
        <v>2276607</v>
      </c>
      <c r="D79" s="147"/>
      <c r="E79" s="147">
        <f t="shared" ref="E79:E80" si="29">C79-SUM(F79:H79)</f>
        <v>2276607</v>
      </c>
      <c r="F79" s="147"/>
      <c r="G79" s="147"/>
      <c r="H79" s="147"/>
      <c r="I79" s="147"/>
      <c r="J79" s="147"/>
      <c r="K79" s="147"/>
      <c r="L79" s="147"/>
      <c r="M79" s="147"/>
      <c r="N79" s="147"/>
      <c r="O79" s="147"/>
      <c r="P79" s="147"/>
      <c r="Q79" s="147"/>
      <c r="R79" s="516">
        <f>SUM(E79:Q79)</f>
        <v>2276607</v>
      </c>
      <c r="S79" s="147">
        <v>2276607</v>
      </c>
      <c r="T79" s="147"/>
      <c r="U79" s="143"/>
    </row>
    <row r="80" spans="1:21" s="144" customFormat="1">
      <c r="A80" s="283" t="s">
        <v>58</v>
      </c>
      <c r="B80" s="146">
        <f>SUM(C80:D80)</f>
        <v>1250000</v>
      </c>
      <c r="C80" s="147">
        <v>1250000</v>
      </c>
      <c r="D80" s="147"/>
      <c r="E80" s="147">
        <f t="shared" si="29"/>
        <v>1250000</v>
      </c>
      <c r="F80" s="147"/>
      <c r="G80" s="147"/>
      <c r="H80" s="147"/>
      <c r="I80" s="147"/>
      <c r="J80" s="147"/>
      <c r="K80" s="147"/>
      <c r="L80" s="147"/>
      <c r="M80" s="147"/>
      <c r="N80" s="147"/>
      <c r="O80" s="147"/>
      <c r="P80" s="147"/>
      <c r="Q80" s="147"/>
      <c r="R80" s="516">
        <f>SUM(E80:Q80)</f>
        <v>1250000</v>
      </c>
      <c r="S80" s="147">
        <f>1062500+25020</f>
        <v>1087520</v>
      </c>
      <c r="T80" s="147"/>
      <c r="U80" s="143"/>
    </row>
    <row r="81" spans="1:21" s="144" customFormat="1">
      <c r="A81" s="149" t="s">
        <v>1209</v>
      </c>
      <c r="B81" s="146">
        <f>SUM(C81:D81)</f>
        <v>3526607</v>
      </c>
      <c r="C81" s="509">
        <f>SUM(C79:C80)</f>
        <v>3526607</v>
      </c>
      <c r="D81" s="509">
        <f t="shared" ref="D81:T81" si="30">SUM(D79:D80)</f>
        <v>0</v>
      </c>
      <c r="E81" s="509">
        <f t="shared" si="30"/>
        <v>3526607</v>
      </c>
      <c r="F81" s="509">
        <f t="shared" si="30"/>
        <v>0</v>
      </c>
      <c r="G81" s="509">
        <f t="shared" si="30"/>
        <v>0</v>
      </c>
      <c r="H81" s="509">
        <f t="shared" si="30"/>
        <v>0</v>
      </c>
      <c r="I81" s="509">
        <f t="shared" si="30"/>
        <v>0</v>
      </c>
      <c r="J81" s="509">
        <f t="shared" si="30"/>
        <v>0</v>
      </c>
      <c r="K81" s="509">
        <f t="shared" si="30"/>
        <v>0</v>
      </c>
      <c r="L81" s="509">
        <f t="shared" si="30"/>
        <v>0</v>
      </c>
      <c r="M81" s="509">
        <f t="shared" si="30"/>
        <v>0</v>
      </c>
      <c r="N81" s="509">
        <f t="shared" si="30"/>
        <v>0</v>
      </c>
      <c r="O81" s="509">
        <f t="shared" si="30"/>
        <v>0</v>
      </c>
      <c r="P81" s="509">
        <f t="shared" si="30"/>
        <v>0</v>
      </c>
      <c r="Q81" s="509">
        <f t="shared" si="30"/>
        <v>0</v>
      </c>
      <c r="R81" s="509">
        <f t="shared" si="30"/>
        <v>3526607</v>
      </c>
      <c r="S81" s="509">
        <f t="shared" si="30"/>
        <v>3364127</v>
      </c>
      <c r="T81" s="509">
        <f t="shared" si="30"/>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31">SUM(C83+D83)</f>
        <v>233398</v>
      </c>
      <c r="C83" s="147">
        <v>233398</v>
      </c>
      <c r="D83" s="147"/>
      <c r="E83" s="147">
        <f t="shared" ref="E83:E95" si="32">C83-SUM(F83:H83)</f>
        <v>233398</v>
      </c>
      <c r="F83" s="147"/>
      <c r="G83" s="147"/>
      <c r="H83" s="147"/>
      <c r="I83" s="147"/>
      <c r="J83" s="147"/>
      <c r="K83" s="147"/>
      <c r="L83" s="147"/>
      <c r="M83" s="147"/>
      <c r="N83" s="147"/>
      <c r="O83" s="147"/>
      <c r="P83" s="147"/>
      <c r="Q83" s="147"/>
      <c r="R83" s="516">
        <f t="shared" ref="R83:R95" si="33">SUM(E83:Q83)</f>
        <v>233398</v>
      </c>
      <c r="S83" s="148"/>
      <c r="T83" s="148"/>
      <c r="U83" s="143"/>
    </row>
    <row r="84" spans="1:21" s="144" customFormat="1">
      <c r="A84" s="145" t="s">
        <v>767</v>
      </c>
      <c r="B84" s="146">
        <f t="shared" si="31"/>
        <v>10593</v>
      </c>
      <c r="C84" s="147">
        <v>10593</v>
      </c>
      <c r="D84" s="147"/>
      <c r="E84" s="147">
        <f t="shared" si="32"/>
        <v>10593</v>
      </c>
      <c r="F84" s="147"/>
      <c r="G84" s="147"/>
      <c r="H84" s="147"/>
      <c r="I84" s="147"/>
      <c r="J84" s="147"/>
      <c r="K84" s="147"/>
      <c r="L84" s="147"/>
      <c r="M84" s="147"/>
      <c r="N84" s="147"/>
      <c r="O84" s="147"/>
      <c r="P84" s="147"/>
      <c r="Q84" s="147"/>
      <c r="R84" s="516">
        <f t="shared" si="33"/>
        <v>10593</v>
      </c>
      <c r="S84" s="147">
        <v>10593</v>
      </c>
      <c r="T84" s="147"/>
      <c r="U84" s="143"/>
    </row>
    <row r="85" spans="1:21" s="144" customFormat="1">
      <c r="A85" s="145" t="s">
        <v>768</v>
      </c>
      <c r="B85" s="146">
        <f t="shared" si="31"/>
        <v>1000890</v>
      </c>
      <c r="C85" s="147">
        <v>1000890</v>
      </c>
      <c r="D85" s="147"/>
      <c r="E85" s="147">
        <f t="shared" si="32"/>
        <v>1000890</v>
      </c>
      <c r="F85" s="147"/>
      <c r="G85" s="147"/>
      <c r="H85" s="147"/>
      <c r="I85" s="147"/>
      <c r="J85" s="147"/>
      <c r="K85" s="147"/>
      <c r="L85" s="147"/>
      <c r="M85" s="147"/>
      <c r="N85" s="147"/>
      <c r="O85" s="147"/>
      <c r="P85" s="147"/>
      <c r="Q85" s="147"/>
      <c r="R85" s="516">
        <f t="shared" si="33"/>
        <v>1000890</v>
      </c>
      <c r="S85" s="147">
        <v>1000890</v>
      </c>
      <c r="T85" s="147"/>
      <c r="U85" s="143"/>
    </row>
    <row r="86" spans="1:21" s="144" customFormat="1">
      <c r="A86" s="145" t="s">
        <v>769</v>
      </c>
      <c r="B86" s="146">
        <f t="shared" si="31"/>
        <v>4810781</v>
      </c>
      <c r="C86" s="147">
        <v>4810781</v>
      </c>
      <c r="D86" s="147"/>
      <c r="E86" s="147">
        <f t="shared" si="32"/>
        <v>4810781</v>
      </c>
      <c r="F86" s="147"/>
      <c r="G86" s="147"/>
      <c r="H86" s="147"/>
      <c r="I86" s="147"/>
      <c r="J86" s="147"/>
      <c r="K86" s="147"/>
      <c r="L86" s="147"/>
      <c r="M86" s="147"/>
      <c r="N86" s="147"/>
      <c r="O86" s="147"/>
      <c r="P86" s="147"/>
      <c r="Q86" s="147"/>
      <c r="R86" s="516">
        <f t="shared" si="33"/>
        <v>4810781</v>
      </c>
      <c r="S86" s="147">
        <v>4810781</v>
      </c>
      <c r="T86" s="147"/>
      <c r="U86" s="143"/>
    </row>
    <row r="87" spans="1:21" s="144" customFormat="1">
      <c r="A87" s="145" t="s">
        <v>770</v>
      </c>
      <c r="B87" s="146">
        <f t="shared" si="31"/>
        <v>0</v>
      </c>
      <c r="C87" s="147">
        <v>0</v>
      </c>
      <c r="D87" s="147"/>
      <c r="E87" s="147">
        <f t="shared" si="32"/>
        <v>0</v>
      </c>
      <c r="F87" s="147"/>
      <c r="G87" s="147"/>
      <c r="H87" s="147"/>
      <c r="I87" s="147"/>
      <c r="J87" s="147"/>
      <c r="K87" s="147"/>
      <c r="L87" s="147"/>
      <c r="M87" s="147"/>
      <c r="N87" s="147"/>
      <c r="O87" s="147"/>
      <c r="P87" s="147"/>
      <c r="Q87" s="147"/>
      <c r="R87" s="516">
        <f t="shared" si="33"/>
        <v>0</v>
      </c>
      <c r="S87" s="147">
        <v>0</v>
      </c>
      <c r="T87" s="147"/>
      <c r="U87" s="143"/>
    </row>
    <row r="88" spans="1:21" s="144" customFormat="1">
      <c r="A88" s="145" t="s">
        <v>771</v>
      </c>
      <c r="B88" s="146">
        <f t="shared" si="31"/>
        <v>320000</v>
      </c>
      <c r="C88" s="147">
        <v>320000</v>
      </c>
      <c r="D88" s="147"/>
      <c r="E88" s="147">
        <f t="shared" si="32"/>
        <v>320000</v>
      </c>
      <c r="F88" s="147"/>
      <c r="G88" s="147"/>
      <c r="H88" s="147"/>
      <c r="I88" s="147"/>
      <c r="J88" s="147"/>
      <c r="K88" s="147"/>
      <c r="L88" s="147"/>
      <c r="M88" s="147"/>
      <c r="N88" s="147"/>
      <c r="O88" s="147"/>
      <c r="P88" s="147"/>
      <c r="Q88" s="147"/>
      <c r="R88" s="516">
        <f t="shared" si="33"/>
        <v>320000</v>
      </c>
      <c r="S88" s="148"/>
      <c r="T88" s="148"/>
      <c r="U88" s="143"/>
    </row>
    <row r="89" spans="1:21" s="144" customFormat="1">
      <c r="A89" s="145" t="s">
        <v>772</v>
      </c>
      <c r="B89" s="146">
        <f t="shared" si="31"/>
        <v>200000</v>
      </c>
      <c r="C89" s="147">
        <v>200000</v>
      </c>
      <c r="D89" s="147"/>
      <c r="E89" s="147">
        <f t="shared" si="32"/>
        <v>200000</v>
      </c>
      <c r="F89" s="147"/>
      <c r="G89" s="147"/>
      <c r="H89" s="147"/>
      <c r="I89" s="147"/>
      <c r="J89" s="147"/>
      <c r="K89" s="147"/>
      <c r="L89" s="147"/>
      <c r="M89" s="147"/>
      <c r="N89" s="147"/>
      <c r="O89" s="147"/>
      <c r="P89" s="147"/>
      <c r="Q89" s="147"/>
      <c r="R89" s="516">
        <f t="shared" si="33"/>
        <v>200000</v>
      </c>
      <c r="S89" s="147">
        <v>200000</v>
      </c>
      <c r="T89" s="147"/>
      <c r="U89" s="143"/>
    </row>
    <row r="90" spans="1:21" s="144" customFormat="1">
      <c r="A90" s="145" t="s">
        <v>773</v>
      </c>
      <c r="B90" s="146">
        <f t="shared" si="31"/>
        <v>6940</v>
      </c>
      <c r="C90" s="147">
        <v>6940</v>
      </c>
      <c r="D90" s="147"/>
      <c r="E90" s="147">
        <f t="shared" si="32"/>
        <v>6940</v>
      </c>
      <c r="F90" s="147"/>
      <c r="G90" s="147"/>
      <c r="H90" s="147"/>
      <c r="I90" s="147"/>
      <c r="J90" s="147"/>
      <c r="K90" s="147"/>
      <c r="L90" s="147"/>
      <c r="M90" s="147"/>
      <c r="N90" s="147"/>
      <c r="O90" s="147"/>
      <c r="P90" s="147"/>
      <c r="Q90" s="147"/>
      <c r="R90" s="516">
        <f t="shared" si="33"/>
        <v>6940</v>
      </c>
      <c r="S90" s="147">
        <v>6940</v>
      </c>
      <c r="T90" s="147"/>
      <c r="U90" s="143"/>
    </row>
    <row r="91" spans="1:21" s="144" customFormat="1">
      <c r="A91" s="145" t="s">
        <v>372</v>
      </c>
      <c r="B91" s="146">
        <f t="shared" si="31"/>
        <v>135000</v>
      </c>
      <c r="C91" s="147">
        <v>135000</v>
      </c>
      <c r="D91" s="147"/>
      <c r="E91" s="147">
        <f t="shared" si="32"/>
        <v>135000</v>
      </c>
      <c r="F91" s="147"/>
      <c r="G91" s="147"/>
      <c r="H91" s="147"/>
      <c r="I91" s="147"/>
      <c r="J91" s="147"/>
      <c r="K91" s="147"/>
      <c r="L91" s="147"/>
      <c r="M91" s="147"/>
      <c r="N91" s="147"/>
      <c r="O91" s="147"/>
      <c r="P91" s="147"/>
      <c r="Q91" s="147"/>
      <c r="R91" s="516">
        <f t="shared" si="33"/>
        <v>135000</v>
      </c>
      <c r="S91" s="147">
        <v>20000</v>
      </c>
      <c r="T91" s="147"/>
      <c r="U91" s="143"/>
    </row>
    <row r="92" spans="1:21" s="144" customFormat="1">
      <c r="A92" s="283" t="s">
        <v>1211</v>
      </c>
      <c r="B92" s="146">
        <f t="shared" si="31"/>
        <v>0</v>
      </c>
      <c r="C92" s="147">
        <v>0</v>
      </c>
      <c r="D92" s="147"/>
      <c r="E92" s="147">
        <f t="shared" si="32"/>
        <v>0</v>
      </c>
      <c r="F92" s="147"/>
      <c r="G92" s="147"/>
      <c r="H92" s="147"/>
      <c r="I92" s="147"/>
      <c r="J92" s="147"/>
      <c r="K92" s="147"/>
      <c r="L92" s="147"/>
      <c r="M92" s="147"/>
      <c r="N92" s="147"/>
      <c r="O92" s="147"/>
      <c r="P92" s="147"/>
      <c r="Q92" s="147"/>
      <c r="R92" s="516">
        <f t="shared" si="33"/>
        <v>0</v>
      </c>
      <c r="S92" s="147">
        <v>0</v>
      </c>
      <c r="T92" s="147"/>
      <c r="U92" s="143"/>
    </row>
    <row r="93" spans="1:21" s="144" customFormat="1">
      <c r="A93" s="1143" t="s">
        <v>2748</v>
      </c>
      <c r="B93" s="146">
        <f t="shared" si="31"/>
        <v>31020</v>
      </c>
      <c r="C93" s="147">
        <v>31020</v>
      </c>
      <c r="D93" s="147"/>
      <c r="E93" s="147">
        <f t="shared" si="32"/>
        <v>31020</v>
      </c>
      <c r="F93" s="147"/>
      <c r="G93" s="147"/>
      <c r="H93" s="147"/>
      <c r="I93" s="147"/>
      <c r="J93" s="147"/>
      <c r="K93" s="147"/>
      <c r="L93" s="147"/>
      <c r="M93" s="147"/>
      <c r="N93" s="147"/>
      <c r="O93" s="147"/>
      <c r="P93" s="147"/>
      <c r="Q93" s="147"/>
      <c r="R93" s="516">
        <f t="shared" si="33"/>
        <v>31020</v>
      </c>
      <c r="S93" s="147">
        <v>0</v>
      </c>
      <c r="T93" s="147"/>
      <c r="U93" s="143"/>
    </row>
    <row r="94" spans="1:21" s="144" customFormat="1">
      <c r="A94" s="1143" t="s">
        <v>2749</v>
      </c>
      <c r="B94" s="146">
        <f t="shared" si="31"/>
        <v>510000</v>
      </c>
      <c r="C94" s="147">
        <v>510000</v>
      </c>
      <c r="D94" s="147"/>
      <c r="E94" s="147">
        <f t="shared" si="32"/>
        <v>510000</v>
      </c>
      <c r="F94" s="147"/>
      <c r="G94" s="147"/>
      <c r="H94" s="147"/>
      <c r="I94" s="147"/>
      <c r="J94" s="147"/>
      <c r="K94" s="147"/>
      <c r="L94" s="147"/>
      <c r="M94" s="147"/>
      <c r="N94" s="147"/>
      <c r="O94" s="147"/>
      <c r="P94" s="147"/>
      <c r="Q94" s="147"/>
      <c r="R94" s="516">
        <f t="shared" si="33"/>
        <v>510000</v>
      </c>
      <c r="S94" s="147">
        <v>510000</v>
      </c>
      <c r="T94" s="147"/>
      <c r="U94" s="143"/>
    </row>
    <row r="95" spans="1:21" s="144" customFormat="1">
      <c r="A95" s="1143" t="s">
        <v>2750</v>
      </c>
      <c r="B95" s="146">
        <f t="shared" si="31"/>
        <v>99648</v>
      </c>
      <c r="C95" s="147">
        <v>99648</v>
      </c>
      <c r="D95" s="147"/>
      <c r="E95" s="147">
        <f t="shared" si="32"/>
        <v>99648</v>
      </c>
      <c r="F95" s="147"/>
      <c r="G95" s="147"/>
      <c r="H95" s="147"/>
      <c r="I95" s="147"/>
      <c r="J95" s="147"/>
      <c r="K95" s="147"/>
      <c r="L95" s="147"/>
      <c r="M95" s="147"/>
      <c r="N95" s="147"/>
      <c r="O95" s="147"/>
      <c r="P95" s="147"/>
      <c r="Q95" s="147"/>
      <c r="R95" s="516">
        <f t="shared" si="33"/>
        <v>99648</v>
      </c>
      <c r="S95" s="147">
        <v>0</v>
      </c>
      <c r="T95" s="147"/>
      <c r="U95" s="143"/>
    </row>
    <row r="96" spans="1:21" s="144" customFormat="1">
      <c r="A96" s="149" t="s">
        <v>774</v>
      </c>
      <c r="B96" s="146">
        <f>SUM(C96:D96)</f>
        <v>7358270</v>
      </c>
      <c r="C96" s="146">
        <f t="shared" ref="C96:R96" si="34">SUM(C83:C95)</f>
        <v>7358270</v>
      </c>
      <c r="D96" s="146">
        <f t="shared" si="34"/>
        <v>0</v>
      </c>
      <c r="E96" s="146">
        <f t="shared" si="34"/>
        <v>7358270</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42">
        <f t="shared" si="34"/>
        <v>7358270</v>
      </c>
      <c r="S96" s="150">
        <f>SUM(S84:S87,S89:S95)</f>
        <v>6559204</v>
      </c>
      <c r="T96" s="146">
        <f>SUM(T84:T87,T89:T95)</f>
        <v>0</v>
      </c>
      <c r="U96" s="143"/>
    </row>
    <row r="97" spans="1:21" s="144" customFormat="1">
      <c r="A97" s="149" t="s">
        <v>775</v>
      </c>
      <c r="B97" s="146">
        <f>SUM(C97:D97)</f>
        <v>81100940</v>
      </c>
      <c r="C97" s="146">
        <f t="shared" ref="C97:R97" si="35">SUM(C63+C70+C77+C81+C96)</f>
        <v>81100940</v>
      </c>
      <c r="D97" s="146">
        <f t="shared" si="35"/>
        <v>0</v>
      </c>
      <c r="E97" s="146">
        <f t="shared" si="35"/>
        <v>43791940</v>
      </c>
      <c r="F97" s="146">
        <f t="shared" si="35"/>
        <v>23000000</v>
      </c>
      <c r="G97" s="146">
        <f t="shared" si="35"/>
        <v>8309000</v>
      </c>
      <c r="H97" s="146">
        <f t="shared" si="35"/>
        <v>6000000</v>
      </c>
      <c r="I97" s="146">
        <f t="shared" si="35"/>
        <v>0</v>
      </c>
      <c r="J97" s="146">
        <f t="shared" si="35"/>
        <v>0</v>
      </c>
      <c r="K97" s="146">
        <f t="shared" si="35"/>
        <v>0</v>
      </c>
      <c r="L97" s="146">
        <f t="shared" si="35"/>
        <v>0</v>
      </c>
      <c r="M97" s="146">
        <f t="shared" si="35"/>
        <v>0</v>
      </c>
      <c r="N97" s="146">
        <f t="shared" si="35"/>
        <v>0</v>
      </c>
      <c r="O97" s="146">
        <f t="shared" si="35"/>
        <v>0</v>
      </c>
      <c r="P97" s="146">
        <f t="shared" si="35"/>
        <v>0</v>
      </c>
      <c r="Q97" s="146">
        <f t="shared" si="35"/>
        <v>0</v>
      </c>
      <c r="R97" s="146">
        <f t="shared" si="35"/>
        <v>81100940</v>
      </c>
      <c r="S97" s="146">
        <f>SUM(S63+S70+S81+S96)</f>
        <v>66427910</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9964186</v>
      </c>
      <c r="C99" s="974">
        <v>9964186</v>
      </c>
      <c r="D99" s="974"/>
      <c r="E99" s="974">
        <f>C99-SUM(F99:I99)</f>
        <v>3987172</v>
      </c>
      <c r="F99" s="147"/>
      <c r="G99" s="147"/>
      <c r="H99" s="147"/>
      <c r="I99" s="147">
        <v>5977014</v>
      </c>
      <c r="J99" s="147"/>
      <c r="K99" s="147"/>
      <c r="L99" s="147"/>
      <c r="M99" s="147"/>
      <c r="N99" s="147"/>
      <c r="O99" s="147"/>
      <c r="P99" s="147"/>
      <c r="Q99" s="147"/>
      <c r="R99" s="516">
        <f>SUM(E99:Q99)</f>
        <v>9964186</v>
      </c>
      <c r="S99" s="147">
        <v>9964186</v>
      </c>
      <c r="T99" s="147"/>
      <c r="U99" s="143"/>
    </row>
    <row r="100" spans="1:21" s="144" customFormat="1">
      <c r="A100" s="283" t="s">
        <v>1635</v>
      </c>
      <c r="B100" s="146">
        <f>SUM(C100+D100)</f>
        <v>0</v>
      </c>
      <c r="C100" s="147"/>
      <c r="D100" s="147"/>
      <c r="E100" s="147">
        <f t="shared" ref="E100:E103" si="36">C100-SUM(F100:H100)</f>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f t="shared" si="36"/>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f t="shared" si="36"/>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f t="shared" si="36"/>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9964186</v>
      </c>
      <c r="C104" s="146">
        <f>SUM(C99:C103)</f>
        <v>9964186</v>
      </c>
      <c r="D104" s="146">
        <f t="shared" ref="D104:T104" si="37">SUM(D99:D103)</f>
        <v>0</v>
      </c>
      <c r="E104" s="146">
        <f t="shared" si="37"/>
        <v>3987172</v>
      </c>
      <c r="F104" s="146">
        <f t="shared" si="37"/>
        <v>0</v>
      </c>
      <c r="G104" s="146">
        <f t="shared" si="37"/>
        <v>0</v>
      </c>
      <c r="H104" s="146">
        <f t="shared" si="37"/>
        <v>0</v>
      </c>
      <c r="I104" s="146">
        <f t="shared" si="37"/>
        <v>5977014</v>
      </c>
      <c r="J104" s="146">
        <f t="shared" si="37"/>
        <v>0</v>
      </c>
      <c r="K104" s="146">
        <f t="shared" si="37"/>
        <v>0</v>
      </c>
      <c r="L104" s="146">
        <f t="shared" si="37"/>
        <v>0</v>
      </c>
      <c r="M104" s="146">
        <f t="shared" si="37"/>
        <v>0</v>
      </c>
      <c r="N104" s="146">
        <f t="shared" si="37"/>
        <v>0</v>
      </c>
      <c r="O104" s="146">
        <f t="shared" si="37"/>
        <v>0</v>
      </c>
      <c r="P104" s="146">
        <f t="shared" si="37"/>
        <v>0</v>
      </c>
      <c r="Q104" s="146">
        <f t="shared" si="37"/>
        <v>0</v>
      </c>
      <c r="R104" s="342">
        <f t="shared" si="37"/>
        <v>9964186</v>
      </c>
      <c r="S104" s="150">
        <f t="shared" si="37"/>
        <v>9964186</v>
      </c>
      <c r="T104" s="150">
        <f t="shared" si="37"/>
        <v>0</v>
      </c>
      <c r="U104" s="143"/>
    </row>
    <row r="105" spans="1:21" s="144" customFormat="1">
      <c r="A105" s="149" t="s">
        <v>780</v>
      </c>
      <c r="B105" s="150">
        <f>SUM(C105:D105)</f>
        <v>91065126</v>
      </c>
      <c r="C105" s="150">
        <f t="shared" ref="C105:R105" si="38">SUM(C97+C104)</f>
        <v>91065126</v>
      </c>
      <c r="D105" s="150">
        <f t="shared" si="38"/>
        <v>0</v>
      </c>
      <c r="E105" s="150">
        <f t="shared" si="38"/>
        <v>47779112</v>
      </c>
      <c r="F105" s="150">
        <f t="shared" si="38"/>
        <v>23000000</v>
      </c>
      <c r="G105" s="150">
        <f t="shared" si="38"/>
        <v>8309000</v>
      </c>
      <c r="H105" s="150">
        <f t="shared" si="38"/>
        <v>6000000</v>
      </c>
      <c r="I105" s="150">
        <f t="shared" si="38"/>
        <v>5977014</v>
      </c>
      <c r="J105" s="150">
        <f t="shared" si="38"/>
        <v>0</v>
      </c>
      <c r="K105" s="150">
        <f t="shared" si="38"/>
        <v>0</v>
      </c>
      <c r="L105" s="150">
        <f t="shared" si="38"/>
        <v>0</v>
      </c>
      <c r="M105" s="150">
        <f t="shared" si="38"/>
        <v>0</v>
      </c>
      <c r="N105" s="150">
        <f t="shared" si="38"/>
        <v>0</v>
      </c>
      <c r="O105" s="150">
        <f t="shared" si="38"/>
        <v>0</v>
      </c>
      <c r="P105" s="150">
        <f t="shared" si="38"/>
        <v>0</v>
      </c>
      <c r="Q105" s="150">
        <f t="shared" si="38"/>
        <v>0</v>
      </c>
      <c r="R105" s="342">
        <f t="shared" si="38"/>
        <v>91065126</v>
      </c>
      <c r="S105" s="150">
        <f>S97+S104</f>
        <v>76392096</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76392096</v>
      </c>
      <c r="T107" s="150">
        <f>T105+T106</f>
        <v>0</v>
      </c>
    </row>
    <row r="108" spans="1:21" s="189" customFormat="1">
      <c r="A108" s="162" t="s">
        <v>879</v>
      </c>
      <c r="B108" s="157"/>
      <c r="C108" s="157"/>
      <c r="D108" s="157"/>
      <c r="E108" s="301">
        <f>Application!AO648</f>
        <v>47779112</v>
      </c>
      <c r="F108" s="301">
        <f>Application!AO635</f>
        <v>23000000</v>
      </c>
      <c r="G108" s="301">
        <f>Application!AO636</f>
        <v>8309000</v>
      </c>
      <c r="H108" s="301">
        <f>Application!AO637</f>
        <v>6000000</v>
      </c>
      <c r="I108" s="301">
        <f>Application!AO638</f>
        <v>5977014</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9" t="s">
        <v>990</v>
      </c>
      <c r="E122" s="1879"/>
      <c r="F122" s="1879"/>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1" t="s">
        <v>1224</v>
      </c>
      <c r="E123" s="1479"/>
      <c r="F123" s="1479"/>
      <c r="G123" s="1479"/>
      <c r="H123" s="1479"/>
      <c r="I123" s="1479"/>
      <c r="J123" s="1479"/>
      <c r="K123" s="1479"/>
      <c r="L123" s="1479"/>
      <c r="M123" s="1479"/>
      <c r="N123" s="1479"/>
      <c r="O123" s="1479"/>
      <c r="P123" s="1479"/>
      <c r="Q123" s="1479"/>
      <c r="R123" s="1479"/>
      <c r="S123" s="1479"/>
      <c r="T123" s="324"/>
      <c r="U123" s="326"/>
    </row>
    <row r="124" spans="1:21" ht="12.75">
      <c r="A124" s="117" t="s">
        <v>992</v>
      </c>
      <c r="B124" s="333"/>
      <c r="C124" s="117"/>
      <c r="D124" s="1479"/>
      <c r="E124" s="1479"/>
      <c r="F124" s="1479"/>
      <c r="G124" s="1479"/>
      <c r="H124" s="1479"/>
      <c r="I124" s="1479"/>
      <c r="J124" s="1479"/>
      <c r="K124" s="1479"/>
      <c r="L124" s="1479"/>
      <c r="M124" s="1479"/>
      <c r="N124" s="1479"/>
      <c r="O124" s="1479"/>
      <c r="P124" s="1479"/>
      <c r="Q124" s="1479"/>
      <c r="R124" s="1479"/>
      <c r="S124" s="1479"/>
      <c r="T124" s="324"/>
      <c r="U124" s="326"/>
    </row>
    <row r="125" spans="1:21" ht="12.75">
      <c r="A125" s="117" t="s">
        <v>993</v>
      </c>
      <c r="B125" s="333"/>
      <c r="C125" s="117"/>
      <c r="D125" s="1479"/>
      <c r="E125" s="1479"/>
      <c r="F125" s="1479"/>
      <c r="G125" s="1479"/>
      <c r="H125" s="1479"/>
      <c r="I125" s="1479"/>
      <c r="J125" s="1479"/>
      <c r="K125" s="1479"/>
      <c r="L125" s="1479"/>
      <c r="M125" s="1479"/>
      <c r="N125" s="1479"/>
      <c r="O125" s="1479"/>
      <c r="P125" s="1479"/>
      <c r="Q125" s="1479"/>
      <c r="R125" s="1479"/>
      <c r="S125" s="1479"/>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4"/>
      <c r="E128" s="1874"/>
      <c r="F128" s="1874"/>
      <c r="G128" s="1874"/>
      <c r="H128" s="1874"/>
      <c r="I128" s="117"/>
      <c r="J128" s="1870"/>
      <c r="K128" s="1870"/>
      <c r="L128" s="117"/>
      <c r="M128" s="117"/>
      <c r="N128" s="117"/>
      <c r="O128" s="117"/>
      <c r="P128" s="117"/>
      <c r="Q128" s="117"/>
      <c r="R128" s="117"/>
      <c r="S128" s="117"/>
      <c r="T128" s="324"/>
      <c r="U128" s="326"/>
    </row>
    <row r="129" spans="1:21" ht="12.75">
      <c r="A129" s="117" t="s">
        <v>300</v>
      </c>
      <c r="B129" s="333"/>
      <c r="C129" s="117"/>
      <c r="D129" s="1878" t="s">
        <v>997</v>
      </c>
      <c r="E129" s="1878"/>
      <c r="F129" s="1878"/>
      <c r="G129" s="1878"/>
      <c r="H129" s="1878"/>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446"/>
      <c r="E131" s="1446"/>
      <c r="F131" s="1446"/>
      <c r="G131" s="1446"/>
      <c r="H131" s="1446"/>
      <c r="I131" s="117"/>
      <c r="J131" s="1446"/>
      <c r="K131" s="1446"/>
      <c r="L131" s="1446"/>
      <c r="M131" s="1446"/>
      <c r="N131" s="117"/>
      <c r="O131" s="117"/>
      <c r="P131" s="117"/>
      <c r="Q131" s="117"/>
      <c r="R131" s="117"/>
      <c r="S131" s="117"/>
      <c r="T131" s="324"/>
      <c r="U131" s="326"/>
    </row>
    <row r="132" spans="1:21" ht="12" customHeight="1">
      <c r="A132" s="336"/>
      <c r="B132" s="117"/>
      <c r="C132" s="117"/>
      <c r="D132" s="1872" t="s">
        <v>1000</v>
      </c>
      <c r="E132" s="1872"/>
      <c r="F132" s="1872"/>
      <c r="G132" s="1872"/>
      <c r="H132" s="1872"/>
      <c r="I132" s="117"/>
      <c r="J132" s="1872" t="s">
        <v>1001</v>
      </c>
      <c r="K132" s="1872"/>
      <c r="L132" s="1872"/>
      <c r="M132" s="187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3"/>
      <c r="B138" s="1874"/>
      <c r="C138" s="1874"/>
      <c r="D138" s="328"/>
      <c r="E138" s="1870"/>
      <c r="F138" s="1870"/>
      <c r="G138" s="117"/>
      <c r="H138" s="117"/>
      <c r="I138" s="117"/>
      <c r="J138" s="117"/>
      <c r="K138" s="117"/>
      <c r="L138" s="117"/>
      <c r="M138" s="117"/>
      <c r="N138" s="117"/>
      <c r="O138" s="117"/>
      <c r="P138" s="117"/>
      <c r="Q138" s="117"/>
      <c r="R138" s="117"/>
      <c r="S138" s="117"/>
      <c r="T138" s="330"/>
      <c r="U138" s="331"/>
    </row>
    <row r="139" spans="1:21" ht="12.75">
      <c r="A139" s="1869" t="s">
        <v>1004</v>
      </c>
      <c r="B139" s="1869"/>
      <c r="C139" s="1869"/>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2" workbookViewId="0">
      <selection activeCell="A75" sqref="A75"/>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2" t="s">
        <v>1227</v>
      </c>
      <c r="B1" s="1883"/>
      <c r="C1" s="1883"/>
      <c r="D1" s="1883"/>
      <c r="E1" s="1883"/>
      <c r="F1" s="1883"/>
      <c r="G1" s="1883"/>
      <c r="H1" s="1883"/>
      <c r="I1" s="1883"/>
      <c r="J1" s="1884"/>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6850000</v>
      </c>
      <c r="C4" s="362">
        <f>B4</f>
        <v>6850000</v>
      </c>
      <c r="D4" s="362"/>
      <c r="E4" s="363"/>
      <c r="F4" s="363"/>
      <c r="G4" s="363"/>
      <c r="H4" s="363"/>
      <c r="I4" s="363"/>
      <c r="J4" s="363"/>
      <c r="K4" s="359"/>
    </row>
    <row r="5" spans="1:11" s="360" customFormat="1">
      <c r="A5" s="364" t="s">
        <v>28</v>
      </c>
      <c r="B5" s="361">
        <f>'Sources and Uses Budget'!C5</f>
        <v>375000</v>
      </c>
      <c r="C5" s="362">
        <f>B5</f>
        <v>375000</v>
      </c>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7225000</v>
      </c>
      <c r="C8" s="361">
        <f>SUM(C4:C7)</f>
        <v>7225000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7225000</v>
      </c>
      <c r="C12" s="361">
        <f>SUM(C8+C11)</f>
        <v>7225000</v>
      </c>
      <c r="D12" s="361">
        <f>SUM(D8+D11)</f>
        <v>0</v>
      </c>
      <c r="E12" s="363"/>
      <c r="F12" s="363"/>
      <c r="G12" s="363"/>
      <c r="H12" s="363"/>
      <c r="I12" s="363"/>
      <c r="J12" s="363"/>
      <c r="K12" s="359"/>
    </row>
    <row r="13" spans="1:11" s="360" customFormat="1">
      <c r="A13" s="366" t="s">
        <v>902</v>
      </c>
      <c r="B13" s="361">
        <f>'Sources and Uses Budget'!C13</f>
        <v>506350</v>
      </c>
      <c r="C13" s="362">
        <f>B13</f>
        <v>506350</v>
      </c>
      <c r="D13" s="362"/>
      <c r="E13" s="361">
        <f>'Sources and Uses Budget'!S13</f>
        <v>193750</v>
      </c>
      <c r="F13" s="362">
        <f>E13</f>
        <v>193750</v>
      </c>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f t="shared" ref="C29:C37" si="0">B29</f>
        <v>0</v>
      </c>
      <c r="D29" s="362"/>
      <c r="E29" s="361">
        <f>'Sources and Uses Budget'!S29</f>
        <v>0</v>
      </c>
      <c r="F29" s="362">
        <f t="shared" ref="F29:F37" si="1">E29</f>
        <v>0</v>
      </c>
      <c r="G29" s="362"/>
      <c r="H29" s="361">
        <f>'Sources and Uses Budget'!T29</f>
        <v>0</v>
      </c>
      <c r="I29" s="362"/>
      <c r="J29" s="362"/>
      <c r="K29" s="359"/>
    </row>
    <row r="30" spans="1:11" s="360" customFormat="1">
      <c r="A30" s="145" t="s">
        <v>599</v>
      </c>
      <c r="B30" s="361">
        <f>'Sources and Uses Budget'!C30</f>
        <v>40751827</v>
      </c>
      <c r="C30" s="362">
        <f t="shared" si="0"/>
        <v>40751827</v>
      </c>
      <c r="D30" s="362"/>
      <c r="E30" s="361">
        <f>'Sources and Uses Budget'!S30</f>
        <v>40751827</v>
      </c>
      <c r="F30" s="362">
        <f t="shared" si="1"/>
        <v>40751827</v>
      </c>
      <c r="G30" s="362"/>
      <c r="H30" s="361">
        <f>'Sources and Uses Budget'!T30</f>
        <v>0</v>
      </c>
      <c r="I30" s="362"/>
      <c r="J30" s="362"/>
      <c r="K30" s="359"/>
    </row>
    <row r="31" spans="1:11" s="360" customFormat="1">
      <c r="A31" s="145" t="s">
        <v>600</v>
      </c>
      <c r="B31" s="361">
        <f>'Sources and Uses Budget'!C31</f>
        <v>0</v>
      </c>
      <c r="C31" s="362">
        <f t="shared" si="0"/>
        <v>0</v>
      </c>
      <c r="D31" s="362"/>
      <c r="E31" s="361">
        <f>'Sources and Uses Budget'!S31</f>
        <v>0</v>
      </c>
      <c r="F31" s="362">
        <f t="shared" si="1"/>
        <v>0</v>
      </c>
      <c r="G31" s="362"/>
      <c r="H31" s="361">
        <f>'Sources and Uses Budget'!T31</f>
        <v>0</v>
      </c>
      <c r="I31" s="362"/>
      <c r="J31" s="362"/>
      <c r="K31" s="359"/>
    </row>
    <row r="32" spans="1:11" s="360" customFormat="1">
      <c r="A32" s="145" t="s">
        <v>137</v>
      </c>
      <c r="B32" s="361">
        <f>'Sources and Uses Budget'!C32</f>
        <v>2768152</v>
      </c>
      <c r="C32" s="362">
        <f t="shared" si="0"/>
        <v>2768152</v>
      </c>
      <c r="D32" s="362"/>
      <c r="E32" s="361">
        <f>'Sources and Uses Budget'!S32</f>
        <v>2768152</v>
      </c>
      <c r="F32" s="362">
        <f t="shared" si="1"/>
        <v>2768152</v>
      </c>
      <c r="G32" s="362"/>
      <c r="H32" s="361">
        <f>'Sources and Uses Budget'!T32</f>
        <v>0</v>
      </c>
      <c r="I32" s="362"/>
      <c r="J32" s="362"/>
      <c r="K32" s="359"/>
    </row>
    <row r="33" spans="1:11" s="360" customFormat="1">
      <c r="A33" s="145" t="s">
        <v>138</v>
      </c>
      <c r="B33" s="361">
        <f>'Sources and Uses Budget'!C33</f>
        <v>1186351</v>
      </c>
      <c r="C33" s="362">
        <f t="shared" si="0"/>
        <v>1186351</v>
      </c>
      <c r="D33" s="362"/>
      <c r="E33" s="361">
        <f>'Sources and Uses Budget'!S33</f>
        <v>1186351</v>
      </c>
      <c r="F33" s="362">
        <f t="shared" si="1"/>
        <v>1186351</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0</v>
      </c>
      <c r="C35" s="362">
        <f t="shared" si="0"/>
        <v>0</v>
      </c>
      <c r="D35" s="362"/>
      <c r="E35" s="361">
        <f>'Sources and Uses Budget'!S35</f>
        <v>0</v>
      </c>
      <c r="F35" s="362">
        <f t="shared" si="1"/>
        <v>0</v>
      </c>
      <c r="G35" s="362"/>
      <c r="H35" s="361">
        <f>'Sources and Uses Budget'!T35</f>
        <v>0</v>
      </c>
      <c r="I35" s="362"/>
      <c r="J35" s="362"/>
      <c r="K35" s="359"/>
    </row>
    <row r="36" spans="1:11" s="360" customFormat="1">
      <c r="A36" s="508" t="s">
        <v>1629</v>
      </c>
      <c r="B36" s="361">
        <f>'Sources and Uses Budget'!C36</f>
        <v>350000</v>
      </c>
      <c r="C36" s="362">
        <f t="shared" si="0"/>
        <v>350000</v>
      </c>
      <c r="D36" s="362"/>
      <c r="E36" s="361">
        <f>'Sources and Uses Budget'!S36</f>
        <v>350000</v>
      </c>
      <c r="F36" s="362">
        <f t="shared" si="1"/>
        <v>350000</v>
      </c>
      <c r="G36" s="362"/>
      <c r="H36" s="361">
        <f>'Sources and Uses Budget'!T36</f>
        <v>0</v>
      </c>
      <c r="I36" s="362"/>
      <c r="J36" s="362"/>
      <c r="K36" s="359"/>
    </row>
    <row r="37" spans="1:11" s="360" customFormat="1">
      <c r="A37" s="364" t="str">
        <f>'Sources and Uses Budget'!$A37</f>
        <v>Other: (P&amp;P Bond)</v>
      </c>
      <c r="B37" s="361">
        <f>'Sources and Uses Budget'!C37</f>
        <v>450813</v>
      </c>
      <c r="C37" s="362">
        <f t="shared" si="0"/>
        <v>450813</v>
      </c>
      <c r="D37" s="362"/>
      <c r="E37" s="361">
        <f>'Sources and Uses Budget'!S37</f>
        <v>450813</v>
      </c>
      <c r="F37" s="362">
        <f t="shared" si="1"/>
        <v>450813</v>
      </c>
      <c r="G37" s="362"/>
      <c r="H37" s="361">
        <f>'Sources and Uses Budget'!T37</f>
        <v>0</v>
      </c>
      <c r="I37" s="362"/>
      <c r="J37" s="362"/>
      <c r="K37" s="359"/>
    </row>
    <row r="38" spans="1:11" s="360" customFormat="1">
      <c r="A38" s="365" t="s">
        <v>143</v>
      </c>
      <c r="B38" s="361">
        <f>'Sources and Uses Budget'!C38</f>
        <v>45507143</v>
      </c>
      <c r="C38" s="361">
        <f>SUM(C29:C37)</f>
        <v>45507143</v>
      </c>
      <c r="D38" s="361">
        <f>SUM(D29:D37)</f>
        <v>0</v>
      </c>
      <c r="E38" s="361">
        <f>'Sources and Uses Budget'!S38</f>
        <v>45507143</v>
      </c>
      <c r="F38" s="367">
        <f>SUM(F29:F37)</f>
        <v>45507143</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1140000</v>
      </c>
      <c r="C40" s="362">
        <f t="shared" ref="C40:C41" si="2">B40</f>
        <v>1140000</v>
      </c>
      <c r="D40" s="362"/>
      <c r="E40" s="361">
        <f>'Sources and Uses Budget'!S40</f>
        <v>1140000</v>
      </c>
      <c r="F40" s="362">
        <f t="shared" ref="F40:F41" si="3">E40</f>
        <v>1140000</v>
      </c>
      <c r="G40" s="362"/>
      <c r="H40" s="361">
        <f>'Sources and Uses Budget'!T40</f>
        <v>0</v>
      </c>
      <c r="I40" s="362"/>
      <c r="J40" s="362"/>
      <c r="K40" s="359"/>
    </row>
    <row r="41" spans="1:11" s="360" customFormat="1">
      <c r="A41" s="364" t="s">
        <v>146</v>
      </c>
      <c r="B41" s="361">
        <f>'Sources and Uses Budget'!C41</f>
        <v>260000</v>
      </c>
      <c r="C41" s="362">
        <f t="shared" si="2"/>
        <v>260000</v>
      </c>
      <c r="D41" s="362"/>
      <c r="E41" s="361">
        <f>'Sources and Uses Budget'!S41</f>
        <v>260000</v>
      </c>
      <c r="F41" s="362">
        <f t="shared" si="3"/>
        <v>260000</v>
      </c>
      <c r="G41" s="362"/>
      <c r="H41" s="361">
        <f>'Sources and Uses Budget'!T41</f>
        <v>0</v>
      </c>
      <c r="I41" s="362"/>
      <c r="J41" s="362"/>
      <c r="K41" s="359"/>
    </row>
    <row r="42" spans="1:11" s="360" customFormat="1">
      <c r="A42" s="365" t="s">
        <v>147</v>
      </c>
      <c r="B42" s="361">
        <f>'Sources and Uses Budget'!C42</f>
        <v>1400000</v>
      </c>
      <c r="C42" s="361">
        <f>SUM(C39:C41)</f>
        <v>1400000</v>
      </c>
      <c r="D42" s="361">
        <f>SUM(D39:D41)</f>
        <v>0</v>
      </c>
      <c r="E42" s="361">
        <f>'Sources and Uses Budget'!S42</f>
        <v>1400000</v>
      </c>
      <c r="F42" s="367">
        <f>SUM(F40:F41)</f>
        <v>1400000</v>
      </c>
      <c r="G42" s="367">
        <f>SUM(G40:G41)</f>
        <v>0</v>
      </c>
      <c r="H42" s="361">
        <f>'Sources and Uses Budget'!T42</f>
        <v>0</v>
      </c>
      <c r="I42" s="367">
        <f>SUM(I40:I41)</f>
        <v>0</v>
      </c>
      <c r="J42" s="367">
        <f>SUM(J40:J41)</f>
        <v>0</v>
      </c>
      <c r="K42" s="359"/>
    </row>
    <row r="43" spans="1:11" s="360" customFormat="1">
      <c r="A43" s="365" t="s">
        <v>148</v>
      </c>
      <c r="B43" s="361">
        <f>'Sources and Uses Budget'!C43</f>
        <v>1688144</v>
      </c>
      <c r="C43" s="362">
        <f t="shared" ref="C43" si="4">B43</f>
        <v>1688144</v>
      </c>
      <c r="D43" s="362"/>
      <c r="E43" s="361">
        <f>'Sources and Uses Budget'!S43</f>
        <v>1688144</v>
      </c>
      <c r="F43" s="362">
        <f t="shared" ref="F43" si="5">E43</f>
        <v>1688144</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3809416</v>
      </c>
      <c r="C45" s="362">
        <f t="shared" ref="C45:C53" si="6">B45</f>
        <v>3809416</v>
      </c>
      <c r="D45" s="362"/>
      <c r="E45" s="361">
        <f>'Sources and Uses Budget'!S45</f>
        <v>3809416</v>
      </c>
      <c r="F45" s="362">
        <f t="shared" ref="F45:F53" si="7">E45</f>
        <v>3809416</v>
      </c>
      <c r="G45" s="362"/>
      <c r="H45" s="361">
        <f>'Sources and Uses Budget'!T45</f>
        <v>0</v>
      </c>
      <c r="I45" s="362"/>
      <c r="J45" s="362"/>
      <c r="K45" s="359"/>
    </row>
    <row r="46" spans="1:11" s="360" customFormat="1">
      <c r="A46" s="364" t="s">
        <v>151</v>
      </c>
      <c r="B46" s="361">
        <f>'Sources and Uses Budget'!C46</f>
        <v>570500</v>
      </c>
      <c r="C46" s="362">
        <f t="shared" si="6"/>
        <v>570500</v>
      </c>
      <c r="D46" s="362"/>
      <c r="E46" s="361">
        <f>'Sources and Uses Budget'!S46</f>
        <v>432863</v>
      </c>
      <c r="F46" s="362">
        <f t="shared" si="7"/>
        <v>432863</v>
      </c>
      <c r="G46" s="362"/>
      <c r="H46" s="361">
        <f>'Sources and Uses Budget'!T46</f>
        <v>0</v>
      </c>
      <c r="I46" s="362"/>
      <c r="J46" s="362"/>
      <c r="K46" s="359"/>
    </row>
    <row r="47" spans="1:11" s="360" customFormat="1" ht="12" customHeight="1">
      <c r="A47" s="364" t="s">
        <v>152</v>
      </c>
      <c r="B47" s="361">
        <f>'Sources and Uses Budget'!C47</f>
        <v>1051000</v>
      </c>
      <c r="C47" s="362">
        <f t="shared" si="6"/>
        <v>1051000</v>
      </c>
      <c r="D47" s="362"/>
      <c r="E47" s="361">
        <f>'Sources and Uses Budget'!S47</f>
        <v>776000</v>
      </c>
      <c r="F47" s="362">
        <f t="shared" si="7"/>
        <v>776000</v>
      </c>
      <c r="G47" s="362"/>
      <c r="H47" s="361">
        <f>'Sources and Uses Budget'!T47</f>
        <v>0</v>
      </c>
      <c r="I47" s="362"/>
      <c r="J47" s="362"/>
      <c r="K47" s="359"/>
    </row>
    <row r="48" spans="1:11" s="360" customFormat="1">
      <c r="A48" s="364" t="s">
        <v>153</v>
      </c>
      <c r="B48" s="361">
        <f>'Sources and Uses Budget'!C48</f>
        <v>256202</v>
      </c>
      <c r="C48" s="362">
        <f t="shared" si="6"/>
        <v>256202</v>
      </c>
      <c r="D48" s="362"/>
      <c r="E48" s="361">
        <f>'Sources and Uses Budget'!S48</f>
        <v>184513</v>
      </c>
      <c r="F48" s="362">
        <f t="shared" si="7"/>
        <v>184513</v>
      </c>
      <c r="G48" s="362"/>
      <c r="H48" s="361">
        <f>'Sources and Uses Budget'!T48</f>
        <v>0</v>
      </c>
      <c r="I48" s="362"/>
      <c r="J48" s="362"/>
      <c r="K48" s="359"/>
    </row>
    <row r="49" spans="1:11" s="360" customFormat="1">
      <c r="A49" s="283" t="s">
        <v>57</v>
      </c>
      <c r="B49" s="361">
        <f>'Sources and Uses Budget'!C49</f>
        <v>0</v>
      </c>
      <c r="C49" s="362">
        <f t="shared" si="6"/>
        <v>0</v>
      </c>
      <c r="D49" s="362"/>
      <c r="E49" s="361">
        <f>'Sources and Uses Budget'!S49</f>
        <v>0</v>
      </c>
      <c r="F49" s="362">
        <f t="shared" si="7"/>
        <v>0</v>
      </c>
      <c r="G49" s="362"/>
      <c r="H49" s="361">
        <f>'Sources and Uses Budget'!T49</f>
        <v>0</v>
      </c>
      <c r="I49" s="362"/>
      <c r="J49" s="362"/>
      <c r="K49" s="359"/>
    </row>
    <row r="50" spans="1:11" s="360" customFormat="1">
      <c r="A50" s="364" t="s">
        <v>156</v>
      </c>
      <c r="B50" s="361">
        <f>'Sources and Uses Budget'!C50</f>
        <v>131000</v>
      </c>
      <c r="C50" s="362">
        <f t="shared" si="6"/>
        <v>131000</v>
      </c>
      <c r="D50" s="362"/>
      <c r="E50" s="361">
        <f>'Sources and Uses Budget'!S50</f>
        <v>125000</v>
      </c>
      <c r="F50" s="362">
        <f t="shared" si="7"/>
        <v>125000</v>
      </c>
      <c r="G50" s="362"/>
      <c r="H50" s="361">
        <f>'Sources and Uses Budget'!T50</f>
        <v>0</v>
      </c>
      <c r="I50" s="362"/>
      <c r="J50" s="362"/>
      <c r="K50" s="359"/>
    </row>
    <row r="51" spans="1:11" s="360" customFormat="1">
      <c r="A51" s="364" t="s">
        <v>154</v>
      </c>
      <c r="B51" s="361">
        <f>'Sources and Uses Budget'!C51</f>
        <v>60000</v>
      </c>
      <c r="C51" s="362">
        <f t="shared" si="6"/>
        <v>60000</v>
      </c>
      <c r="D51" s="362"/>
      <c r="E51" s="361">
        <f>'Sources and Uses Budget'!S51</f>
        <v>0</v>
      </c>
      <c r="F51" s="362">
        <f t="shared" si="7"/>
        <v>0</v>
      </c>
      <c r="G51" s="362"/>
      <c r="H51" s="361">
        <f>'Sources and Uses Budget'!T51</f>
        <v>0</v>
      </c>
      <c r="I51" s="362"/>
      <c r="J51" s="362"/>
      <c r="K51" s="359"/>
    </row>
    <row r="52" spans="1:11" s="360" customFormat="1">
      <c r="A52" s="364" t="s">
        <v>155</v>
      </c>
      <c r="B52" s="361">
        <f>'Sources and Uses Budget'!C52</f>
        <v>1850000</v>
      </c>
      <c r="C52" s="362">
        <f t="shared" si="6"/>
        <v>1850000</v>
      </c>
      <c r="D52" s="362"/>
      <c r="E52" s="361">
        <f>'Sources and Uses Budget'!S52</f>
        <v>1850000</v>
      </c>
      <c r="F52" s="362">
        <f t="shared" si="7"/>
        <v>1850000</v>
      </c>
      <c r="G52" s="362"/>
      <c r="H52" s="361">
        <f>'Sources and Uses Budget'!T52</f>
        <v>0</v>
      </c>
      <c r="I52" s="362"/>
      <c r="J52" s="362"/>
      <c r="K52" s="359"/>
    </row>
    <row r="53" spans="1:11" s="360" customFormat="1">
      <c r="A53" s="364" t="str">
        <f>'Sources and Uses Budget'!$A53</f>
        <v>Other: (Specify)</v>
      </c>
      <c r="B53" s="361">
        <f>'Sources and Uses Budget'!C53</f>
        <v>0</v>
      </c>
      <c r="C53" s="362">
        <f t="shared" si="6"/>
        <v>0</v>
      </c>
      <c r="D53" s="362"/>
      <c r="E53" s="361">
        <f>'Sources and Uses Budget'!S53</f>
        <v>0</v>
      </c>
      <c r="F53" s="362">
        <f t="shared" si="7"/>
        <v>0</v>
      </c>
      <c r="G53" s="362"/>
      <c r="H53" s="361">
        <f>'Sources and Uses Budget'!T53</f>
        <v>0</v>
      </c>
      <c r="I53" s="362"/>
      <c r="J53" s="362"/>
      <c r="K53" s="359"/>
    </row>
    <row r="54" spans="1:11" s="369" customFormat="1">
      <c r="A54" s="365" t="s">
        <v>157</v>
      </c>
      <c r="B54" s="361">
        <f>'Sources and Uses Budget'!C54</f>
        <v>7728118</v>
      </c>
      <c r="C54" s="367">
        <f>SUM(C45:C53)</f>
        <v>7728118</v>
      </c>
      <c r="D54" s="367">
        <f>SUM(D45:D53)</f>
        <v>0</v>
      </c>
      <c r="E54" s="361">
        <f>'Sources and Uses Budget'!S54</f>
        <v>7177792</v>
      </c>
      <c r="F54" s="367">
        <f>SUM(F45:F53)</f>
        <v>7177792</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345000</v>
      </c>
      <c r="C56" s="362">
        <f t="shared" ref="C56:C61" si="8">B56</f>
        <v>345000</v>
      </c>
      <c r="D56" s="362"/>
      <c r="E56" s="363"/>
      <c r="F56" s="363"/>
      <c r="G56" s="363"/>
      <c r="H56" s="363"/>
      <c r="I56" s="363"/>
      <c r="J56" s="363"/>
      <c r="K56" s="359"/>
    </row>
    <row r="57" spans="1:11" s="360" customFormat="1" ht="12" customHeight="1">
      <c r="A57" s="364" t="s">
        <v>152</v>
      </c>
      <c r="B57" s="361">
        <f>'Sources and Uses Budget'!C57</f>
        <v>164500</v>
      </c>
      <c r="C57" s="362">
        <f t="shared" si="8"/>
        <v>164500</v>
      </c>
      <c r="D57" s="362"/>
      <c r="E57" s="363"/>
      <c r="F57" s="363"/>
      <c r="G57" s="363"/>
      <c r="H57" s="363"/>
      <c r="I57" s="363"/>
      <c r="J57" s="363"/>
      <c r="K57" s="359"/>
    </row>
    <row r="58" spans="1:11" s="360" customFormat="1">
      <c r="A58" s="364" t="s">
        <v>156</v>
      </c>
      <c r="B58" s="361">
        <f>'Sources and Uses Budget'!C58</f>
        <v>43500</v>
      </c>
      <c r="C58" s="362">
        <f t="shared" si="8"/>
        <v>43500</v>
      </c>
      <c r="D58" s="362"/>
      <c r="E58" s="363"/>
      <c r="F58" s="363"/>
      <c r="G58" s="363"/>
      <c r="H58" s="363"/>
      <c r="I58" s="363"/>
      <c r="J58" s="363"/>
      <c r="K58" s="359"/>
    </row>
    <row r="59" spans="1:11" s="360" customFormat="1">
      <c r="A59" s="364" t="s">
        <v>154</v>
      </c>
      <c r="B59" s="361">
        <f>'Sources and Uses Budget'!C59</f>
        <v>0</v>
      </c>
      <c r="C59" s="362">
        <f t="shared" si="8"/>
        <v>0</v>
      </c>
      <c r="D59" s="362"/>
      <c r="E59" s="363"/>
      <c r="F59" s="363"/>
      <c r="G59" s="363"/>
      <c r="H59" s="363"/>
      <c r="I59" s="363"/>
      <c r="J59" s="363"/>
      <c r="K59" s="359"/>
    </row>
    <row r="60" spans="1:11" s="360" customFormat="1">
      <c r="A60" s="364" t="s">
        <v>155</v>
      </c>
      <c r="B60" s="361">
        <f>'Sources and Uses Budget'!C60</f>
        <v>0</v>
      </c>
      <c r="C60" s="362">
        <f t="shared" si="8"/>
        <v>0</v>
      </c>
      <c r="D60" s="362"/>
      <c r="E60" s="363"/>
      <c r="F60" s="363"/>
      <c r="G60" s="363"/>
      <c r="H60" s="363"/>
      <c r="I60" s="363"/>
      <c r="J60" s="363"/>
      <c r="K60" s="359"/>
    </row>
    <row r="61" spans="1:11" s="360" customFormat="1" ht="24">
      <c r="A61" s="364" t="str">
        <f>'Sources and Uses Budget'!$A61</f>
        <v>Other: (Perm Loan Interest ( Const Lender))</v>
      </c>
      <c r="B61" s="361">
        <f>'Sources and Uses Budget'!C61</f>
        <v>3737780</v>
      </c>
      <c r="C61" s="362">
        <f t="shared" si="8"/>
        <v>3737780</v>
      </c>
      <c r="D61" s="362"/>
      <c r="E61" s="363"/>
      <c r="F61" s="363"/>
      <c r="G61" s="363"/>
      <c r="H61" s="363"/>
      <c r="I61" s="363"/>
      <c r="J61" s="363"/>
      <c r="K61" s="359"/>
    </row>
    <row r="62" spans="1:11" s="360" customFormat="1" ht="13.7" customHeight="1">
      <c r="A62" s="365" t="s">
        <v>301</v>
      </c>
      <c r="B62" s="361">
        <f>'Sources and Uses Budget'!C62</f>
        <v>4290780</v>
      </c>
      <c r="C62" s="361">
        <f>SUM(C56:C61)</f>
        <v>4290780</v>
      </c>
      <c r="D62" s="361">
        <f>SUM(D56:D61)</f>
        <v>0</v>
      </c>
      <c r="E62" s="363"/>
      <c r="F62" s="363"/>
      <c r="G62" s="363"/>
      <c r="H62" s="363"/>
      <c r="I62" s="363"/>
      <c r="J62" s="363"/>
      <c r="K62" s="359"/>
    </row>
    <row r="63" spans="1:11" s="360" customFormat="1">
      <c r="A63" s="370" t="s">
        <v>302</v>
      </c>
      <c r="B63" s="361">
        <f>'Sources and Uses Budget'!C63</f>
        <v>68345535</v>
      </c>
      <c r="C63" s="361">
        <f>SUM(C8+C11+C13+C14+C15+C26+C27+C38+C42+C43+C54+C62)</f>
        <v>68345535</v>
      </c>
      <c r="D63" s="361">
        <f>SUM(D8+D11+D13+D14+D15+D26+D27+D38+D42+D43+D54+D62)</f>
        <v>0</v>
      </c>
      <c r="E63" s="361">
        <f>'Sources and Uses Budget'!S63</f>
        <v>55966829</v>
      </c>
      <c r="F63" s="361">
        <f>SUM(F10+F13+F14+F15+F26+F27+F38+F42+F43+F54)</f>
        <v>55966829</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125000</v>
      </c>
      <c r="C65" s="362">
        <f t="shared" ref="C65:C69" si="9">B65</f>
        <v>125000</v>
      </c>
      <c r="D65" s="362"/>
      <c r="E65" s="361">
        <f>'Sources and Uses Budget'!S65</f>
        <v>65250</v>
      </c>
      <c r="F65" s="362">
        <f t="shared" ref="F65:F69" si="10">E65</f>
        <v>65250</v>
      </c>
      <c r="G65" s="362"/>
      <c r="H65" s="361">
        <f>'Sources and Uses Budget'!T65</f>
        <v>0</v>
      </c>
      <c r="I65" s="362"/>
      <c r="J65" s="362"/>
      <c r="K65" s="359"/>
    </row>
    <row r="66" spans="1:11" s="360" customFormat="1" ht="24">
      <c r="A66" s="283" t="s">
        <v>1630</v>
      </c>
      <c r="B66" s="361">
        <f>'Sources and Uses Budget'!C66</f>
        <v>0</v>
      </c>
      <c r="C66" s="362">
        <f t="shared" si="9"/>
        <v>0</v>
      </c>
      <c r="D66" s="362"/>
      <c r="E66" s="361">
        <f>'Sources and Uses Budget'!S66</f>
        <v>0</v>
      </c>
      <c r="F66" s="362">
        <f t="shared" si="10"/>
        <v>0</v>
      </c>
      <c r="G66" s="362"/>
      <c r="H66" s="361">
        <f>'Sources and Uses Budget'!T66</f>
        <v>0</v>
      </c>
      <c r="I66" s="362"/>
      <c r="J66" s="362"/>
      <c r="K66" s="359"/>
    </row>
    <row r="67" spans="1:11" s="360" customFormat="1" ht="24">
      <c r="A67" s="283" t="s">
        <v>1631</v>
      </c>
      <c r="B67" s="361">
        <f>'Sources and Uses Budget'!C67</f>
        <v>160000</v>
      </c>
      <c r="C67" s="362">
        <f t="shared" si="9"/>
        <v>160000</v>
      </c>
      <c r="D67" s="362"/>
      <c r="E67" s="361">
        <f>'Sources and Uses Budget'!S67</f>
        <v>160000</v>
      </c>
      <c r="F67" s="362">
        <f t="shared" si="10"/>
        <v>160000</v>
      </c>
      <c r="G67" s="362"/>
      <c r="H67" s="361">
        <f>'Sources and Uses Budget'!T67</f>
        <v>0</v>
      </c>
      <c r="I67" s="362"/>
      <c r="J67" s="362"/>
      <c r="K67" s="359"/>
    </row>
    <row r="68" spans="1:11" s="360" customFormat="1">
      <c r="A68" s="283" t="s">
        <v>1637</v>
      </c>
      <c r="B68" s="361">
        <f>'Sources and Uses Budget'!C68</f>
        <v>0</v>
      </c>
      <c r="C68" s="362">
        <f t="shared" si="9"/>
        <v>0</v>
      </c>
      <c r="D68" s="362"/>
      <c r="E68" s="361">
        <f>'Sources and Uses Budget'!S68</f>
        <v>0</v>
      </c>
      <c r="F68" s="362">
        <f t="shared" si="10"/>
        <v>0</v>
      </c>
      <c r="G68" s="362"/>
      <c r="H68" s="361">
        <f>'Sources and Uses Budget'!T68</f>
        <v>0</v>
      </c>
      <c r="I68" s="362"/>
      <c r="J68" s="362"/>
      <c r="K68" s="359"/>
    </row>
    <row r="69" spans="1:11" s="360" customFormat="1">
      <c r="A69" s="364" t="str">
        <f>'Sources and Uses Budget'!$A69</f>
        <v>Other: (Partnership Legal / Other)</v>
      </c>
      <c r="B69" s="361">
        <f>'Sources and Uses Budget'!C69</f>
        <v>335000</v>
      </c>
      <c r="C69" s="362">
        <f t="shared" si="9"/>
        <v>335000</v>
      </c>
      <c r="D69" s="362"/>
      <c r="E69" s="361">
        <f>'Sources and Uses Budget'!S69</f>
        <v>312500</v>
      </c>
      <c r="F69" s="362">
        <f t="shared" si="10"/>
        <v>312500</v>
      </c>
      <c r="G69" s="362"/>
      <c r="H69" s="361">
        <f>'Sources and Uses Budget'!T69</f>
        <v>0</v>
      </c>
      <c r="I69" s="362"/>
      <c r="J69" s="362"/>
      <c r="K69" s="359"/>
    </row>
    <row r="70" spans="1:11" s="360" customFormat="1">
      <c r="A70" s="365" t="s">
        <v>601</v>
      </c>
      <c r="B70" s="361">
        <f>'Sources and Uses Budget'!C70</f>
        <v>620000</v>
      </c>
      <c r="C70" s="361">
        <f>SUM(C64:C69)</f>
        <v>620000</v>
      </c>
      <c r="D70" s="361">
        <f>SUM(D64:D69)</f>
        <v>0</v>
      </c>
      <c r="E70" s="361">
        <f>'Sources and Uses Budget'!S70</f>
        <v>537750</v>
      </c>
      <c r="F70" s="367">
        <f>SUM(F65:F69)</f>
        <v>537750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f t="shared" ref="C72:C76" si="11">B72</f>
        <v>0</v>
      </c>
      <c r="D72" s="362"/>
      <c r="E72" s="363"/>
      <c r="F72" s="363"/>
      <c r="G72" s="363"/>
      <c r="H72" s="363"/>
      <c r="I72" s="363"/>
      <c r="J72" s="363"/>
      <c r="K72" s="359"/>
    </row>
    <row r="73" spans="1:11" s="360" customFormat="1">
      <c r="A73" s="364" t="s">
        <v>604</v>
      </c>
      <c r="B73" s="361">
        <f>'Sources and Uses Budget'!C73</f>
        <v>0</v>
      </c>
      <c r="C73" s="362">
        <f t="shared" si="11"/>
        <v>0</v>
      </c>
      <c r="D73" s="362"/>
      <c r="E73" s="363"/>
      <c r="F73" s="363"/>
      <c r="G73" s="363"/>
      <c r="H73" s="363"/>
      <c r="I73" s="363"/>
      <c r="J73" s="363"/>
      <c r="K73" s="359"/>
    </row>
    <row r="74" spans="1:11" s="360" customFormat="1">
      <c r="A74" s="366" t="s">
        <v>986</v>
      </c>
      <c r="B74" s="361">
        <f>'Sources and Uses Budget'!C74</f>
        <v>0</v>
      </c>
      <c r="C74" s="362">
        <f t="shared" si="11"/>
        <v>0</v>
      </c>
      <c r="D74" s="362"/>
      <c r="E74" s="363"/>
      <c r="F74" s="363"/>
      <c r="G74" s="363"/>
      <c r="H74" s="363"/>
      <c r="I74" s="363"/>
      <c r="J74" s="363"/>
      <c r="K74" s="359"/>
    </row>
    <row r="75" spans="1:11" s="360" customFormat="1">
      <c r="A75" s="364" t="s">
        <v>605</v>
      </c>
      <c r="B75" s="361">
        <f>'Sources and Uses Budget'!C75</f>
        <v>1250528</v>
      </c>
      <c r="C75" s="362">
        <f t="shared" si="11"/>
        <v>1250528</v>
      </c>
      <c r="D75" s="362"/>
      <c r="E75" s="363"/>
      <c r="F75" s="363"/>
      <c r="G75" s="363"/>
      <c r="H75" s="363"/>
      <c r="I75" s="363"/>
      <c r="J75" s="363"/>
      <c r="K75" s="359"/>
    </row>
    <row r="76" spans="1:11" s="360" customFormat="1">
      <c r="A76" s="364" t="str">
        <f>'Sources and Uses Budget'!$A76</f>
        <v>Other: (Specify)</v>
      </c>
      <c r="B76" s="361">
        <f>'Sources and Uses Budget'!C76</f>
        <v>0</v>
      </c>
      <c r="C76" s="362">
        <f t="shared" si="11"/>
        <v>0</v>
      </c>
      <c r="D76" s="362"/>
      <c r="E76" s="363"/>
      <c r="F76" s="363"/>
      <c r="G76" s="363"/>
      <c r="H76" s="363"/>
      <c r="I76" s="363"/>
      <c r="J76" s="363"/>
      <c r="K76" s="359"/>
    </row>
    <row r="77" spans="1:11" s="360" customFormat="1">
      <c r="A77" s="365" t="s">
        <v>606</v>
      </c>
      <c r="B77" s="361">
        <f>'Sources and Uses Budget'!C77</f>
        <v>1250528</v>
      </c>
      <c r="C77" s="361">
        <f>SUM(C72:C76)</f>
        <v>1250528</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2276607</v>
      </c>
      <c r="C79" s="362">
        <f t="shared" ref="C79:C80" si="12">B79</f>
        <v>2276607</v>
      </c>
      <c r="D79" s="362"/>
      <c r="E79" s="361">
        <f>'Sources and Uses Budget'!S79</f>
        <v>2276607</v>
      </c>
      <c r="F79" s="362">
        <f t="shared" ref="F79:F80" si="13">E79</f>
        <v>2276607</v>
      </c>
      <c r="G79" s="362"/>
      <c r="H79" s="361">
        <f>'Sources and Uses Budget'!T79</f>
        <v>0</v>
      </c>
      <c r="I79" s="362"/>
      <c r="J79" s="362"/>
      <c r="K79" s="359"/>
    </row>
    <row r="80" spans="1:11" s="360" customFormat="1">
      <c r="A80" s="364" t="s">
        <v>58</v>
      </c>
      <c r="B80" s="361">
        <f>'Sources and Uses Budget'!C80</f>
        <v>1250000</v>
      </c>
      <c r="C80" s="362">
        <f t="shared" si="12"/>
        <v>1250000</v>
      </c>
      <c r="D80" s="362"/>
      <c r="E80" s="361">
        <f>'Sources and Uses Budget'!S80</f>
        <v>1087520</v>
      </c>
      <c r="F80" s="362">
        <f t="shared" si="13"/>
        <v>1087520</v>
      </c>
      <c r="G80" s="362"/>
      <c r="H80" s="361">
        <f>'Sources and Uses Budget'!T80</f>
        <v>0</v>
      </c>
      <c r="I80" s="362"/>
      <c r="J80" s="362"/>
      <c r="K80" s="359"/>
    </row>
    <row r="81" spans="1:11" s="360" customFormat="1">
      <c r="A81" s="365" t="s">
        <v>1209</v>
      </c>
      <c r="B81" s="361">
        <f>'Sources and Uses Budget'!C81</f>
        <v>3526607</v>
      </c>
      <c r="C81" s="361">
        <f>SUM(C79:C80)</f>
        <v>3526607</v>
      </c>
      <c r="D81" s="361">
        <f>SUM(D79:D80)</f>
        <v>0</v>
      </c>
      <c r="E81" s="361">
        <f>'Sources and Uses Budget'!S81</f>
        <v>3364127</v>
      </c>
      <c r="F81" s="361">
        <f>SUM(F79:F80)</f>
        <v>3364127</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2049</v>
      </c>
      <c r="B83" s="361">
        <f>'Sources and Uses Budget'!C83</f>
        <v>233398</v>
      </c>
      <c r="C83" s="362">
        <f t="shared" ref="C83:C95" si="14">B83</f>
        <v>233398</v>
      </c>
      <c r="D83" s="362"/>
      <c r="E83" s="363"/>
      <c r="F83" s="363"/>
      <c r="G83" s="363"/>
      <c r="H83" s="363"/>
      <c r="I83" s="363"/>
      <c r="J83" s="363"/>
      <c r="K83" s="359"/>
    </row>
    <row r="84" spans="1:11" s="360" customFormat="1">
      <c r="A84" s="145" t="s">
        <v>767</v>
      </c>
      <c r="B84" s="361">
        <f>'Sources and Uses Budget'!C84</f>
        <v>10593</v>
      </c>
      <c r="C84" s="362">
        <f t="shared" si="14"/>
        <v>10593</v>
      </c>
      <c r="D84" s="362"/>
      <c r="E84" s="361">
        <f>'Sources and Uses Budget'!S84</f>
        <v>10593</v>
      </c>
      <c r="F84" s="362">
        <f t="shared" ref="F84:F87" si="15">E84</f>
        <v>10593</v>
      </c>
      <c r="G84" s="362"/>
      <c r="H84" s="361">
        <f>'Sources and Uses Budget'!T84</f>
        <v>0</v>
      </c>
      <c r="I84" s="362"/>
      <c r="J84" s="362"/>
      <c r="K84" s="359"/>
    </row>
    <row r="85" spans="1:11" s="360" customFormat="1">
      <c r="A85" s="145" t="s">
        <v>768</v>
      </c>
      <c r="B85" s="361">
        <f>'Sources and Uses Budget'!C85</f>
        <v>1000890</v>
      </c>
      <c r="C85" s="362">
        <f t="shared" si="14"/>
        <v>1000890</v>
      </c>
      <c r="D85" s="362"/>
      <c r="E85" s="361">
        <f>'Sources and Uses Budget'!S85</f>
        <v>1000890</v>
      </c>
      <c r="F85" s="362">
        <f t="shared" si="15"/>
        <v>1000890</v>
      </c>
      <c r="G85" s="362"/>
      <c r="H85" s="361">
        <f>'Sources and Uses Budget'!T85</f>
        <v>0</v>
      </c>
      <c r="I85" s="362"/>
      <c r="J85" s="362"/>
      <c r="K85" s="359"/>
    </row>
    <row r="86" spans="1:11" s="360" customFormat="1">
      <c r="A86" s="145" t="s">
        <v>769</v>
      </c>
      <c r="B86" s="361">
        <f>'Sources and Uses Budget'!C86</f>
        <v>4810781</v>
      </c>
      <c r="C86" s="362">
        <f t="shared" si="14"/>
        <v>4810781</v>
      </c>
      <c r="D86" s="362"/>
      <c r="E86" s="361">
        <f>'Sources and Uses Budget'!S86</f>
        <v>4810781</v>
      </c>
      <c r="F86" s="362">
        <f t="shared" si="15"/>
        <v>4810781</v>
      </c>
      <c r="G86" s="362"/>
      <c r="H86" s="361">
        <f>'Sources and Uses Budget'!T86</f>
        <v>0</v>
      </c>
      <c r="I86" s="362"/>
      <c r="J86" s="362"/>
      <c r="K86" s="359"/>
    </row>
    <row r="87" spans="1:11" s="360" customFormat="1">
      <c r="A87" s="145" t="s">
        <v>770</v>
      </c>
      <c r="B87" s="361">
        <f>'Sources and Uses Budget'!C87</f>
        <v>0</v>
      </c>
      <c r="C87" s="362">
        <f t="shared" si="14"/>
        <v>0</v>
      </c>
      <c r="D87" s="362"/>
      <c r="E87" s="361">
        <f>'Sources and Uses Budget'!S87</f>
        <v>0</v>
      </c>
      <c r="F87" s="362">
        <f t="shared" si="15"/>
        <v>0</v>
      </c>
      <c r="G87" s="362"/>
      <c r="H87" s="361">
        <f>'Sources and Uses Budget'!T87</f>
        <v>0</v>
      </c>
      <c r="I87" s="362"/>
      <c r="J87" s="362"/>
      <c r="K87" s="359"/>
    </row>
    <row r="88" spans="1:11" s="360" customFormat="1">
      <c r="A88" s="145" t="s">
        <v>771</v>
      </c>
      <c r="B88" s="361">
        <f>'Sources and Uses Budget'!C88</f>
        <v>320000</v>
      </c>
      <c r="C88" s="362">
        <f t="shared" si="14"/>
        <v>320000</v>
      </c>
      <c r="D88" s="362"/>
      <c r="E88" s="363"/>
      <c r="F88" s="363"/>
      <c r="G88" s="363"/>
      <c r="H88" s="363"/>
      <c r="I88" s="363"/>
      <c r="J88" s="363"/>
      <c r="K88" s="359"/>
    </row>
    <row r="89" spans="1:11" s="360" customFormat="1">
      <c r="A89" s="145" t="s">
        <v>772</v>
      </c>
      <c r="B89" s="361">
        <f>'Sources and Uses Budget'!C89</f>
        <v>200000</v>
      </c>
      <c r="C89" s="362">
        <f t="shared" si="14"/>
        <v>200000</v>
      </c>
      <c r="D89" s="362"/>
      <c r="E89" s="361">
        <f>'Sources and Uses Budget'!S89</f>
        <v>200000</v>
      </c>
      <c r="F89" s="362">
        <f t="shared" ref="F89:F95" si="16">E89</f>
        <v>200000</v>
      </c>
      <c r="G89" s="362"/>
      <c r="H89" s="361">
        <f>'Sources and Uses Budget'!T89</f>
        <v>0</v>
      </c>
      <c r="I89" s="362"/>
      <c r="J89" s="362"/>
      <c r="K89" s="359"/>
    </row>
    <row r="90" spans="1:11" s="360" customFormat="1">
      <c r="A90" s="145" t="s">
        <v>773</v>
      </c>
      <c r="B90" s="361">
        <f>'Sources and Uses Budget'!C90</f>
        <v>6940</v>
      </c>
      <c r="C90" s="362">
        <f t="shared" si="14"/>
        <v>6940</v>
      </c>
      <c r="D90" s="362"/>
      <c r="E90" s="361">
        <f>'Sources and Uses Budget'!S90</f>
        <v>6940</v>
      </c>
      <c r="F90" s="362">
        <f t="shared" si="16"/>
        <v>6940</v>
      </c>
      <c r="G90" s="362"/>
      <c r="H90" s="361">
        <f>'Sources and Uses Budget'!T90</f>
        <v>0</v>
      </c>
      <c r="I90" s="362"/>
      <c r="J90" s="362"/>
      <c r="K90" s="359"/>
    </row>
    <row r="91" spans="1:11" s="360" customFormat="1">
      <c r="A91" s="155" t="s">
        <v>372</v>
      </c>
      <c r="B91" s="361">
        <f>'Sources and Uses Budget'!C91</f>
        <v>135000</v>
      </c>
      <c r="C91" s="362">
        <f t="shared" si="14"/>
        <v>135000</v>
      </c>
      <c r="D91" s="362"/>
      <c r="E91" s="361">
        <f>'Sources and Uses Budget'!S91</f>
        <v>20000</v>
      </c>
      <c r="F91" s="362">
        <f t="shared" si="16"/>
        <v>20000</v>
      </c>
      <c r="G91" s="362"/>
      <c r="H91" s="361">
        <f>'Sources and Uses Budget'!T91</f>
        <v>0</v>
      </c>
      <c r="I91" s="362"/>
      <c r="J91" s="362"/>
      <c r="K91" s="359"/>
    </row>
    <row r="92" spans="1:11" s="360" customFormat="1">
      <c r="A92" s="508" t="s">
        <v>1211</v>
      </c>
      <c r="B92" s="361">
        <f>'Sources and Uses Budget'!C92</f>
        <v>0</v>
      </c>
      <c r="C92" s="362">
        <f t="shared" si="14"/>
        <v>0</v>
      </c>
      <c r="D92" s="362"/>
      <c r="E92" s="361">
        <f>'Sources and Uses Budget'!S92</f>
        <v>0</v>
      </c>
      <c r="F92" s="362">
        <f t="shared" si="16"/>
        <v>0</v>
      </c>
      <c r="G92" s="362"/>
      <c r="H92" s="361">
        <f>'Sources and Uses Budget'!T92</f>
        <v>0</v>
      </c>
      <c r="I92" s="362"/>
      <c r="J92" s="362"/>
      <c r="K92" s="359"/>
    </row>
    <row r="93" spans="1:11" s="360" customFormat="1">
      <c r="A93" s="364" t="str">
        <f>'Sources and Uses Budget'!$A93</f>
        <v>Other: (Organizational Costs)</v>
      </c>
      <c r="B93" s="361">
        <f>'Sources and Uses Budget'!C93</f>
        <v>31020</v>
      </c>
      <c r="C93" s="362">
        <f t="shared" si="14"/>
        <v>31020</v>
      </c>
      <c r="D93" s="362"/>
      <c r="E93" s="361">
        <f>'Sources and Uses Budget'!S93</f>
        <v>0</v>
      </c>
      <c r="F93" s="362">
        <f t="shared" si="16"/>
        <v>0</v>
      </c>
      <c r="G93" s="362"/>
      <c r="H93" s="361">
        <f>'Sources and Uses Budget'!T93</f>
        <v>0</v>
      </c>
      <c r="I93" s="362"/>
      <c r="J93" s="362"/>
      <c r="K93" s="359"/>
    </row>
    <row r="94" spans="1:11" s="360" customFormat="1">
      <c r="A94" s="364" t="str">
        <f>'Sources and Uses Budget'!$A94</f>
        <v>Other: (Utility Connectons/Deposits)</v>
      </c>
      <c r="B94" s="361">
        <f>'Sources and Uses Budget'!C94</f>
        <v>510000</v>
      </c>
      <c r="C94" s="362">
        <f t="shared" si="14"/>
        <v>510000</v>
      </c>
      <c r="D94" s="362"/>
      <c r="E94" s="361">
        <f>'Sources and Uses Budget'!S94</f>
        <v>510000</v>
      </c>
      <c r="F94" s="362">
        <f t="shared" si="16"/>
        <v>510000</v>
      </c>
      <c r="G94" s="362"/>
      <c r="H94" s="361">
        <f>'Sources and Uses Budget'!T94</f>
        <v>0</v>
      </c>
      <c r="I94" s="362"/>
      <c r="J94" s="362"/>
      <c r="K94" s="359"/>
    </row>
    <row r="95" spans="1:11" s="360" customFormat="1">
      <c r="A95" s="364" t="str">
        <f>'Sources and Uses Budget'!$A95</f>
        <v>Other: (Misc City/County/Other fees)</v>
      </c>
      <c r="B95" s="361">
        <f>'Sources and Uses Budget'!C95</f>
        <v>99648</v>
      </c>
      <c r="C95" s="362">
        <f t="shared" si="14"/>
        <v>99648</v>
      </c>
      <c r="D95" s="362"/>
      <c r="E95" s="361">
        <f>'Sources and Uses Budget'!S95</f>
        <v>0</v>
      </c>
      <c r="F95" s="362">
        <f t="shared" si="16"/>
        <v>0</v>
      </c>
      <c r="G95" s="362"/>
      <c r="H95" s="361">
        <f>'Sources and Uses Budget'!T95</f>
        <v>0</v>
      </c>
      <c r="I95" s="362"/>
      <c r="J95" s="362"/>
      <c r="K95" s="359"/>
    </row>
    <row r="96" spans="1:11" s="360" customFormat="1">
      <c r="A96" s="365" t="s">
        <v>774</v>
      </c>
      <c r="B96" s="361">
        <f>'Sources and Uses Budget'!C96</f>
        <v>7358270</v>
      </c>
      <c r="C96" s="361">
        <f>SUM(C83:C95)</f>
        <v>7358270</v>
      </c>
      <c r="D96" s="361">
        <f>SUM(D83:D95)</f>
        <v>0</v>
      </c>
      <c r="E96" s="361">
        <f>'Sources and Uses Budget'!S96</f>
        <v>6559204</v>
      </c>
      <c r="F96" s="367">
        <f>SUM(F84:F87,F89:F95)</f>
        <v>6559204</v>
      </c>
      <c r="G96" s="367">
        <f>SUM(G84:G87,G89:G95)</f>
        <v>0</v>
      </c>
      <c r="H96" s="361">
        <f>'Sources and Uses Budget'!T96</f>
        <v>0</v>
      </c>
      <c r="I96" s="361">
        <f>SUM(I84:I87,I89:I95)</f>
        <v>0</v>
      </c>
      <c r="J96" s="361">
        <f>SUM(J84:J87,J89:J95)</f>
        <v>0</v>
      </c>
      <c r="K96" s="359"/>
    </row>
    <row r="97" spans="1:11" s="360" customFormat="1">
      <c r="A97" s="365" t="s">
        <v>1029</v>
      </c>
      <c r="B97" s="361">
        <f>'Sources and Uses Budget'!C97</f>
        <v>81100940</v>
      </c>
      <c r="C97" s="361">
        <f>SUM(C63+C70+C77+C81+C96)</f>
        <v>81100940</v>
      </c>
      <c r="D97" s="361">
        <f>SUM(D63+D70+D77+D81+D96)</f>
        <v>0</v>
      </c>
      <c r="E97" s="361">
        <f>'Sources and Uses Budget'!S97</f>
        <v>66427910</v>
      </c>
      <c r="F97" s="367">
        <f>SUM(+F63+F70+F81+F96)</f>
        <v>66427910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9964186</v>
      </c>
      <c r="C99" s="362">
        <f t="shared" ref="C99" si="17">B99</f>
        <v>9964186</v>
      </c>
      <c r="D99" s="362"/>
      <c r="E99" s="361">
        <f>'Sources and Uses Budget'!S99</f>
        <v>9964186</v>
      </c>
      <c r="F99" s="362">
        <f t="shared" ref="F99" si="18">E99</f>
        <v>9964186</v>
      </c>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9964186</v>
      </c>
      <c r="C104" s="361">
        <f>SUM(C99:C103)</f>
        <v>9964186</v>
      </c>
      <c r="D104" s="361">
        <f>SUM(D99:D103)</f>
        <v>0</v>
      </c>
      <c r="E104" s="361">
        <f>'Sources and Uses Budget'!S104</f>
        <v>9964186</v>
      </c>
      <c r="F104" s="367">
        <f>SUM(F99:F103)</f>
        <v>9964186</v>
      </c>
      <c r="G104" s="367">
        <f>SUM(G99:G103)</f>
        <v>0</v>
      </c>
      <c r="H104" s="361">
        <f>'Sources and Uses Budget'!T104</f>
        <v>0</v>
      </c>
      <c r="I104" s="367">
        <f>SUM(I99:I103)</f>
        <v>0</v>
      </c>
      <c r="J104" s="367">
        <f>SUM(J99:J103)</f>
        <v>0</v>
      </c>
      <c r="K104" s="359"/>
    </row>
    <row r="105" spans="1:11" s="360" customFormat="1">
      <c r="A105" s="365" t="s">
        <v>1030</v>
      </c>
      <c r="B105" s="361">
        <f>'Sources and Uses Budget'!C105</f>
        <v>91065126</v>
      </c>
      <c r="C105" s="367">
        <f>SUM(C97+C104)</f>
        <v>91065126</v>
      </c>
      <c r="D105" s="367">
        <f>SUM(D97+D104)</f>
        <v>0</v>
      </c>
      <c r="E105" s="361">
        <f>'Sources and Uses Budget'!S105</f>
        <v>76392096</v>
      </c>
      <c r="F105" s="367">
        <f>F97+F104</f>
        <v>76392096</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76392096</v>
      </c>
      <c r="F107" s="367">
        <f>F105+F106</f>
        <v>76392096</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0"/>
      <c r="E124" s="1849"/>
      <c r="F124" s="1849"/>
      <c r="G124" s="1849"/>
      <c r="H124" s="1849"/>
      <c r="I124" s="1849"/>
      <c r="J124" s="376"/>
      <c r="K124" s="359"/>
    </row>
    <row r="125" spans="1:11" s="360" customFormat="1" ht="12.75">
      <c r="A125" s="385"/>
      <c r="B125" s="384"/>
      <c r="C125" s="385"/>
      <c r="D125" s="1849"/>
      <c r="E125" s="1849"/>
      <c r="F125" s="1849"/>
      <c r="G125" s="1849"/>
      <c r="H125" s="1849"/>
      <c r="I125" s="1849"/>
      <c r="J125" s="376"/>
      <c r="K125" s="359"/>
    </row>
    <row r="126" spans="1:11" s="360" customFormat="1" ht="12.75">
      <c r="A126" s="385"/>
      <c r="B126" s="384"/>
      <c r="C126" s="385"/>
      <c r="D126" s="1849"/>
      <c r="E126" s="1849"/>
      <c r="F126" s="1849"/>
      <c r="G126" s="1849"/>
      <c r="H126" s="1849"/>
      <c r="I126" s="1849"/>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1"/>
      <c r="B139" s="1849"/>
      <c r="C139" s="1849"/>
      <c r="D139" s="356"/>
      <c r="E139" s="385"/>
      <c r="F139" s="385"/>
      <c r="G139" s="385"/>
    </row>
    <row r="140" spans="1:11" ht="12" customHeight="1">
      <c r="A140" s="1822"/>
      <c r="B140" s="1822"/>
      <c r="C140" s="182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dimension ref="A1:CP251"/>
  <sheetViews>
    <sheetView showGridLines="0" view="pageBreakPreview" topLeftCell="A189" zoomScaleNormal="100" zoomScaleSheetLayoutView="100" workbookViewId="0">
      <selection activeCell="U204" sqref="U204:X206"/>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24" t="s">
        <v>2384</v>
      </c>
      <c r="B1" s="2325"/>
      <c r="C1" s="2325"/>
      <c r="D1" s="2325"/>
      <c r="E1" s="2325"/>
      <c r="F1" s="2325"/>
      <c r="G1" s="2325"/>
      <c r="H1" s="2325"/>
      <c r="I1" s="2325"/>
      <c r="J1" s="2325"/>
      <c r="K1" s="2325"/>
      <c r="L1" s="2325"/>
      <c r="M1" s="2325"/>
      <c r="N1" s="2325"/>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c r="AL1" s="2325"/>
      <c r="AM1" s="2325"/>
      <c r="AN1" s="2325"/>
      <c r="AO1" s="2325"/>
      <c r="AP1" s="2325"/>
      <c r="AQ1" s="2325"/>
      <c r="AR1" s="2325"/>
      <c r="AS1" s="2325"/>
      <c r="AT1" s="2325"/>
      <c r="AU1" s="2325"/>
      <c r="AV1" s="2325"/>
      <c r="AW1" s="2325"/>
      <c r="AX1" s="2325"/>
      <c r="AY1" s="2325"/>
      <c r="AZ1" s="2325"/>
      <c r="BA1" s="2325"/>
      <c r="BB1" s="2325"/>
      <c r="BC1" s="2325"/>
      <c r="BD1" s="2325"/>
      <c r="BE1" s="2326"/>
    </row>
    <row r="2" spans="1:65" ht="15.75" customHeight="1">
      <c r="A2" s="2327" t="s">
        <v>2383</v>
      </c>
      <c r="B2" s="2328"/>
      <c r="C2" s="2328"/>
      <c r="D2" s="2328"/>
      <c r="E2" s="2328"/>
      <c r="F2" s="2328"/>
      <c r="G2" s="2328"/>
      <c r="H2" s="2328"/>
      <c r="I2" s="2328"/>
      <c r="J2" s="2328"/>
      <c r="K2" s="2328"/>
      <c r="L2" s="2328"/>
      <c r="M2" s="2328"/>
      <c r="N2" s="2328"/>
      <c r="O2" s="2328"/>
      <c r="P2" s="2328"/>
      <c r="Q2" s="2328"/>
      <c r="R2" s="2328"/>
      <c r="S2" s="2328"/>
      <c r="T2" s="2328"/>
      <c r="U2" s="2328"/>
      <c r="V2" s="2328"/>
      <c r="W2" s="2328"/>
      <c r="X2" s="2328"/>
      <c r="Y2" s="2328"/>
      <c r="Z2" s="2328"/>
      <c r="AA2" s="2328"/>
      <c r="AB2" s="2328"/>
      <c r="AC2" s="2328"/>
      <c r="AD2" s="2328"/>
      <c r="AE2" s="2328"/>
      <c r="AF2" s="2328"/>
      <c r="AG2" s="2328"/>
      <c r="AH2" s="2328"/>
      <c r="AI2" s="2328"/>
      <c r="AJ2" s="2328"/>
      <c r="AK2" s="2328"/>
      <c r="AL2" s="2328"/>
      <c r="AM2" s="2328"/>
      <c r="AN2" s="2328"/>
      <c r="AO2" s="2328"/>
      <c r="AP2" s="2328"/>
      <c r="AQ2" s="2328"/>
      <c r="AR2" s="2328"/>
      <c r="AS2" s="2328"/>
      <c r="AT2" s="2328"/>
      <c r="AU2" s="2328"/>
      <c r="AV2" s="2328"/>
      <c r="AW2" s="2328"/>
      <c r="AX2" s="2328"/>
      <c r="AY2" s="2328"/>
      <c r="AZ2" s="2328"/>
      <c r="BA2" s="2328"/>
      <c r="BB2" s="2328"/>
      <c r="BC2" s="2328"/>
      <c r="BD2" s="2328"/>
      <c r="BE2" s="2329"/>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8" t="s">
        <v>2584</v>
      </c>
      <c r="AY3" s="2179"/>
      <c r="AZ3" s="2179"/>
      <c r="BA3" s="2330"/>
      <c r="BB3" s="2178" t="s">
        <v>2585</v>
      </c>
      <c r="BC3" s="2179"/>
      <c r="BD3" s="2179"/>
      <c r="BE3" s="2330"/>
    </row>
    <row r="4" spans="1:65" ht="15.75" customHeight="1" thickBot="1">
      <c r="A4" s="1207"/>
      <c r="B4" s="1209" t="s">
        <v>656</v>
      </c>
      <c r="C4" s="1209"/>
      <c r="D4" s="1209"/>
      <c r="E4" s="1209"/>
      <c r="F4" s="1209"/>
      <c r="G4" s="1208"/>
      <c r="H4" s="1208"/>
      <c r="I4" s="1208"/>
      <c r="J4" s="1208"/>
      <c r="K4" s="1208"/>
      <c r="L4" s="2321" t="str">
        <f>IF(Application!H18="","",Application!H18)</f>
        <v>Garvey Apartments</v>
      </c>
      <c r="M4" s="2322"/>
      <c r="N4" s="2322"/>
      <c r="O4" s="2322"/>
      <c r="P4" s="2322"/>
      <c r="Q4" s="2322"/>
      <c r="R4" s="2322"/>
      <c r="S4" s="2322"/>
      <c r="T4" s="2322"/>
      <c r="U4" s="2322"/>
      <c r="V4" s="2322"/>
      <c r="W4" s="2322"/>
      <c r="X4" s="2322"/>
      <c r="Y4" s="2322"/>
      <c r="Z4" s="2322"/>
      <c r="AA4" s="2322"/>
      <c r="AB4" s="2322"/>
      <c r="AC4" s="2323"/>
      <c r="AD4" s="1208"/>
      <c r="AE4" s="1208"/>
      <c r="AF4" s="2310" t="s">
        <v>2382</v>
      </c>
      <c r="AG4" s="2310"/>
      <c r="AH4" s="2310"/>
      <c r="AI4" s="2310"/>
      <c r="AJ4" s="2310"/>
      <c r="AK4" s="2310"/>
      <c r="AL4" s="2310"/>
      <c r="AM4" s="2310"/>
      <c r="AN4" s="2310"/>
      <c r="AO4" s="2310"/>
      <c r="AP4" s="2311">
        <v>46402</v>
      </c>
      <c r="AQ4" s="2312"/>
      <c r="AR4" s="2312"/>
      <c r="AS4" s="2312"/>
      <c r="AT4" s="2312"/>
      <c r="AU4" s="2312"/>
      <c r="AV4" s="1208"/>
      <c r="AW4" s="1208"/>
      <c r="AX4" s="2318" t="s">
        <v>2586</v>
      </c>
      <c r="AY4" s="2319"/>
      <c r="AZ4" s="2319"/>
      <c r="BA4" s="2320"/>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10" t="s">
        <v>2381</v>
      </c>
      <c r="AG5" s="2310"/>
      <c r="AH5" s="2310"/>
      <c r="AI5" s="2310"/>
      <c r="AJ5" s="2310"/>
      <c r="AK5" s="2310"/>
      <c r="AL5" s="2310"/>
      <c r="AM5" s="2310"/>
      <c r="AN5" s="2310"/>
      <c r="AO5" s="2310"/>
      <c r="AP5" s="2311">
        <v>46402</v>
      </c>
      <c r="AQ5" s="2312"/>
      <c r="AR5" s="2312"/>
      <c r="AS5" s="2312"/>
      <c r="AT5" s="2312"/>
      <c r="AU5" s="2312"/>
      <c r="AV5" s="1208"/>
      <c r="AW5" s="1208"/>
      <c r="AX5" s="2318" t="s">
        <v>2587</v>
      </c>
      <c r="AY5" s="2319"/>
      <c r="AZ5" s="2319"/>
      <c r="BA5" s="2320"/>
      <c r="BB5" s="1210">
        <f t="array" ref="BB5">ROUNDDOWN(SUM(IF((B19:I27&gt;0%)*(B19:I27&lt;=50%),J19:O27,0))/J29,2)</f>
        <v>0.3</v>
      </c>
      <c r="BC5" s="1211"/>
      <c r="BD5" s="1211"/>
      <c r="BE5" s="1212"/>
    </row>
    <row r="6" spans="1:65" ht="15.75" customHeight="1" thickBot="1">
      <c r="A6" s="1207"/>
      <c r="B6" s="1209" t="s">
        <v>2380</v>
      </c>
      <c r="C6" s="1208"/>
      <c r="D6" s="1208"/>
      <c r="E6" s="1208"/>
      <c r="F6" s="1208"/>
      <c r="G6" s="1208"/>
      <c r="H6" s="1208"/>
      <c r="I6" s="1208"/>
      <c r="J6" s="1208"/>
      <c r="K6" s="1208"/>
      <c r="L6" s="2321" t="str">
        <f>IF(Application!H16="","",Application!H16)</f>
        <v>Garvey South, LP</v>
      </c>
      <c r="M6" s="2322"/>
      <c r="N6" s="2322"/>
      <c r="O6" s="2322"/>
      <c r="P6" s="2322"/>
      <c r="Q6" s="2322"/>
      <c r="R6" s="2322"/>
      <c r="S6" s="2322"/>
      <c r="T6" s="2322"/>
      <c r="U6" s="2322"/>
      <c r="V6" s="2322"/>
      <c r="W6" s="2322"/>
      <c r="X6" s="2322"/>
      <c r="Y6" s="2322"/>
      <c r="Z6" s="2322"/>
      <c r="AA6" s="2322"/>
      <c r="AB6" s="2322"/>
      <c r="AC6" s="2323"/>
      <c r="AD6" s="1208"/>
      <c r="AE6" s="1208"/>
      <c r="AF6" s="2313" t="s">
        <v>2379</v>
      </c>
      <c r="AG6" s="2313"/>
      <c r="AH6" s="2313"/>
      <c r="AI6" s="2313"/>
      <c r="AJ6" s="2313"/>
      <c r="AK6" s="2313"/>
      <c r="AL6" s="2313"/>
      <c r="AM6" s="2313"/>
      <c r="AN6" s="2313"/>
      <c r="AO6" s="2313"/>
      <c r="AP6" s="2314">
        <v>6</v>
      </c>
      <c r="AQ6" s="2314"/>
      <c r="AR6" s="2314"/>
      <c r="AS6" s="2314"/>
      <c r="AT6" s="2314"/>
      <c r="AU6" s="2314"/>
      <c r="AV6" s="1208"/>
      <c r="AW6" s="1208"/>
      <c r="AX6" s="2318" t="s">
        <v>2588</v>
      </c>
      <c r="AY6" s="2319"/>
      <c r="AZ6" s="2319"/>
      <c r="BA6" s="2320"/>
      <c r="BB6" s="1210">
        <f t="array" ref="BB6">ROUNDDOWN(SUM(IF((B19:I27&gt;60%)*(B19:I27&lt;=80%),J19:O27,0))/J29,2)</f>
        <v>0.01</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13" t="s">
        <v>2378</v>
      </c>
      <c r="AG7" s="2313"/>
      <c r="AH7" s="2313"/>
      <c r="AI7" s="2313"/>
      <c r="AJ7" s="2313"/>
      <c r="AK7" s="2313"/>
      <c r="AL7" s="2313"/>
      <c r="AM7" s="2313"/>
      <c r="AN7" s="2313"/>
      <c r="AO7" s="2313"/>
      <c r="AP7" s="2314">
        <v>2</v>
      </c>
      <c r="AQ7" s="2314"/>
      <c r="AR7" s="2314"/>
      <c r="AS7" s="2314"/>
      <c r="AT7" s="2314"/>
      <c r="AU7" s="2314"/>
      <c r="AV7" s="1208"/>
      <c r="AW7" s="1208"/>
      <c r="AX7" s="1208"/>
      <c r="AY7" s="1208"/>
      <c r="AZ7" s="1208"/>
      <c r="BA7" s="1208"/>
      <c r="BB7" s="1208"/>
      <c r="BC7" s="1208"/>
      <c r="BD7" s="1208"/>
      <c r="BE7" s="1213"/>
    </row>
    <row r="8" spans="1:65" thickBot="1">
      <c r="A8" s="1207"/>
      <c r="B8" s="1209" t="s">
        <v>2625</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5" t="str">
        <f>Application!T197</f>
        <v>No</v>
      </c>
      <c r="AC8" s="2316"/>
      <c r="AD8" s="2317"/>
      <c r="AE8" s="1208"/>
      <c r="AF8" s="2313" t="s">
        <v>2377</v>
      </c>
      <c r="AG8" s="2313"/>
      <c r="AH8" s="2313"/>
      <c r="AI8" s="2313"/>
      <c r="AJ8" s="2313"/>
      <c r="AK8" s="2313"/>
      <c r="AL8" s="2313"/>
      <c r="AM8" s="2313"/>
      <c r="AN8" s="2313"/>
      <c r="AO8" s="2313"/>
      <c r="AP8" s="2314" t="s">
        <v>2053</v>
      </c>
      <c r="AQ8" s="2314"/>
      <c r="AR8" s="2314"/>
      <c r="AS8" s="2314"/>
      <c r="AT8" s="2314"/>
      <c r="AU8" s="2314"/>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10" t="s">
        <v>2376</v>
      </c>
      <c r="AG9" s="2310"/>
      <c r="AH9" s="2310"/>
      <c r="AI9" s="2310"/>
      <c r="AJ9" s="2310"/>
      <c r="AK9" s="2310"/>
      <c r="AL9" s="2310"/>
      <c r="AM9" s="2310"/>
      <c r="AN9" s="2310"/>
      <c r="AO9" s="2310"/>
      <c r="AP9" s="2311">
        <v>47209</v>
      </c>
      <c r="AQ9" s="2312"/>
      <c r="AR9" s="2312"/>
      <c r="AS9" s="2312"/>
      <c r="AT9" s="2312"/>
      <c r="AU9" s="2312"/>
      <c r="AV9" s="1208"/>
      <c r="AW9" s="1208"/>
      <c r="AX9" s="1208"/>
      <c r="AY9" s="1208"/>
      <c r="AZ9" s="1208"/>
      <c r="BA9" s="1208"/>
      <c r="BB9" s="1208"/>
      <c r="BC9" s="1208"/>
      <c r="BD9" s="1208"/>
      <c r="BE9" s="1213"/>
      <c r="BM9" s="1204" t="s">
        <v>2375</v>
      </c>
    </row>
    <row r="10" spans="1:65" ht="15">
      <c r="A10" s="1207"/>
      <c r="B10" s="1209" t="s">
        <v>2374</v>
      </c>
      <c r="C10" s="1209"/>
      <c r="D10" s="1209"/>
      <c r="E10" s="1209"/>
      <c r="F10" s="1209"/>
      <c r="G10" s="1209"/>
      <c r="H10" s="1209"/>
      <c r="I10" s="1209"/>
      <c r="J10" s="1209"/>
      <c r="K10" s="1209"/>
      <c r="L10" s="1209"/>
      <c r="M10" s="1208"/>
      <c r="N10" s="2309">
        <f>Application!AO635</f>
        <v>23000000</v>
      </c>
      <c r="O10" s="2309"/>
      <c r="P10" s="2309"/>
      <c r="Q10" s="2309"/>
      <c r="R10" s="2309"/>
      <c r="S10" s="2309"/>
      <c r="T10" s="2309"/>
      <c r="U10" s="1208"/>
      <c r="V10" s="1208"/>
      <c r="W10" s="1208"/>
      <c r="X10" s="1214"/>
      <c r="Y10" s="1214"/>
      <c r="Z10" s="1214"/>
      <c r="AA10" s="1214"/>
      <c r="AB10" s="1214"/>
      <c r="AC10" s="1214"/>
      <c r="AD10" s="1214"/>
      <c r="AE10" s="1214"/>
      <c r="AF10" s="2310" t="s">
        <v>2373</v>
      </c>
      <c r="AG10" s="2310"/>
      <c r="AH10" s="2310"/>
      <c r="AI10" s="2310"/>
      <c r="AJ10" s="2310"/>
      <c r="AK10" s="2310"/>
      <c r="AL10" s="2310"/>
      <c r="AM10" s="2310"/>
      <c r="AN10" s="2310"/>
      <c r="AO10" s="2310"/>
      <c r="AP10" s="2311">
        <v>47209</v>
      </c>
      <c r="AQ10" s="2312"/>
      <c r="AR10" s="2312"/>
      <c r="AS10" s="2312"/>
      <c r="AT10" s="2312"/>
      <c r="AU10" s="2312"/>
      <c r="AV10" s="1214"/>
      <c r="AW10" s="1214"/>
      <c r="AX10" s="1208"/>
      <c r="AY10" s="1208"/>
      <c r="AZ10" s="1208"/>
      <c r="BA10" s="1208"/>
      <c r="BB10" s="1208"/>
      <c r="BC10" s="1208"/>
      <c r="BD10" s="1208"/>
      <c r="BE10" s="1213"/>
      <c r="BM10" s="1204" t="s">
        <v>2372</v>
      </c>
    </row>
    <row r="11" spans="1:65" ht="15">
      <c r="A11" s="1207"/>
      <c r="B11" s="1209" t="s">
        <v>2371</v>
      </c>
      <c r="C11" s="1209"/>
      <c r="D11" s="1209"/>
      <c r="E11" s="1209"/>
      <c r="F11" s="1209"/>
      <c r="G11" s="1209"/>
      <c r="H11" s="1209"/>
      <c r="I11" s="1209"/>
      <c r="J11" s="1209"/>
      <c r="K11" s="1209"/>
      <c r="L11" s="1209"/>
      <c r="M11" s="1208"/>
      <c r="N11" s="2309">
        <f>Application!AA943</f>
        <v>6000000</v>
      </c>
      <c r="O11" s="2309"/>
      <c r="P11" s="2309"/>
      <c r="Q11" s="2309"/>
      <c r="R11" s="2309"/>
      <c r="S11" s="2309"/>
      <c r="T11" s="2309"/>
      <c r="U11" s="1208"/>
      <c r="V11" s="1208"/>
      <c r="W11" s="1208"/>
      <c r="X11" s="1214"/>
      <c r="Y11" s="1214"/>
      <c r="Z11" s="1214"/>
      <c r="AA11" s="1214"/>
      <c r="AB11" s="1214"/>
      <c r="AC11" s="1214"/>
      <c r="AD11" s="1214"/>
      <c r="AE11" s="1214"/>
      <c r="AF11" s="2310" t="s">
        <v>2370</v>
      </c>
      <c r="AG11" s="2310"/>
      <c r="AH11" s="2310"/>
      <c r="AI11" s="2310"/>
      <c r="AJ11" s="2310"/>
      <c r="AK11" s="2310"/>
      <c r="AL11" s="2310"/>
      <c r="AM11" s="2310"/>
      <c r="AN11" s="2310"/>
      <c r="AO11" s="2310"/>
      <c r="AP11" s="2311">
        <v>47484</v>
      </c>
      <c r="AQ11" s="2312"/>
      <c r="AR11" s="2312"/>
      <c r="AS11" s="2312"/>
      <c r="AT11" s="2312"/>
      <c r="AU11" s="2312"/>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2369</v>
      </c>
    </row>
    <row r="13" spans="1:65" thickBot="1">
      <c r="A13" s="1208"/>
      <c r="B13" s="2300" t="s">
        <v>2368</v>
      </c>
      <c r="C13" s="2301"/>
      <c r="D13" s="2301"/>
      <c r="E13" s="2301"/>
      <c r="F13" s="2301"/>
      <c r="G13" s="2301"/>
      <c r="H13" s="2301"/>
      <c r="I13" s="2301"/>
      <c r="J13" s="2301"/>
      <c r="K13" s="2301"/>
      <c r="L13" s="2301"/>
      <c r="M13" s="2301"/>
      <c r="N13" s="2301"/>
      <c r="O13" s="2301"/>
      <c r="P13" s="2302"/>
      <c r="Q13" s="2303" t="s">
        <v>669</v>
      </c>
      <c r="R13" s="2304"/>
      <c r="S13" s="2304"/>
      <c r="T13" s="2305"/>
      <c r="U13" s="1214"/>
      <c r="V13" s="1208"/>
      <c r="W13" s="1208"/>
      <c r="X13" s="1208"/>
      <c r="Y13" s="1208"/>
      <c r="Z13" s="1208"/>
      <c r="AA13" s="2290" t="s">
        <v>2367</v>
      </c>
      <c r="AB13" s="2290"/>
      <c r="AC13" s="2290"/>
      <c r="AD13" s="2290"/>
      <c r="AE13" s="2290"/>
      <c r="AF13" s="2290"/>
      <c r="AG13" s="2290"/>
      <c r="AH13" s="2290"/>
      <c r="AI13" s="2290"/>
      <c r="AJ13" s="2290"/>
      <c r="AK13" s="2290"/>
      <c r="AL13" s="2290"/>
      <c r="AM13" s="2290"/>
      <c r="AN13" s="2290"/>
      <c r="AO13" s="2306">
        <f>Application!W481</f>
        <v>74</v>
      </c>
      <c r="AP13" s="2307"/>
      <c r="AQ13" s="2307"/>
      <c r="AR13" s="2307"/>
      <c r="AS13" s="2307"/>
      <c r="AT13" s="1214"/>
      <c r="AU13" s="1214"/>
      <c r="AV13" s="1214"/>
      <c r="AW13" s="1214"/>
      <c r="AX13" s="1214"/>
      <c r="AY13" s="1214"/>
      <c r="AZ13" s="1214"/>
      <c r="BA13" s="1214"/>
      <c r="BB13" s="1214"/>
      <c r="BC13" s="1214"/>
      <c r="BD13" s="1214"/>
      <c r="BE13" s="1215"/>
      <c r="BM13" s="1204" t="s">
        <v>2366</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8" t="s">
        <v>2365</v>
      </c>
      <c r="AB14" s="2308"/>
      <c r="AC14" s="2308"/>
      <c r="AD14" s="2308"/>
      <c r="AE14" s="2308"/>
      <c r="AF14" s="2308"/>
      <c r="AG14" s="2308"/>
      <c r="AH14" s="2308"/>
      <c r="AI14" s="2308"/>
      <c r="AJ14" s="2308"/>
      <c r="AK14" s="2308"/>
      <c r="AL14" s="2308"/>
      <c r="AM14" s="2308"/>
      <c r="AN14" s="2308"/>
      <c r="AO14" s="2291">
        <v>46083</v>
      </c>
      <c r="AP14" s="2292"/>
      <c r="AQ14" s="2292"/>
      <c r="AR14" s="2292"/>
      <c r="AS14" s="2292"/>
      <c r="AT14" s="1214"/>
      <c r="AU14" s="1214"/>
      <c r="AV14" s="1214"/>
      <c r="AW14" s="1214"/>
      <c r="AX14" s="1214"/>
      <c r="AY14" s="1214"/>
      <c r="AZ14" s="1214"/>
      <c r="BA14" s="1214"/>
      <c r="BB14" s="1214"/>
      <c r="BC14" s="1214"/>
      <c r="BD14" s="1214"/>
      <c r="BE14" s="1215"/>
    </row>
    <row r="15" spans="1:65" thickBot="1">
      <c r="A15" s="1208"/>
      <c r="B15" s="2285" t="s">
        <v>2364</v>
      </c>
      <c r="C15" s="2286"/>
      <c r="D15" s="2286"/>
      <c r="E15" s="2286"/>
      <c r="F15" s="2286"/>
      <c r="G15" s="2286"/>
      <c r="H15" s="2286"/>
      <c r="I15" s="2286"/>
      <c r="J15" s="2286"/>
      <c r="K15" s="2286"/>
      <c r="L15" s="2286"/>
      <c r="M15" s="2286"/>
      <c r="N15" s="2286"/>
      <c r="O15" s="2286"/>
      <c r="P15" s="2286"/>
      <c r="Q15" s="2286"/>
      <c r="R15" s="2287"/>
      <c r="S15" s="2288" t="str">
        <f>IF(Application!AB215="","",Application!AB215)</f>
        <v/>
      </c>
      <c r="T15" s="2288"/>
      <c r="U15" s="2288"/>
      <c r="V15" s="2288"/>
      <c r="W15" s="2289"/>
      <c r="X15" s="1214"/>
      <c r="Y15" s="1208"/>
      <c r="Z15" s="1208"/>
      <c r="AA15" s="2290" t="s">
        <v>2363</v>
      </c>
      <c r="AB15" s="2290"/>
      <c r="AC15" s="2290"/>
      <c r="AD15" s="2290"/>
      <c r="AE15" s="2290"/>
      <c r="AF15" s="2290"/>
      <c r="AG15" s="2290"/>
      <c r="AH15" s="2290"/>
      <c r="AI15" s="2290"/>
      <c r="AJ15" s="2290"/>
      <c r="AK15" s="2290"/>
      <c r="AL15" s="2290"/>
      <c r="AM15" s="2290"/>
      <c r="AN15" s="2290"/>
      <c r="AO15" s="2291">
        <v>46161</v>
      </c>
      <c r="AP15" s="2292"/>
      <c r="AQ15" s="2292"/>
      <c r="AR15" s="2292"/>
      <c r="AS15" s="2292"/>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12" t="s">
        <v>2362</v>
      </c>
      <c r="C17" s="2113"/>
      <c r="D17" s="2113"/>
      <c r="E17" s="2113"/>
      <c r="F17" s="2113"/>
      <c r="G17" s="2113"/>
      <c r="H17" s="2113"/>
      <c r="I17" s="2113"/>
      <c r="J17" s="2113"/>
      <c r="K17" s="2113"/>
      <c r="L17" s="2113"/>
      <c r="M17" s="2113"/>
      <c r="N17" s="2113"/>
      <c r="O17" s="2113"/>
      <c r="P17" s="2113"/>
      <c r="Q17" s="2113"/>
      <c r="R17" s="2113"/>
      <c r="S17" s="2113"/>
      <c r="T17" s="2113"/>
      <c r="U17" s="2113"/>
      <c r="V17" s="2113"/>
      <c r="W17" s="2113"/>
      <c r="X17" s="2113"/>
      <c r="Y17" s="2113"/>
      <c r="Z17" s="2113"/>
      <c r="AA17" s="2113"/>
      <c r="AB17" s="2113"/>
      <c r="AC17" s="2113"/>
      <c r="AD17" s="2113"/>
      <c r="AE17" s="2113"/>
      <c r="AF17" s="2113"/>
      <c r="AG17" s="2113"/>
      <c r="AH17" s="2113"/>
      <c r="AI17" s="2113"/>
      <c r="AJ17" s="2113"/>
      <c r="AK17" s="2113"/>
      <c r="AL17" s="2113"/>
      <c r="AM17" s="2113"/>
      <c r="AN17" s="2113"/>
      <c r="AO17" s="2113"/>
      <c r="AP17" s="2113"/>
      <c r="AQ17" s="2113"/>
      <c r="AR17" s="2113"/>
      <c r="AS17" s="2113"/>
      <c r="AT17" s="2113"/>
      <c r="AU17" s="2113"/>
      <c r="AV17" s="2113"/>
      <c r="AW17" s="2113"/>
      <c r="AX17" s="2113"/>
      <c r="AY17" s="2114"/>
      <c r="AZ17" s="1208"/>
      <c r="BA17" s="1208"/>
      <c r="BB17" s="1208"/>
      <c r="BC17" s="1208"/>
      <c r="BD17" s="1208"/>
      <c r="BE17" s="1215"/>
      <c r="BF17" s="1206"/>
    </row>
    <row r="18" spans="1:58" ht="15.75" customHeight="1">
      <c r="A18" s="1208"/>
      <c r="B18" s="2293" t="s">
        <v>2361</v>
      </c>
      <c r="C18" s="2294"/>
      <c r="D18" s="2294"/>
      <c r="E18" s="2294"/>
      <c r="F18" s="2294"/>
      <c r="G18" s="2294"/>
      <c r="H18" s="2294"/>
      <c r="I18" s="2295"/>
      <c r="J18" s="2296" t="s">
        <v>1575</v>
      </c>
      <c r="K18" s="2297"/>
      <c r="L18" s="2297"/>
      <c r="M18" s="2297"/>
      <c r="N18" s="2297"/>
      <c r="O18" s="2298"/>
      <c r="P18" s="2296" t="s">
        <v>324</v>
      </c>
      <c r="Q18" s="2297"/>
      <c r="R18" s="2297"/>
      <c r="S18" s="2297"/>
      <c r="T18" s="2297"/>
      <c r="U18" s="2298"/>
      <c r="V18" s="2296" t="s">
        <v>325</v>
      </c>
      <c r="W18" s="2297"/>
      <c r="X18" s="2297"/>
      <c r="Y18" s="2297"/>
      <c r="Z18" s="2297"/>
      <c r="AA18" s="2298"/>
      <c r="AB18" s="2296" t="s">
        <v>163</v>
      </c>
      <c r="AC18" s="2297"/>
      <c r="AD18" s="2297"/>
      <c r="AE18" s="2297"/>
      <c r="AF18" s="2297"/>
      <c r="AG18" s="2298"/>
      <c r="AH18" s="2296" t="s">
        <v>164</v>
      </c>
      <c r="AI18" s="2297"/>
      <c r="AJ18" s="2297"/>
      <c r="AK18" s="2297"/>
      <c r="AL18" s="2297"/>
      <c r="AM18" s="2298"/>
      <c r="AN18" s="2296" t="s">
        <v>165</v>
      </c>
      <c r="AO18" s="2297"/>
      <c r="AP18" s="2297"/>
      <c r="AQ18" s="2297"/>
      <c r="AR18" s="2297"/>
      <c r="AS18" s="2298"/>
      <c r="AT18" s="2296" t="s">
        <v>2360</v>
      </c>
      <c r="AU18" s="2297"/>
      <c r="AV18" s="2297"/>
      <c r="AW18" s="2297"/>
      <c r="AX18" s="2297"/>
      <c r="AY18" s="2299"/>
      <c r="AZ18" s="1208"/>
      <c r="BA18" s="1208"/>
      <c r="BB18" s="1208"/>
      <c r="BC18" s="1208"/>
      <c r="BD18" s="1208"/>
      <c r="BE18" s="1215"/>
    </row>
    <row r="19" spans="1:58" ht="15">
      <c r="A19" s="1208"/>
      <c r="B19" s="2279">
        <v>0.3</v>
      </c>
      <c r="C19" s="2280"/>
      <c r="D19" s="2280"/>
      <c r="E19" s="2280"/>
      <c r="F19" s="2280"/>
      <c r="G19" s="2280"/>
      <c r="H19" s="2280"/>
      <c r="I19" s="2281"/>
      <c r="J19" s="2282">
        <f t="shared" ref="J19:J24" si="0">SUM(P19:AS19)</f>
        <v>29</v>
      </c>
      <c r="K19" s="2283"/>
      <c r="L19" s="2283"/>
      <c r="M19" s="2283"/>
      <c r="N19" s="2283"/>
      <c r="O19" s="2284"/>
      <c r="P19" s="2282" cm="1">
        <f t="array" ref="P19">SUMPRODUCT((Application!$B$726:$B$760 = 'CalHFA Addendum'!P$18)*(Application!$AC$726:$AC$760 = 'CalHFA Addendum'!$B19),Application!$G$726:$G$760)</f>
        <v>0</v>
      </c>
      <c r="Q19" s="2283"/>
      <c r="R19" s="2283"/>
      <c r="S19" s="2283"/>
      <c r="T19" s="2283"/>
      <c r="U19" s="2284"/>
      <c r="V19" s="2282" cm="1">
        <f t="array" ref="V19">SUMPRODUCT((Application!$B$726:$B$760 = 'CalHFA Addendum'!V$18)*(Application!$AC$726:$AC$760 = 'CalHFA Addendum'!$B19),Application!$G$726:$G$760)</f>
        <v>27</v>
      </c>
      <c r="W19" s="2283"/>
      <c r="X19" s="2283"/>
      <c r="Y19" s="2283"/>
      <c r="Z19" s="2283"/>
      <c r="AA19" s="2284"/>
      <c r="AB19" s="2282" cm="1">
        <f t="array" ref="AB19">SUMPRODUCT((Application!$B$726:$B$760 = 'CalHFA Addendum'!AB$18)*(Application!$AC$726:$AC$760 = 'CalHFA Addendum'!$B19),Application!$G$726:$G$760)</f>
        <v>2</v>
      </c>
      <c r="AC19" s="2283"/>
      <c r="AD19" s="2283"/>
      <c r="AE19" s="2283"/>
      <c r="AF19" s="2283"/>
      <c r="AG19" s="2284"/>
      <c r="AH19" s="2282" cm="1">
        <f t="array" ref="AH19">SUMPRODUCT((Application!$B$726:$B$760 = 'CalHFA Addendum'!AH$18)*(Application!$AC$726:$AC$760 = 'CalHFA Addendum'!$B19),Application!$G$726:$G$760)</f>
        <v>0</v>
      </c>
      <c r="AI19" s="2283"/>
      <c r="AJ19" s="2283"/>
      <c r="AK19" s="2283"/>
      <c r="AL19" s="2283"/>
      <c r="AM19" s="2284"/>
      <c r="AN19" s="2282" cm="1">
        <f t="array" ref="AN19">SUMPRODUCT((Application!$B$726:$B$760 = 'CalHFA Addendum'!AN$18)*(Application!$AC$726:$AC$760 = 'CalHFA Addendum'!$B19),Application!$G$726:$G$760)</f>
        <v>0</v>
      </c>
      <c r="AO19" s="2283"/>
      <c r="AP19" s="2283"/>
      <c r="AQ19" s="2283"/>
      <c r="AR19" s="2283"/>
      <c r="AS19" s="2284"/>
      <c r="AT19" s="2267">
        <f>J19/$J$29</f>
        <v>0.10069444444444445</v>
      </c>
      <c r="AU19" s="2268"/>
      <c r="AV19" s="2268"/>
      <c r="AW19" s="2268"/>
      <c r="AX19" s="2268"/>
      <c r="AY19" s="2269"/>
      <c r="AZ19" s="1216"/>
      <c r="BA19" s="1208"/>
      <c r="BB19" s="1208"/>
      <c r="BC19" s="1208"/>
      <c r="BD19" s="1208"/>
      <c r="BE19" s="1215"/>
    </row>
    <row r="20" spans="1:58" ht="15" customHeight="1">
      <c r="A20" s="1208"/>
      <c r="B20" s="2279">
        <v>0.4</v>
      </c>
      <c r="C20" s="2280"/>
      <c r="D20" s="2280"/>
      <c r="E20" s="2280"/>
      <c r="F20" s="2280"/>
      <c r="G20" s="2280"/>
      <c r="H20" s="2280"/>
      <c r="I20" s="2281"/>
      <c r="J20" s="2282">
        <f t="shared" si="0"/>
        <v>0</v>
      </c>
      <c r="K20" s="2283"/>
      <c r="L20" s="2283"/>
      <c r="M20" s="2283"/>
      <c r="N20" s="2283"/>
      <c r="O20" s="2284"/>
      <c r="P20" s="2282" cm="1">
        <f t="array" ref="P20">SUMPRODUCT((Application!$B$726:$B$760 = 'CalHFA Addendum'!P$18)*(Application!$AC$726:$AC$760 = 'CalHFA Addendum'!$B20),Application!$G$726:$G$760)</f>
        <v>0</v>
      </c>
      <c r="Q20" s="2283"/>
      <c r="R20" s="2283"/>
      <c r="S20" s="2283"/>
      <c r="T20" s="2283"/>
      <c r="U20" s="2284"/>
      <c r="V20" s="2282" cm="1">
        <f t="array" ref="V20">SUMPRODUCT((Application!$B$726:$B$760 = 'CalHFA Addendum'!V$18)*(Application!$AC$726:$AC$760 = 'CalHFA Addendum'!$B20),Application!$G$726:$G$760)</f>
        <v>0</v>
      </c>
      <c r="W20" s="2283"/>
      <c r="X20" s="2283"/>
      <c r="Y20" s="2283"/>
      <c r="Z20" s="2283"/>
      <c r="AA20" s="2284"/>
      <c r="AB20" s="2282" cm="1">
        <f t="array" ref="AB20">SUMPRODUCT((Application!$B$726:$B$760 = 'CalHFA Addendum'!AB$18)*(Application!$AC$726:$AC$760 = 'CalHFA Addendum'!$B20),Application!$G$726:$G$760)</f>
        <v>0</v>
      </c>
      <c r="AC20" s="2283"/>
      <c r="AD20" s="2283"/>
      <c r="AE20" s="2283"/>
      <c r="AF20" s="2283"/>
      <c r="AG20" s="2284"/>
      <c r="AH20" s="2282" cm="1">
        <f t="array" ref="AH20">SUMPRODUCT((Application!$B$726:$B$760 = 'CalHFA Addendum'!AH$18)*(Application!$AC$726:$AC$760 = 'CalHFA Addendum'!$B20),Application!$G$726:$G$760)</f>
        <v>0</v>
      </c>
      <c r="AI20" s="2283"/>
      <c r="AJ20" s="2283"/>
      <c r="AK20" s="2283"/>
      <c r="AL20" s="2283"/>
      <c r="AM20" s="2284"/>
      <c r="AN20" s="2282" cm="1">
        <f t="array" ref="AN20">SUMPRODUCT((Application!$B$726:$B$760 = 'CalHFA Addendum'!AN$18)*(Application!$AC$726:$AC$760 = 'CalHFA Addendum'!$B20),Application!$G$726:$G$760)</f>
        <v>0</v>
      </c>
      <c r="AO20" s="2283"/>
      <c r="AP20" s="2283"/>
      <c r="AQ20" s="2283"/>
      <c r="AR20" s="2283"/>
      <c r="AS20" s="2284"/>
      <c r="AT20" s="2267">
        <f t="shared" ref="AT20:AT29" si="1">J20/$J$29</f>
        <v>0</v>
      </c>
      <c r="AU20" s="2268"/>
      <c r="AV20" s="2268"/>
      <c r="AW20" s="2268"/>
      <c r="AX20" s="2268"/>
      <c r="AY20" s="2269"/>
      <c r="AZ20" s="1208"/>
      <c r="BA20" s="1208"/>
      <c r="BB20" s="1208"/>
      <c r="BC20" s="1208"/>
      <c r="BD20" s="1208"/>
      <c r="BE20" s="1215"/>
    </row>
    <row r="21" spans="1:58" ht="15">
      <c r="A21" s="1208"/>
      <c r="B21" s="2279">
        <v>0.5</v>
      </c>
      <c r="C21" s="2280"/>
      <c r="D21" s="2280"/>
      <c r="E21" s="2280"/>
      <c r="F21" s="2280"/>
      <c r="G21" s="2280"/>
      <c r="H21" s="2280"/>
      <c r="I21" s="2281"/>
      <c r="J21" s="2282">
        <f t="shared" si="0"/>
        <v>58</v>
      </c>
      <c r="K21" s="2283"/>
      <c r="L21" s="2283"/>
      <c r="M21" s="2283"/>
      <c r="N21" s="2283"/>
      <c r="O21" s="2284"/>
      <c r="P21" s="2282" cm="1">
        <f t="array" ref="P21">SUMPRODUCT((Application!$B$726:$B$760 = 'CalHFA Addendum'!P$18)*(Application!$AC$726:$AC$760 = 'CalHFA Addendum'!$B21),Application!$G$726:$G$760)</f>
        <v>0</v>
      </c>
      <c r="Q21" s="2283"/>
      <c r="R21" s="2283"/>
      <c r="S21" s="2283"/>
      <c r="T21" s="2283"/>
      <c r="U21" s="2284"/>
      <c r="V21" s="2282" cm="1">
        <f t="array" ref="V21">SUMPRODUCT((Application!$B$726:$B$760 = 'CalHFA Addendum'!V$18)*(Application!$AC$726:$AC$760 = 'CalHFA Addendum'!$B21),Application!$G$726:$G$760)</f>
        <v>53</v>
      </c>
      <c r="W21" s="2283"/>
      <c r="X21" s="2283"/>
      <c r="Y21" s="2283"/>
      <c r="Z21" s="2283"/>
      <c r="AA21" s="2284"/>
      <c r="AB21" s="2282" cm="1">
        <f t="array" ref="AB21">SUMPRODUCT((Application!$B$726:$B$760 = 'CalHFA Addendum'!AB$18)*(Application!$AC$726:$AC$760 = 'CalHFA Addendum'!$B21),Application!$G$726:$G$760)</f>
        <v>5</v>
      </c>
      <c r="AC21" s="2283"/>
      <c r="AD21" s="2283"/>
      <c r="AE21" s="2283"/>
      <c r="AF21" s="2283"/>
      <c r="AG21" s="2284"/>
      <c r="AH21" s="2282" cm="1">
        <f t="array" ref="AH21">SUMPRODUCT((Application!$B$726:$B$760 = 'CalHFA Addendum'!AH$18)*(Application!$AC$726:$AC$760 = 'CalHFA Addendum'!$B21),Application!$G$726:$G$760)</f>
        <v>0</v>
      </c>
      <c r="AI21" s="2283"/>
      <c r="AJ21" s="2283"/>
      <c r="AK21" s="2283"/>
      <c r="AL21" s="2283"/>
      <c r="AM21" s="2284"/>
      <c r="AN21" s="2282" cm="1">
        <f t="array" ref="AN21">SUMPRODUCT((Application!$B$726:$B$760 = 'CalHFA Addendum'!AN$18)*(Application!$AC$726:$AC$760 = 'CalHFA Addendum'!$B21),Application!$G$726:$G$760)</f>
        <v>0</v>
      </c>
      <c r="AO21" s="2283"/>
      <c r="AP21" s="2283"/>
      <c r="AQ21" s="2283"/>
      <c r="AR21" s="2283"/>
      <c r="AS21" s="2284"/>
      <c r="AT21" s="2267">
        <f t="shared" si="1"/>
        <v>0.2013888888888889</v>
      </c>
      <c r="AU21" s="2268"/>
      <c r="AV21" s="2268"/>
      <c r="AW21" s="2268"/>
      <c r="AX21" s="2268"/>
      <c r="AY21" s="2269"/>
      <c r="AZ21" s="1208"/>
      <c r="BA21" s="1208"/>
      <c r="BB21" s="1208"/>
      <c r="BC21" s="1208"/>
      <c r="BD21" s="1208"/>
      <c r="BE21" s="1215"/>
    </row>
    <row r="22" spans="1:58" ht="15">
      <c r="A22" s="1208"/>
      <c r="B22" s="2279">
        <v>0.6</v>
      </c>
      <c r="C22" s="2280"/>
      <c r="D22" s="2280"/>
      <c r="E22" s="2280"/>
      <c r="F22" s="2280"/>
      <c r="G22" s="2280"/>
      <c r="H22" s="2280"/>
      <c r="I22" s="2281"/>
      <c r="J22" s="2282">
        <f t="shared" si="0"/>
        <v>195</v>
      </c>
      <c r="K22" s="2283"/>
      <c r="L22" s="2283"/>
      <c r="M22" s="2283"/>
      <c r="N22" s="2283"/>
      <c r="O22" s="2284"/>
      <c r="P22" s="2282" cm="1">
        <f t="array" ref="P22">SUMPRODUCT((Application!$B$726:$B$760 = 'CalHFA Addendum'!P$18)*(Application!$AC$726:$AC$760 = 'CalHFA Addendum'!$B22),Application!$G$726:$G$760)</f>
        <v>0</v>
      </c>
      <c r="Q22" s="2283"/>
      <c r="R22" s="2283"/>
      <c r="S22" s="2283"/>
      <c r="T22" s="2283"/>
      <c r="U22" s="2284"/>
      <c r="V22" s="2282" cm="1">
        <f t="array" ref="V22">SUMPRODUCT((Application!$B$726:$B$760 = 'CalHFA Addendum'!V$18)*(Application!$AC$726:$AC$760 = 'CalHFA Addendum'!$B22),Application!$G$726:$G$760)</f>
        <v>184</v>
      </c>
      <c r="W22" s="2283"/>
      <c r="X22" s="2283"/>
      <c r="Y22" s="2283"/>
      <c r="Z22" s="2283"/>
      <c r="AA22" s="2284"/>
      <c r="AB22" s="2282" cm="1">
        <f t="array" ref="AB22">SUMPRODUCT((Application!$B$726:$B$760 = 'CalHFA Addendum'!AB$18)*(Application!$AC$726:$AC$760 = 'CalHFA Addendum'!$B22),Application!$G$726:$G$760)</f>
        <v>11</v>
      </c>
      <c r="AC22" s="2283"/>
      <c r="AD22" s="2283"/>
      <c r="AE22" s="2283"/>
      <c r="AF22" s="2283"/>
      <c r="AG22" s="2284"/>
      <c r="AH22" s="2282" cm="1">
        <f t="array" ref="AH22">SUMPRODUCT((Application!$B$726:$B$760 = 'CalHFA Addendum'!AH$18)*(Application!$AC$726:$AC$760 = 'CalHFA Addendum'!$B22),Application!$G$726:$G$760)</f>
        <v>0</v>
      </c>
      <c r="AI22" s="2283"/>
      <c r="AJ22" s="2283"/>
      <c r="AK22" s="2283"/>
      <c r="AL22" s="2283"/>
      <c r="AM22" s="2284"/>
      <c r="AN22" s="2282" cm="1">
        <f t="array" ref="AN22">SUMPRODUCT((Application!$B$726:$B$760 = 'CalHFA Addendum'!AN$18)*(Application!$AC$726:$AC$760 = 'CalHFA Addendum'!$B22),Application!$G$726:$G$760)</f>
        <v>0</v>
      </c>
      <c r="AO22" s="2283"/>
      <c r="AP22" s="2283"/>
      <c r="AQ22" s="2283"/>
      <c r="AR22" s="2283"/>
      <c r="AS22" s="2284"/>
      <c r="AT22" s="2267">
        <f t="shared" si="1"/>
        <v>0.67708333333333337</v>
      </c>
      <c r="AU22" s="2268"/>
      <c r="AV22" s="2268"/>
      <c r="AW22" s="2268"/>
      <c r="AX22" s="2268"/>
      <c r="AY22" s="2269"/>
      <c r="AZ22" s="1208"/>
      <c r="BA22" s="1208"/>
      <c r="BB22" s="1208"/>
      <c r="BC22" s="1208"/>
      <c r="BD22" s="1208"/>
      <c r="BE22" s="1215"/>
    </row>
    <row r="23" spans="1:58" ht="15">
      <c r="A23" s="1208"/>
      <c r="B23" s="2279">
        <v>0.7</v>
      </c>
      <c r="C23" s="2280"/>
      <c r="D23" s="2280"/>
      <c r="E23" s="2280"/>
      <c r="F23" s="2280"/>
      <c r="G23" s="2280"/>
      <c r="H23" s="2280"/>
      <c r="I23" s="2281"/>
      <c r="J23" s="2282">
        <f t="shared" si="0"/>
        <v>3</v>
      </c>
      <c r="K23" s="2283"/>
      <c r="L23" s="2283"/>
      <c r="M23" s="2283"/>
      <c r="N23" s="2283"/>
      <c r="O23" s="2284"/>
      <c r="P23" s="2282" cm="1">
        <f t="array" ref="P23">SUMPRODUCT((Application!$B$726:$B$760 = 'CalHFA Addendum'!P$18)*(Application!$AC$726:$AC$760 = 'CalHFA Addendum'!$B23),Application!$G$726:$G$760)</f>
        <v>0</v>
      </c>
      <c r="Q23" s="2283"/>
      <c r="R23" s="2283"/>
      <c r="S23" s="2283"/>
      <c r="T23" s="2283"/>
      <c r="U23" s="2284"/>
      <c r="V23" s="2282" cm="1">
        <f t="array" ref="V23">SUMPRODUCT((Application!$B$726:$B$760 = 'CalHFA Addendum'!V$18)*(Application!$AC$726:$AC$760 = 'CalHFA Addendum'!$B23),Application!$G$726:$G$760)</f>
        <v>0</v>
      </c>
      <c r="W23" s="2283"/>
      <c r="X23" s="2283"/>
      <c r="Y23" s="2283"/>
      <c r="Z23" s="2283"/>
      <c r="AA23" s="2284"/>
      <c r="AB23" s="2282" cm="1">
        <f t="array" ref="AB23">SUMPRODUCT((Application!$B$726:$B$760 = 'CalHFA Addendum'!AB$18)*(Application!$AC$726:$AC$760 = 'CalHFA Addendum'!$B23),Application!$G$726:$G$760)</f>
        <v>3</v>
      </c>
      <c r="AC23" s="2283"/>
      <c r="AD23" s="2283"/>
      <c r="AE23" s="2283"/>
      <c r="AF23" s="2283"/>
      <c r="AG23" s="2284"/>
      <c r="AH23" s="2282" cm="1">
        <f t="array" ref="AH23">SUMPRODUCT((Application!$B$726:$B$760 = 'CalHFA Addendum'!AH$18)*(Application!$AC$726:$AC$760 = 'CalHFA Addendum'!$B23),Application!$G$726:$G$760)</f>
        <v>0</v>
      </c>
      <c r="AI23" s="2283"/>
      <c r="AJ23" s="2283"/>
      <c r="AK23" s="2283"/>
      <c r="AL23" s="2283"/>
      <c r="AM23" s="2284"/>
      <c r="AN23" s="2282" cm="1">
        <f t="array" ref="AN23">SUMPRODUCT((Application!$B$726:$B$760 = 'CalHFA Addendum'!AN$18)*(Application!$AC$726:$AC$760 = 'CalHFA Addendum'!$B23),Application!$G$726:$G$760)</f>
        <v>0</v>
      </c>
      <c r="AO23" s="2283"/>
      <c r="AP23" s="2283"/>
      <c r="AQ23" s="2283"/>
      <c r="AR23" s="2283"/>
      <c r="AS23" s="2284"/>
      <c r="AT23" s="2267">
        <f t="shared" si="1"/>
        <v>1.0416666666666666E-2</v>
      </c>
      <c r="AU23" s="2268"/>
      <c r="AV23" s="2268"/>
      <c r="AW23" s="2268"/>
      <c r="AX23" s="2268"/>
      <c r="AY23" s="2269"/>
      <c r="AZ23" s="1208"/>
      <c r="BA23" s="1208"/>
      <c r="BB23" s="1208"/>
      <c r="BC23" s="1208"/>
      <c r="BD23" s="1208"/>
      <c r="BE23" s="1215"/>
    </row>
    <row r="24" spans="1:58" ht="15">
      <c r="A24" s="1208"/>
      <c r="B24" s="2279">
        <v>0.8</v>
      </c>
      <c r="C24" s="2280"/>
      <c r="D24" s="2280"/>
      <c r="E24" s="2280"/>
      <c r="F24" s="2280"/>
      <c r="G24" s="2280"/>
      <c r="H24" s="2280"/>
      <c r="I24" s="2281"/>
      <c r="J24" s="2282">
        <f t="shared" si="0"/>
        <v>0</v>
      </c>
      <c r="K24" s="2283"/>
      <c r="L24" s="2283"/>
      <c r="M24" s="2283"/>
      <c r="N24" s="2283"/>
      <c r="O24" s="2284"/>
      <c r="P24" s="2282" cm="1">
        <f t="array" ref="P24">SUMPRODUCT((Application!$B$726:$B$760 = 'CalHFA Addendum'!P$18)*(Application!$AC$726:$AC$760 = 'CalHFA Addendum'!$B24),Application!$G$726:$G$760)</f>
        <v>0</v>
      </c>
      <c r="Q24" s="2283"/>
      <c r="R24" s="2283"/>
      <c r="S24" s="2283"/>
      <c r="T24" s="2283"/>
      <c r="U24" s="2284"/>
      <c r="V24" s="2282" cm="1">
        <f t="array" ref="V24">SUMPRODUCT((Application!$B$726:$B$760 = 'CalHFA Addendum'!V$18)*(Application!$AC$726:$AC$760 = 'CalHFA Addendum'!$B24),Application!$G$726:$G$760)</f>
        <v>0</v>
      </c>
      <c r="W24" s="2283"/>
      <c r="X24" s="2283"/>
      <c r="Y24" s="2283"/>
      <c r="Z24" s="2283"/>
      <c r="AA24" s="2284"/>
      <c r="AB24" s="2282" cm="1">
        <f t="array" ref="AB24">SUMPRODUCT((Application!$B$726:$B$760 = 'CalHFA Addendum'!AB$18)*(Application!$AC$726:$AC$760 = 'CalHFA Addendum'!$B24),Application!$G$726:$G$760)</f>
        <v>0</v>
      </c>
      <c r="AC24" s="2283"/>
      <c r="AD24" s="2283"/>
      <c r="AE24" s="2283"/>
      <c r="AF24" s="2283"/>
      <c r="AG24" s="2284"/>
      <c r="AH24" s="2282" cm="1">
        <f t="array" ref="AH24">SUMPRODUCT((Application!$B$726:$B$760 = 'CalHFA Addendum'!AH$18)*(Application!$AC$726:$AC$760 = 'CalHFA Addendum'!$B24),Application!$G$726:$G$760)</f>
        <v>0</v>
      </c>
      <c r="AI24" s="2283"/>
      <c r="AJ24" s="2283"/>
      <c r="AK24" s="2283"/>
      <c r="AL24" s="2283"/>
      <c r="AM24" s="2284"/>
      <c r="AN24" s="2282" cm="1">
        <f t="array" ref="AN24">SUMPRODUCT((Application!$B$726:$B$760 = 'CalHFA Addendum'!AN$18)*(Application!$AC$726:$AC$760 = 'CalHFA Addendum'!$B24),Application!$G$726:$G$760)</f>
        <v>0</v>
      </c>
      <c r="AO24" s="2283"/>
      <c r="AP24" s="2283"/>
      <c r="AQ24" s="2283"/>
      <c r="AR24" s="2283"/>
      <c r="AS24" s="2284"/>
      <c r="AT24" s="2267">
        <f t="shared" si="1"/>
        <v>0</v>
      </c>
      <c r="AU24" s="2268"/>
      <c r="AV24" s="2268"/>
      <c r="AW24" s="2268"/>
      <c r="AX24" s="2268"/>
      <c r="AY24" s="2269"/>
      <c r="AZ24" s="1208"/>
      <c r="BA24" s="1208"/>
      <c r="BB24" s="1208"/>
      <c r="BC24" s="1208"/>
      <c r="BD24" s="1208"/>
      <c r="BE24" s="1215"/>
    </row>
    <row r="25" spans="1:58" ht="15">
      <c r="A25" s="1208"/>
      <c r="B25" s="2279">
        <v>0.9</v>
      </c>
      <c r="C25" s="2280"/>
      <c r="D25" s="2280"/>
      <c r="E25" s="2280"/>
      <c r="F25" s="2280"/>
      <c r="G25" s="2280"/>
      <c r="H25" s="2280"/>
      <c r="I25" s="2281"/>
      <c r="J25" s="2264"/>
      <c r="K25" s="2265"/>
      <c r="L25" s="2265"/>
      <c r="M25" s="2265"/>
      <c r="N25" s="2265"/>
      <c r="O25" s="2266"/>
      <c r="P25" s="2264"/>
      <c r="Q25" s="2265"/>
      <c r="R25" s="2265"/>
      <c r="S25" s="2265"/>
      <c r="T25" s="2265"/>
      <c r="U25" s="2266"/>
      <c r="V25" s="2264"/>
      <c r="W25" s="2265"/>
      <c r="X25" s="2265"/>
      <c r="Y25" s="2265"/>
      <c r="Z25" s="2265"/>
      <c r="AA25" s="2266"/>
      <c r="AB25" s="2264"/>
      <c r="AC25" s="2265"/>
      <c r="AD25" s="2265"/>
      <c r="AE25" s="2265"/>
      <c r="AF25" s="2265"/>
      <c r="AG25" s="2266"/>
      <c r="AH25" s="2264"/>
      <c r="AI25" s="2265"/>
      <c r="AJ25" s="2265"/>
      <c r="AK25" s="2265"/>
      <c r="AL25" s="2265"/>
      <c r="AM25" s="2266"/>
      <c r="AN25" s="2264"/>
      <c r="AO25" s="2265"/>
      <c r="AP25" s="2265"/>
      <c r="AQ25" s="2265"/>
      <c r="AR25" s="2265"/>
      <c r="AS25" s="2266"/>
      <c r="AT25" s="2267">
        <f t="shared" si="1"/>
        <v>0</v>
      </c>
      <c r="AU25" s="2268"/>
      <c r="AV25" s="2268"/>
      <c r="AW25" s="2268"/>
      <c r="AX25" s="2268"/>
      <c r="AY25" s="2269"/>
      <c r="AZ25" s="1208"/>
      <c r="BA25" s="1208"/>
      <c r="BB25" s="1208"/>
      <c r="BC25" s="1208"/>
      <c r="BD25" s="1208"/>
      <c r="BE25" s="1215"/>
    </row>
    <row r="26" spans="1:58" ht="15">
      <c r="A26" s="1208"/>
      <c r="B26" s="2279">
        <v>1</v>
      </c>
      <c r="C26" s="2280"/>
      <c r="D26" s="2280"/>
      <c r="E26" s="2280"/>
      <c r="F26" s="2280"/>
      <c r="G26" s="2280"/>
      <c r="H26" s="2280"/>
      <c r="I26" s="2281"/>
      <c r="J26" s="2264"/>
      <c r="K26" s="2265"/>
      <c r="L26" s="2265"/>
      <c r="M26" s="2265"/>
      <c r="N26" s="2265"/>
      <c r="O26" s="2266"/>
      <c r="P26" s="2264"/>
      <c r="Q26" s="2265"/>
      <c r="R26" s="2265"/>
      <c r="S26" s="2265"/>
      <c r="T26" s="2265"/>
      <c r="U26" s="2266"/>
      <c r="V26" s="2264"/>
      <c r="W26" s="2265"/>
      <c r="X26" s="2265"/>
      <c r="Y26" s="2265"/>
      <c r="Z26" s="2265"/>
      <c r="AA26" s="2266"/>
      <c r="AB26" s="2264"/>
      <c r="AC26" s="2265"/>
      <c r="AD26" s="2265"/>
      <c r="AE26" s="2265"/>
      <c r="AF26" s="2265"/>
      <c r="AG26" s="2266"/>
      <c r="AH26" s="2264"/>
      <c r="AI26" s="2265"/>
      <c r="AJ26" s="2265"/>
      <c r="AK26" s="2265"/>
      <c r="AL26" s="2265"/>
      <c r="AM26" s="2266"/>
      <c r="AN26" s="2264"/>
      <c r="AO26" s="2265"/>
      <c r="AP26" s="2265"/>
      <c r="AQ26" s="2265"/>
      <c r="AR26" s="2265"/>
      <c r="AS26" s="2266"/>
      <c r="AT26" s="2267">
        <f t="shared" si="1"/>
        <v>0</v>
      </c>
      <c r="AU26" s="2268"/>
      <c r="AV26" s="2268"/>
      <c r="AW26" s="2268"/>
      <c r="AX26" s="2268"/>
      <c r="AY26" s="2269"/>
      <c r="AZ26" s="1208"/>
      <c r="BA26" s="1208"/>
      <c r="BB26" s="1208"/>
      <c r="BC26" s="1208"/>
      <c r="BD26" s="1208"/>
      <c r="BE26" s="1215"/>
    </row>
    <row r="27" spans="1:58" ht="15">
      <c r="A27" s="1208"/>
      <c r="B27" s="2279">
        <v>1.2</v>
      </c>
      <c r="C27" s="2280"/>
      <c r="D27" s="2280"/>
      <c r="E27" s="2280"/>
      <c r="F27" s="2280"/>
      <c r="G27" s="2280"/>
      <c r="H27" s="2280"/>
      <c r="I27" s="2281"/>
      <c r="J27" s="2264"/>
      <c r="K27" s="2265"/>
      <c r="L27" s="2265"/>
      <c r="M27" s="2265"/>
      <c r="N27" s="2265"/>
      <c r="O27" s="2266"/>
      <c r="P27" s="2264"/>
      <c r="Q27" s="2265"/>
      <c r="R27" s="2265"/>
      <c r="S27" s="2265"/>
      <c r="T27" s="2265"/>
      <c r="U27" s="2266"/>
      <c r="V27" s="2264"/>
      <c r="W27" s="2265"/>
      <c r="X27" s="2265"/>
      <c r="Y27" s="2265"/>
      <c r="Z27" s="2265"/>
      <c r="AA27" s="2266"/>
      <c r="AB27" s="2264"/>
      <c r="AC27" s="2265"/>
      <c r="AD27" s="2265"/>
      <c r="AE27" s="2265"/>
      <c r="AF27" s="2265"/>
      <c r="AG27" s="2266"/>
      <c r="AH27" s="2264"/>
      <c r="AI27" s="2265"/>
      <c r="AJ27" s="2265"/>
      <c r="AK27" s="2265"/>
      <c r="AL27" s="2265"/>
      <c r="AM27" s="2266"/>
      <c r="AN27" s="2264"/>
      <c r="AO27" s="2265"/>
      <c r="AP27" s="2265"/>
      <c r="AQ27" s="2265"/>
      <c r="AR27" s="2265"/>
      <c r="AS27" s="2266"/>
      <c r="AT27" s="2267">
        <f t="shared" si="1"/>
        <v>0</v>
      </c>
      <c r="AU27" s="2268"/>
      <c r="AV27" s="2268"/>
      <c r="AW27" s="2268"/>
      <c r="AX27" s="2268"/>
      <c r="AY27" s="2269"/>
      <c r="AZ27" s="1208"/>
      <c r="BA27" s="1208"/>
      <c r="BB27" s="1208"/>
      <c r="BC27" s="1208"/>
      <c r="BD27" s="1208"/>
      <c r="BE27" s="1215"/>
    </row>
    <row r="28" spans="1:58" thickBot="1">
      <c r="A28" s="1208"/>
      <c r="B28" s="2270" t="s">
        <v>2359</v>
      </c>
      <c r="C28" s="2271"/>
      <c r="D28" s="2271"/>
      <c r="E28" s="2271"/>
      <c r="F28" s="2271"/>
      <c r="G28" s="2271"/>
      <c r="H28" s="2271"/>
      <c r="I28" s="2272"/>
      <c r="J28" s="2273">
        <f>SUM(P28:AS28)</f>
        <v>3</v>
      </c>
      <c r="K28" s="2274"/>
      <c r="L28" s="2274"/>
      <c r="M28" s="2274"/>
      <c r="N28" s="2274"/>
      <c r="O28" s="2275"/>
      <c r="P28" s="2273">
        <f>_xlfn.IFNA(VLOOKUP(P$18,Application!$J$781:$S$784,6,FALSE), 0)</f>
        <v>0</v>
      </c>
      <c r="Q28" s="2274"/>
      <c r="R28" s="2274"/>
      <c r="S28" s="2274"/>
      <c r="T28" s="2274"/>
      <c r="U28" s="2275"/>
      <c r="V28" s="2273">
        <f>_xlfn.IFNA(VLOOKUP(V$18,Application!$J$781:$S$784,6,FALSE), 0)</f>
        <v>0</v>
      </c>
      <c r="W28" s="2274"/>
      <c r="X28" s="2274"/>
      <c r="Y28" s="2274"/>
      <c r="Z28" s="2274"/>
      <c r="AA28" s="2275"/>
      <c r="AB28" s="2273">
        <f>_xlfn.IFNA(VLOOKUP(AB$18,Application!$J$781:$S$784,6,FALSE), 0)</f>
        <v>3</v>
      </c>
      <c r="AC28" s="2274"/>
      <c r="AD28" s="2274"/>
      <c r="AE28" s="2274"/>
      <c r="AF28" s="2274"/>
      <c r="AG28" s="2275"/>
      <c r="AH28" s="2273">
        <f>_xlfn.IFNA(VLOOKUP(AH$18,Application!$J$781:$S$784,6,FALSE), 0)</f>
        <v>0</v>
      </c>
      <c r="AI28" s="2274"/>
      <c r="AJ28" s="2274"/>
      <c r="AK28" s="2274"/>
      <c r="AL28" s="2274"/>
      <c r="AM28" s="2275"/>
      <c r="AN28" s="2273">
        <f>_xlfn.IFNA(VLOOKUP(AN$18,Application!$J$781:$S$784,6,FALSE), 0)</f>
        <v>0</v>
      </c>
      <c r="AO28" s="2274"/>
      <c r="AP28" s="2274"/>
      <c r="AQ28" s="2274"/>
      <c r="AR28" s="2274"/>
      <c r="AS28" s="2275"/>
      <c r="AT28" s="2276">
        <f t="shared" si="1"/>
        <v>1.0416666666666666E-2</v>
      </c>
      <c r="AU28" s="2277"/>
      <c r="AV28" s="2277"/>
      <c r="AW28" s="2277"/>
      <c r="AX28" s="2277"/>
      <c r="AY28" s="2278"/>
      <c r="AZ28" s="1208"/>
      <c r="BA28" s="1208"/>
      <c r="BB28" s="1208"/>
      <c r="BC28" s="1208"/>
      <c r="BD28" s="1208"/>
      <c r="BE28" s="1215"/>
    </row>
    <row r="29" spans="1:58" thickBot="1">
      <c r="A29" s="1208"/>
      <c r="B29" s="2253" t="s">
        <v>1575</v>
      </c>
      <c r="C29" s="2226"/>
      <c r="D29" s="2226"/>
      <c r="E29" s="2226"/>
      <c r="F29" s="2226"/>
      <c r="G29" s="2226"/>
      <c r="H29" s="2226"/>
      <c r="I29" s="2227"/>
      <c r="J29" s="2225">
        <f>SUM(J19:O28)</f>
        <v>288</v>
      </c>
      <c r="K29" s="2226"/>
      <c r="L29" s="2226"/>
      <c r="M29" s="2226"/>
      <c r="N29" s="2226"/>
      <c r="O29" s="2227"/>
      <c r="P29" s="2225">
        <f>SUM(P19:U28)</f>
        <v>0</v>
      </c>
      <c r="Q29" s="2226"/>
      <c r="R29" s="2226"/>
      <c r="S29" s="2226"/>
      <c r="T29" s="2226"/>
      <c r="U29" s="2227"/>
      <c r="V29" s="2225">
        <f>SUM(V19:AA28)</f>
        <v>264</v>
      </c>
      <c r="W29" s="2226"/>
      <c r="X29" s="2226"/>
      <c r="Y29" s="2226"/>
      <c r="Z29" s="2226"/>
      <c r="AA29" s="2227"/>
      <c r="AB29" s="2225">
        <f>SUM(AB19:AG28)</f>
        <v>24</v>
      </c>
      <c r="AC29" s="2226"/>
      <c r="AD29" s="2226"/>
      <c r="AE29" s="2226"/>
      <c r="AF29" s="2226"/>
      <c r="AG29" s="2227"/>
      <c r="AH29" s="2225">
        <f>SUM(AH19:AM28)</f>
        <v>0</v>
      </c>
      <c r="AI29" s="2226"/>
      <c r="AJ29" s="2226"/>
      <c r="AK29" s="2226"/>
      <c r="AL29" s="2226"/>
      <c r="AM29" s="2227"/>
      <c r="AN29" s="2225">
        <f>SUM(AN19:AS28)</f>
        <v>0</v>
      </c>
      <c r="AO29" s="2226"/>
      <c r="AP29" s="2226"/>
      <c r="AQ29" s="2226"/>
      <c r="AR29" s="2226"/>
      <c r="AS29" s="2227"/>
      <c r="AT29" s="2228">
        <f t="shared" si="1"/>
        <v>1</v>
      </c>
      <c r="AU29" s="2229"/>
      <c r="AV29" s="2229"/>
      <c r="AW29" s="2229"/>
      <c r="AX29" s="2229"/>
      <c r="AY29" s="2230"/>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31" t="s">
        <v>2358</v>
      </c>
      <c r="C31" s="2232"/>
      <c r="D31" s="2232"/>
      <c r="E31" s="2232"/>
      <c r="F31" s="2232"/>
      <c r="G31" s="2232"/>
      <c r="H31" s="2232"/>
      <c r="I31" s="2232"/>
      <c r="J31" s="2232"/>
      <c r="K31" s="2232"/>
      <c r="L31" s="2232"/>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232"/>
      <c r="BB31" s="2232"/>
      <c r="BC31" s="2232"/>
      <c r="BD31" s="2233"/>
      <c r="BE31" s="1215"/>
    </row>
    <row r="32" spans="1:58" thickBot="1">
      <c r="A32" s="1208"/>
      <c r="B32" s="2234" t="s">
        <v>2357</v>
      </c>
      <c r="C32" s="2235"/>
      <c r="D32" s="2235"/>
      <c r="E32" s="2235"/>
      <c r="F32" s="2235"/>
      <c r="G32" s="2235"/>
      <c r="H32" s="2235"/>
      <c r="I32" s="2235"/>
      <c r="J32" s="2238" t="s">
        <v>2356</v>
      </c>
      <c r="K32" s="2239"/>
      <c r="L32" s="2239"/>
      <c r="M32" s="2239"/>
      <c r="N32" s="2238" t="s">
        <v>2355</v>
      </c>
      <c r="O32" s="2239"/>
      <c r="P32" s="2239"/>
      <c r="Q32" s="2241"/>
      <c r="R32" s="2243" t="s">
        <v>2354</v>
      </c>
      <c r="S32" s="2244"/>
      <c r="T32" s="2244"/>
      <c r="U32" s="2244"/>
      <c r="V32" s="2244"/>
      <c r="W32" s="2244"/>
      <c r="X32" s="2244"/>
      <c r="Y32" s="2244"/>
      <c r="Z32" s="2244"/>
      <c r="AA32" s="2244"/>
      <c r="AB32" s="2244"/>
      <c r="AC32" s="2244"/>
      <c r="AD32" s="2244"/>
      <c r="AE32" s="2244"/>
      <c r="AF32" s="2244"/>
      <c r="AG32" s="2244"/>
      <c r="AH32" s="2244"/>
      <c r="AI32" s="2244"/>
      <c r="AJ32" s="2244"/>
      <c r="AK32" s="2244"/>
      <c r="AL32" s="2244"/>
      <c r="AM32" s="2244"/>
      <c r="AN32" s="2244"/>
      <c r="AO32" s="2244"/>
      <c r="AP32" s="2244"/>
      <c r="AQ32" s="2244"/>
      <c r="AR32" s="2244"/>
      <c r="AS32" s="2244"/>
      <c r="AT32" s="2244"/>
      <c r="AU32" s="2244"/>
      <c r="AV32" s="2244"/>
      <c r="AW32" s="2244"/>
      <c r="AX32" s="2244"/>
      <c r="AY32" s="2244"/>
      <c r="AZ32" s="2244"/>
      <c r="BA32" s="2244"/>
      <c r="BB32" s="2244"/>
      <c r="BC32" s="2244"/>
      <c r="BD32" s="2245"/>
      <c r="BE32" s="1215"/>
    </row>
    <row r="33" spans="1:58" ht="15" customHeight="1">
      <c r="A33" s="1208"/>
      <c r="B33" s="2236"/>
      <c r="C33" s="2237"/>
      <c r="D33" s="2237"/>
      <c r="E33" s="2237"/>
      <c r="F33" s="2237"/>
      <c r="G33" s="2237"/>
      <c r="H33" s="2237"/>
      <c r="I33" s="2237"/>
      <c r="J33" s="2240"/>
      <c r="K33" s="2240"/>
      <c r="L33" s="2240"/>
      <c r="M33" s="2240"/>
      <c r="N33" s="2240"/>
      <c r="O33" s="2240"/>
      <c r="P33" s="2240"/>
      <c r="Q33" s="2242"/>
      <c r="R33" s="2246" t="s">
        <v>2353</v>
      </c>
      <c r="S33" s="2247"/>
      <c r="T33" s="2247"/>
      <c r="U33" s="2247"/>
      <c r="V33" s="2247"/>
      <c r="W33" s="2247"/>
      <c r="X33" s="2247"/>
      <c r="Y33" s="2247"/>
      <c r="Z33" s="2247"/>
      <c r="AA33" s="2247"/>
      <c r="AB33" s="2247"/>
      <c r="AC33" s="2247"/>
      <c r="AD33" s="2247"/>
      <c r="AE33" s="2247"/>
      <c r="AF33" s="2247"/>
      <c r="AG33" s="2247"/>
      <c r="AH33" s="2247"/>
      <c r="AI33" s="2247"/>
      <c r="AJ33" s="2247"/>
      <c r="AK33" s="2247"/>
      <c r="AL33" s="2247"/>
      <c r="AM33" s="2247"/>
      <c r="AN33" s="2247"/>
      <c r="AO33" s="2247"/>
      <c r="AP33" s="2247"/>
      <c r="AQ33" s="2247"/>
      <c r="AR33" s="2247"/>
      <c r="AS33" s="2247"/>
      <c r="AT33" s="2247"/>
      <c r="AU33" s="2247"/>
      <c r="AV33" s="2247"/>
      <c r="AW33" s="2247"/>
      <c r="AX33" s="2247"/>
      <c r="AY33" s="2247"/>
      <c r="AZ33" s="2247"/>
      <c r="BA33" s="2247"/>
      <c r="BB33" s="2247"/>
      <c r="BC33" s="2247"/>
      <c r="BD33" s="2248"/>
      <c r="BE33" s="1215"/>
    </row>
    <row r="34" spans="1:58" ht="15.75" customHeight="1" thickBot="1">
      <c r="A34" s="1208"/>
      <c r="B34" s="2236"/>
      <c r="C34" s="2237"/>
      <c r="D34" s="2237"/>
      <c r="E34" s="2237"/>
      <c r="F34" s="2237"/>
      <c r="G34" s="2237"/>
      <c r="H34" s="2237"/>
      <c r="I34" s="2237"/>
      <c r="J34" s="2240"/>
      <c r="K34" s="2240"/>
      <c r="L34" s="2240"/>
      <c r="M34" s="2240"/>
      <c r="N34" s="2240"/>
      <c r="O34" s="2240"/>
      <c r="P34" s="2240"/>
      <c r="Q34" s="2242"/>
      <c r="R34" s="2249"/>
      <c r="S34" s="2250"/>
      <c r="T34" s="2250"/>
      <c r="U34" s="2250"/>
      <c r="V34" s="2250"/>
      <c r="W34" s="2250"/>
      <c r="X34" s="2250"/>
      <c r="Y34" s="2250"/>
      <c r="Z34" s="2250"/>
      <c r="AA34" s="2250"/>
      <c r="AB34" s="2250"/>
      <c r="AC34" s="2250"/>
      <c r="AD34" s="2250"/>
      <c r="AE34" s="2250"/>
      <c r="AF34" s="2250"/>
      <c r="AG34" s="2250"/>
      <c r="AH34" s="2250"/>
      <c r="AI34" s="2250"/>
      <c r="AJ34" s="2250"/>
      <c r="AK34" s="2250"/>
      <c r="AL34" s="2250"/>
      <c r="AM34" s="2250"/>
      <c r="AN34" s="2250"/>
      <c r="AO34" s="2250"/>
      <c r="AP34" s="2250"/>
      <c r="AQ34" s="2250"/>
      <c r="AR34" s="2250"/>
      <c r="AS34" s="2250"/>
      <c r="AT34" s="2250"/>
      <c r="AU34" s="2250"/>
      <c r="AV34" s="2250"/>
      <c r="AW34" s="2250"/>
      <c r="AX34" s="2250"/>
      <c r="AY34" s="2250"/>
      <c r="AZ34" s="2250"/>
      <c r="BA34" s="2250"/>
      <c r="BB34" s="2250"/>
      <c r="BC34" s="2250"/>
      <c r="BD34" s="2251"/>
      <c r="BE34" s="1215"/>
    </row>
    <row r="35" spans="1:58" ht="15.75" customHeight="1">
      <c r="A35" s="1208"/>
      <c r="B35" s="2236"/>
      <c r="C35" s="2237"/>
      <c r="D35" s="2237"/>
      <c r="E35" s="2237"/>
      <c r="F35" s="2237"/>
      <c r="G35" s="2237"/>
      <c r="H35" s="2237"/>
      <c r="I35" s="2237"/>
      <c r="J35" s="2240"/>
      <c r="K35" s="2240"/>
      <c r="L35" s="2240"/>
      <c r="M35" s="2240"/>
      <c r="N35" s="2240"/>
      <c r="O35" s="2240"/>
      <c r="P35" s="2240"/>
      <c r="Q35" s="2240"/>
      <c r="R35" s="2252">
        <v>0.3</v>
      </c>
      <c r="S35" s="2252"/>
      <c r="T35" s="2252"/>
      <c r="U35" s="2252"/>
      <c r="V35" s="2252">
        <v>0.4</v>
      </c>
      <c r="W35" s="2252"/>
      <c r="X35" s="2252"/>
      <c r="Y35" s="2252"/>
      <c r="Z35" s="2252">
        <v>0.5</v>
      </c>
      <c r="AA35" s="2252"/>
      <c r="AB35" s="2252"/>
      <c r="AC35" s="2252"/>
      <c r="AD35" s="2252">
        <v>0.6</v>
      </c>
      <c r="AE35" s="2252"/>
      <c r="AF35" s="2252"/>
      <c r="AG35" s="2252"/>
      <c r="AH35" s="2252">
        <v>0.7</v>
      </c>
      <c r="AI35" s="2252"/>
      <c r="AJ35" s="2252"/>
      <c r="AK35" s="2252"/>
      <c r="AL35" s="2257">
        <v>0.8</v>
      </c>
      <c r="AM35" s="2258"/>
      <c r="AN35" s="2258"/>
      <c r="AO35" s="2259"/>
      <c r="AP35" s="2260">
        <v>1.2</v>
      </c>
      <c r="AQ35" s="2261"/>
      <c r="AR35" s="2262"/>
      <c r="AS35" s="2254" t="s">
        <v>2352</v>
      </c>
      <c r="AT35" s="2255"/>
      <c r="AU35" s="2255"/>
      <c r="AV35" s="2255"/>
      <c r="AW35" s="2255"/>
      <c r="AX35" s="2263"/>
      <c r="AY35" s="2254" t="s">
        <v>2351</v>
      </c>
      <c r="AZ35" s="2255"/>
      <c r="BA35" s="2255"/>
      <c r="BB35" s="2255"/>
      <c r="BC35" s="2255"/>
      <c r="BD35" s="2256"/>
      <c r="BE35" s="1215"/>
    </row>
    <row r="36" spans="1:58" ht="15.75" customHeight="1">
      <c r="A36" s="1208"/>
      <c r="B36" s="2158" t="s">
        <v>2350</v>
      </c>
      <c r="C36" s="2159"/>
      <c r="D36" s="2159"/>
      <c r="E36" s="2159"/>
      <c r="F36" s="2159"/>
      <c r="G36" s="2159"/>
      <c r="H36" s="2159"/>
      <c r="I36" s="2159"/>
      <c r="J36" s="2223" t="s">
        <v>2349</v>
      </c>
      <c r="K36" s="2223"/>
      <c r="L36" s="2223"/>
      <c r="M36" s="2223"/>
      <c r="N36" s="2223">
        <v>55</v>
      </c>
      <c r="O36" s="2223"/>
      <c r="P36" s="2223"/>
      <c r="Q36" s="2223"/>
      <c r="R36" s="2224">
        <v>29</v>
      </c>
      <c r="S36" s="2224"/>
      <c r="T36" s="2224"/>
      <c r="U36" s="2224"/>
      <c r="V36" s="2224"/>
      <c r="W36" s="2224"/>
      <c r="X36" s="2224"/>
      <c r="Y36" s="2224"/>
      <c r="Z36" s="2224">
        <v>58</v>
      </c>
      <c r="AA36" s="2224"/>
      <c r="AB36" s="2224"/>
      <c r="AC36" s="2224"/>
      <c r="AD36" s="2224">
        <v>195</v>
      </c>
      <c r="AE36" s="2224"/>
      <c r="AF36" s="2224"/>
      <c r="AG36" s="2224"/>
      <c r="AH36" s="2224"/>
      <c r="AI36" s="2224"/>
      <c r="AJ36" s="2224"/>
      <c r="AK36" s="2224"/>
      <c r="AL36" s="2208"/>
      <c r="AM36" s="2209"/>
      <c r="AN36" s="2209"/>
      <c r="AO36" s="2210"/>
      <c r="AP36" s="2208"/>
      <c r="AQ36" s="2209"/>
      <c r="AR36" s="2210"/>
      <c r="AS36" s="2211">
        <f t="shared" ref="AS36:AS47" si="2">SUM(R36:AR36)</f>
        <v>282</v>
      </c>
      <c r="AT36" s="2212"/>
      <c r="AU36" s="2212"/>
      <c r="AV36" s="2212"/>
      <c r="AW36" s="2212"/>
      <c r="AX36" s="2213"/>
      <c r="AY36" s="2214">
        <f t="shared" ref="AY36:AY47" si="3">AS36/$J$29</f>
        <v>0.97916666666666663</v>
      </c>
      <c r="AZ36" s="2215"/>
      <c r="BA36" s="2215"/>
      <c r="BB36" s="2215"/>
      <c r="BC36" s="2215"/>
      <c r="BD36" s="2216"/>
      <c r="BE36" s="1215"/>
    </row>
    <row r="37" spans="1:58" ht="15.75" customHeight="1">
      <c r="A37" s="1208"/>
      <c r="B37" s="2158" t="s">
        <v>2348</v>
      </c>
      <c r="C37" s="2159"/>
      <c r="D37" s="2159"/>
      <c r="E37" s="2159"/>
      <c r="F37" s="2159"/>
      <c r="G37" s="2159"/>
      <c r="H37" s="2159"/>
      <c r="I37" s="2159"/>
      <c r="J37" s="2223" t="s">
        <v>2347</v>
      </c>
      <c r="K37" s="2223"/>
      <c r="L37" s="2223"/>
      <c r="M37" s="2223"/>
      <c r="N37" s="2223">
        <v>55</v>
      </c>
      <c r="O37" s="2223"/>
      <c r="P37" s="2223"/>
      <c r="Q37" s="2223"/>
      <c r="R37" s="2224">
        <v>29</v>
      </c>
      <c r="S37" s="2224"/>
      <c r="T37" s="2224"/>
      <c r="U37" s="2224"/>
      <c r="V37" s="2224"/>
      <c r="W37" s="2224"/>
      <c r="X37" s="2224"/>
      <c r="Y37" s="2224"/>
      <c r="Z37" s="2224">
        <v>58</v>
      </c>
      <c r="AA37" s="2224"/>
      <c r="AB37" s="2224"/>
      <c r="AC37" s="2224"/>
      <c r="AD37" s="2224"/>
      <c r="AE37" s="2224"/>
      <c r="AF37" s="2224"/>
      <c r="AG37" s="2224"/>
      <c r="AH37" s="2224">
        <v>3</v>
      </c>
      <c r="AI37" s="2224"/>
      <c r="AJ37" s="2224"/>
      <c r="AK37" s="2224"/>
      <c r="AL37" s="2208"/>
      <c r="AM37" s="2209"/>
      <c r="AN37" s="2209"/>
      <c r="AO37" s="2210"/>
      <c r="AP37" s="2208">
        <v>195</v>
      </c>
      <c r="AQ37" s="2209"/>
      <c r="AR37" s="2210"/>
      <c r="AS37" s="2211">
        <f t="shared" si="2"/>
        <v>285</v>
      </c>
      <c r="AT37" s="2212"/>
      <c r="AU37" s="2212"/>
      <c r="AV37" s="2212"/>
      <c r="AW37" s="2212"/>
      <c r="AX37" s="2213"/>
      <c r="AY37" s="2214">
        <f t="shared" si="3"/>
        <v>0.98958333333333337</v>
      </c>
      <c r="AZ37" s="2215"/>
      <c r="BA37" s="2215"/>
      <c r="BB37" s="2215"/>
      <c r="BC37" s="2215"/>
      <c r="BD37" s="2216"/>
      <c r="BE37" s="1215"/>
    </row>
    <row r="38" spans="1:58" ht="15.75" customHeight="1">
      <c r="A38" s="1208"/>
      <c r="B38" s="2158" t="s">
        <v>2346</v>
      </c>
      <c r="C38" s="2159"/>
      <c r="D38" s="2159"/>
      <c r="E38" s="2159"/>
      <c r="F38" s="2159"/>
      <c r="G38" s="2159"/>
      <c r="H38" s="2159"/>
      <c r="I38" s="2159"/>
      <c r="J38" s="2223" t="s">
        <v>2345</v>
      </c>
      <c r="K38" s="2223"/>
      <c r="L38" s="2223"/>
      <c r="M38" s="2223"/>
      <c r="N38" s="2223">
        <v>55</v>
      </c>
      <c r="O38" s="2223"/>
      <c r="P38" s="2223"/>
      <c r="Q38" s="2223"/>
      <c r="R38" s="2224">
        <f>SUM(Application!G726,Application!G729)</f>
        <v>29</v>
      </c>
      <c r="S38" s="2224"/>
      <c r="T38" s="2224"/>
      <c r="U38" s="2224"/>
      <c r="V38" s="2224"/>
      <c r="W38" s="2224"/>
      <c r="X38" s="2224"/>
      <c r="Y38" s="2224"/>
      <c r="Z38" s="2224">
        <f>SUM(Application!G727,Application!G730)</f>
        <v>58</v>
      </c>
      <c r="AA38" s="2224"/>
      <c r="AB38" s="2224"/>
      <c r="AC38" s="2224"/>
      <c r="AD38" s="2224">
        <f>SUM(Application!G728,Application!G731)</f>
        <v>195</v>
      </c>
      <c r="AE38" s="2224"/>
      <c r="AF38" s="2224"/>
      <c r="AG38" s="2224"/>
      <c r="AH38" s="2224">
        <f>Application!G732</f>
        <v>3</v>
      </c>
      <c r="AI38" s="2224"/>
      <c r="AJ38" s="2224"/>
      <c r="AK38" s="2224"/>
      <c r="AL38" s="2208"/>
      <c r="AM38" s="2209"/>
      <c r="AN38" s="2209"/>
      <c r="AO38" s="2210"/>
      <c r="AP38" s="2208"/>
      <c r="AQ38" s="2209"/>
      <c r="AR38" s="2210"/>
      <c r="AS38" s="2211">
        <f t="shared" si="2"/>
        <v>285</v>
      </c>
      <c r="AT38" s="2212"/>
      <c r="AU38" s="2212"/>
      <c r="AV38" s="2212"/>
      <c r="AW38" s="2212"/>
      <c r="AX38" s="2213"/>
      <c r="AY38" s="2214">
        <f t="shared" si="3"/>
        <v>0.98958333333333337</v>
      </c>
      <c r="AZ38" s="2215"/>
      <c r="BA38" s="2215"/>
      <c r="BB38" s="2215"/>
      <c r="BC38" s="2215"/>
      <c r="BD38" s="2216"/>
      <c r="BE38" s="1215"/>
    </row>
    <row r="39" spans="1:58" ht="15.75" customHeight="1">
      <c r="A39" s="1208"/>
      <c r="B39" s="2158" t="s">
        <v>2344</v>
      </c>
      <c r="C39" s="2159"/>
      <c r="D39" s="2159"/>
      <c r="E39" s="2159"/>
      <c r="F39" s="2159"/>
      <c r="G39" s="2159"/>
      <c r="H39" s="2159"/>
      <c r="I39" s="2159"/>
      <c r="J39" s="2223"/>
      <c r="K39" s="2223"/>
      <c r="L39" s="2223"/>
      <c r="M39" s="2223"/>
      <c r="N39" s="2223"/>
      <c r="O39" s="2223"/>
      <c r="P39" s="2223"/>
      <c r="Q39" s="2223"/>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08"/>
      <c r="AM39" s="2209"/>
      <c r="AN39" s="2209"/>
      <c r="AO39" s="2210"/>
      <c r="AP39" s="2208"/>
      <c r="AQ39" s="2209"/>
      <c r="AR39" s="2210"/>
      <c r="AS39" s="2211">
        <f t="shared" si="2"/>
        <v>0</v>
      </c>
      <c r="AT39" s="2212"/>
      <c r="AU39" s="2212"/>
      <c r="AV39" s="2212"/>
      <c r="AW39" s="2212"/>
      <c r="AX39" s="2213"/>
      <c r="AY39" s="2214">
        <f t="shared" si="3"/>
        <v>0</v>
      </c>
      <c r="AZ39" s="2215"/>
      <c r="BA39" s="2215"/>
      <c r="BB39" s="2215"/>
      <c r="BC39" s="2215"/>
      <c r="BD39" s="2216"/>
      <c r="BE39" s="1215"/>
    </row>
    <row r="40" spans="1:58" ht="15.75" customHeight="1">
      <c r="A40" s="1208"/>
      <c r="B40" s="2158" t="s">
        <v>2344</v>
      </c>
      <c r="C40" s="2159"/>
      <c r="D40" s="2159"/>
      <c r="E40" s="2159"/>
      <c r="F40" s="2159"/>
      <c r="G40" s="2159"/>
      <c r="H40" s="2159"/>
      <c r="I40" s="2159"/>
      <c r="J40" s="2223"/>
      <c r="K40" s="2223"/>
      <c r="L40" s="2223"/>
      <c r="M40" s="2223"/>
      <c r="N40" s="2223"/>
      <c r="O40" s="2223"/>
      <c r="P40" s="2223"/>
      <c r="Q40" s="2223"/>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08"/>
      <c r="AM40" s="2209"/>
      <c r="AN40" s="2209"/>
      <c r="AO40" s="2210"/>
      <c r="AP40" s="2208"/>
      <c r="AQ40" s="2209"/>
      <c r="AR40" s="2210"/>
      <c r="AS40" s="2211">
        <f t="shared" si="2"/>
        <v>0</v>
      </c>
      <c r="AT40" s="2212"/>
      <c r="AU40" s="2212"/>
      <c r="AV40" s="2212"/>
      <c r="AW40" s="2212"/>
      <c r="AX40" s="2213"/>
      <c r="AY40" s="2214">
        <f t="shared" si="3"/>
        <v>0</v>
      </c>
      <c r="AZ40" s="2215"/>
      <c r="BA40" s="2215"/>
      <c r="BB40" s="2215"/>
      <c r="BC40" s="2215"/>
      <c r="BD40" s="2216"/>
      <c r="BE40" s="1215"/>
    </row>
    <row r="41" spans="1:58" ht="15.75" customHeight="1">
      <c r="A41" s="1208"/>
      <c r="B41" s="2158" t="s">
        <v>2343</v>
      </c>
      <c r="C41" s="2159"/>
      <c r="D41" s="2159"/>
      <c r="E41" s="2159"/>
      <c r="F41" s="2159"/>
      <c r="G41" s="2159"/>
      <c r="H41" s="2159"/>
      <c r="I41" s="2159"/>
      <c r="J41" s="2223"/>
      <c r="K41" s="2223"/>
      <c r="L41" s="2223"/>
      <c r="M41" s="2223"/>
      <c r="N41" s="2223"/>
      <c r="O41" s="2223"/>
      <c r="P41" s="2223"/>
      <c r="Q41" s="2223"/>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08"/>
      <c r="AM41" s="2209"/>
      <c r="AN41" s="2209"/>
      <c r="AO41" s="2210"/>
      <c r="AP41" s="2208"/>
      <c r="AQ41" s="2209"/>
      <c r="AR41" s="2210"/>
      <c r="AS41" s="2211">
        <f t="shared" si="2"/>
        <v>0</v>
      </c>
      <c r="AT41" s="2212"/>
      <c r="AU41" s="2212"/>
      <c r="AV41" s="2212"/>
      <c r="AW41" s="2212"/>
      <c r="AX41" s="2213"/>
      <c r="AY41" s="2214">
        <f t="shared" si="3"/>
        <v>0</v>
      </c>
      <c r="AZ41" s="2215"/>
      <c r="BA41" s="2215"/>
      <c r="BB41" s="2215"/>
      <c r="BC41" s="2215"/>
      <c r="BD41" s="2216"/>
      <c r="BE41" s="1215"/>
    </row>
    <row r="42" spans="1:58" ht="15.75" customHeight="1">
      <c r="A42" s="1208"/>
      <c r="B42" s="2158" t="s">
        <v>2343</v>
      </c>
      <c r="C42" s="2159"/>
      <c r="D42" s="2159"/>
      <c r="E42" s="2159"/>
      <c r="F42" s="2159"/>
      <c r="G42" s="2159"/>
      <c r="H42" s="2159"/>
      <c r="I42" s="2159"/>
      <c r="J42" s="2223"/>
      <c r="K42" s="2223"/>
      <c r="L42" s="2223"/>
      <c r="M42" s="2223"/>
      <c r="N42" s="2223"/>
      <c r="O42" s="2223"/>
      <c r="P42" s="2223"/>
      <c r="Q42" s="2223"/>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08"/>
      <c r="AM42" s="2209"/>
      <c r="AN42" s="2209"/>
      <c r="AO42" s="2210"/>
      <c r="AP42" s="2208"/>
      <c r="AQ42" s="2209"/>
      <c r="AR42" s="2210"/>
      <c r="AS42" s="2211">
        <f t="shared" si="2"/>
        <v>0</v>
      </c>
      <c r="AT42" s="2212"/>
      <c r="AU42" s="2212"/>
      <c r="AV42" s="2212"/>
      <c r="AW42" s="2212"/>
      <c r="AX42" s="2213"/>
      <c r="AY42" s="2214">
        <f t="shared" si="3"/>
        <v>0</v>
      </c>
      <c r="AZ42" s="2215"/>
      <c r="BA42" s="2215"/>
      <c r="BB42" s="2215"/>
      <c r="BC42" s="2215"/>
      <c r="BD42" s="2216"/>
      <c r="BE42" s="1215"/>
    </row>
    <row r="43" spans="1:58" ht="15.75" customHeight="1">
      <c r="A43" s="1208"/>
      <c r="B43" s="2163" t="s">
        <v>2342</v>
      </c>
      <c r="C43" s="2164"/>
      <c r="D43" s="2164"/>
      <c r="E43" s="2164"/>
      <c r="F43" s="2164"/>
      <c r="G43" s="2164"/>
      <c r="H43" s="2164"/>
      <c r="I43" s="2164"/>
      <c r="J43" s="2223"/>
      <c r="K43" s="2223"/>
      <c r="L43" s="2223"/>
      <c r="M43" s="2223"/>
      <c r="N43" s="2223"/>
      <c r="O43" s="2223"/>
      <c r="P43" s="2223"/>
      <c r="Q43" s="2223"/>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08"/>
      <c r="AM43" s="2209"/>
      <c r="AN43" s="2209"/>
      <c r="AO43" s="2210"/>
      <c r="AP43" s="2208"/>
      <c r="AQ43" s="2209"/>
      <c r="AR43" s="2210"/>
      <c r="AS43" s="2211">
        <f t="shared" si="2"/>
        <v>0</v>
      </c>
      <c r="AT43" s="2212"/>
      <c r="AU43" s="2212"/>
      <c r="AV43" s="2212"/>
      <c r="AW43" s="2212"/>
      <c r="AX43" s="2213"/>
      <c r="AY43" s="2214">
        <f t="shared" si="3"/>
        <v>0</v>
      </c>
      <c r="AZ43" s="2215"/>
      <c r="BA43" s="2215"/>
      <c r="BB43" s="2215"/>
      <c r="BC43" s="2215"/>
      <c r="BD43" s="2216"/>
      <c r="BE43" s="1215"/>
    </row>
    <row r="44" spans="1:58" ht="15.75" customHeight="1">
      <c r="A44" s="1208"/>
      <c r="B44" s="2163" t="s">
        <v>2341</v>
      </c>
      <c r="C44" s="2164"/>
      <c r="D44" s="2164"/>
      <c r="E44" s="2164"/>
      <c r="F44" s="2164"/>
      <c r="G44" s="2164"/>
      <c r="H44" s="2164"/>
      <c r="I44" s="2164"/>
      <c r="J44" s="2223"/>
      <c r="K44" s="2223"/>
      <c r="L44" s="2223"/>
      <c r="M44" s="2223"/>
      <c r="N44" s="2223"/>
      <c r="O44" s="2223"/>
      <c r="P44" s="2223"/>
      <c r="Q44" s="2223"/>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08"/>
      <c r="AM44" s="2209"/>
      <c r="AN44" s="2209"/>
      <c r="AO44" s="2210"/>
      <c r="AP44" s="2208"/>
      <c r="AQ44" s="2209"/>
      <c r="AR44" s="2210"/>
      <c r="AS44" s="2211">
        <f t="shared" si="2"/>
        <v>0</v>
      </c>
      <c r="AT44" s="2212"/>
      <c r="AU44" s="2212"/>
      <c r="AV44" s="2212"/>
      <c r="AW44" s="2212"/>
      <c r="AX44" s="2213"/>
      <c r="AY44" s="2214">
        <f t="shared" si="3"/>
        <v>0</v>
      </c>
      <c r="AZ44" s="2215"/>
      <c r="BA44" s="2215"/>
      <c r="BB44" s="2215"/>
      <c r="BC44" s="2215"/>
      <c r="BD44" s="2216"/>
      <c r="BE44" s="1215"/>
    </row>
    <row r="45" spans="1:58" ht="15.75" customHeight="1">
      <c r="A45" s="1208"/>
      <c r="B45" s="2163" t="s">
        <v>2340</v>
      </c>
      <c r="C45" s="2164"/>
      <c r="D45" s="2164"/>
      <c r="E45" s="2164"/>
      <c r="F45" s="2164"/>
      <c r="G45" s="2164"/>
      <c r="H45" s="2164"/>
      <c r="I45" s="2164"/>
      <c r="J45" s="2223"/>
      <c r="K45" s="2223"/>
      <c r="L45" s="2223"/>
      <c r="M45" s="2223"/>
      <c r="N45" s="2223"/>
      <c r="O45" s="2223"/>
      <c r="P45" s="2223"/>
      <c r="Q45" s="2223"/>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08">
        <v>228</v>
      </c>
      <c r="AM45" s="2209"/>
      <c r="AN45" s="2209"/>
      <c r="AO45" s="2210"/>
      <c r="AP45" s="2208">
        <v>57</v>
      </c>
      <c r="AQ45" s="2209"/>
      <c r="AR45" s="2210"/>
      <c r="AS45" s="2211">
        <f t="shared" si="2"/>
        <v>285</v>
      </c>
      <c r="AT45" s="2212"/>
      <c r="AU45" s="2212"/>
      <c r="AV45" s="2212"/>
      <c r="AW45" s="2212"/>
      <c r="AX45" s="2213"/>
      <c r="AY45" s="2214">
        <f t="shared" si="3"/>
        <v>0.98958333333333337</v>
      </c>
      <c r="AZ45" s="2215"/>
      <c r="BA45" s="2215"/>
      <c r="BB45" s="2215"/>
      <c r="BC45" s="2215"/>
      <c r="BD45" s="2216"/>
      <c r="BE45" s="1215"/>
    </row>
    <row r="46" spans="1:58" ht="15.75" customHeight="1">
      <c r="A46" s="1208"/>
      <c r="B46" s="2163" t="s">
        <v>2274</v>
      </c>
      <c r="C46" s="2164"/>
      <c r="D46" s="2164"/>
      <c r="E46" s="2164"/>
      <c r="F46" s="2164"/>
      <c r="G46" s="2164"/>
      <c r="H46" s="2164"/>
      <c r="I46" s="2164"/>
      <c r="J46" s="2223"/>
      <c r="K46" s="2223"/>
      <c r="L46" s="2223"/>
      <c r="M46" s="2223"/>
      <c r="N46" s="2223"/>
      <c r="O46" s="2223"/>
      <c r="P46" s="2223"/>
      <c r="Q46" s="2223"/>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08"/>
      <c r="AM46" s="2209"/>
      <c r="AN46" s="2209"/>
      <c r="AO46" s="2210"/>
      <c r="AP46" s="2208"/>
      <c r="AQ46" s="2209"/>
      <c r="AR46" s="2210"/>
      <c r="AS46" s="2211">
        <f t="shared" si="2"/>
        <v>0</v>
      </c>
      <c r="AT46" s="2212"/>
      <c r="AU46" s="2212"/>
      <c r="AV46" s="2212"/>
      <c r="AW46" s="2212"/>
      <c r="AX46" s="2213"/>
      <c r="AY46" s="2214">
        <f t="shared" si="3"/>
        <v>0</v>
      </c>
      <c r="AZ46" s="2215"/>
      <c r="BA46" s="2215"/>
      <c r="BB46" s="2215"/>
      <c r="BC46" s="2215"/>
      <c r="BD46" s="2216"/>
      <c r="BE46" s="1215"/>
    </row>
    <row r="47" spans="1:58" ht="15.75" customHeight="1" thickBot="1">
      <c r="A47" s="1208"/>
      <c r="B47" s="2217" t="s">
        <v>300</v>
      </c>
      <c r="C47" s="2218"/>
      <c r="D47" s="2218"/>
      <c r="E47" s="2218"/>
      <c r="F47" s="2218"/>
      <c r="G47" s="2218"/>
      <c r="H47" s="2218"/>
      <c r="I47" s="2218"/>
      <c r="J47" s="2219"/>
      <c r="K47" s="2219"/>
      <c r="L47" s="2219"/>
      <c r="M47" s="2219"/>
      <c r="N47" s="2219"/>
      <c r="O47" s="2219"/>
      <c r="P47" s="2219"/>
      <c r="Q47" s="2219"/>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5"/>
      <c r="AM47" s="2206"/>
      <c r="AN47" s="2206"/>
      <c r="AO47" s="2207"/>
      <c r="AP47" s="2205"/>
      <c r="AQ47" s="2206"/>
      <c r="AR47" s="2207"/>
      <c r="AS47" s="2211">
        <f t="shared" si="2"/>
        <v>0</v>
      </c>
      <c r="AT47" s="2212"/>
      <c r="AU47" s="2212"/>
      <c r="AV47" s="2212"/>
      <c r="AW47" s="2212"/>
      <c r="AX47" s="2213"/>
      <c r="AY47" s="2220">
        <f t="shared" si="3"/>
        <v>0</v>
      </c>
      <c r="AZ47" s="2221"/>
      <c r="BA47" s="2221"/>
      <c r="BB47" s="2221"/>
      <c r="BC47" s="2221"/>
      <c r="BD47" s="2222"/>
      <c r="BE47" s="1215"/>
    </row>
    <row r="48" spans="1:58" ht="15.75" customHeight="1">
      <c r="A48" s="1208"/>
      <c r="B48" s="1217" t="s">
        <v>2339</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2338</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9" t="s">
        <v>2337</v>
      </c>
      <c r="C50" s="2035"/>
      <c r="D50" s="2035"/>
      <c r="E50" s="2035"/>
      <c r="F50" s="2035"/>
      <c r="G50" s="2035"/>
      <c r="H50" s="2035"/>
      <c r="I50" s="2035"/>
      <c r="J50" s="2035"/>
      <c r="K50" s="2035"/>
      <c r="L50" s="2035"/>
      <c r="M50" s="2035"/>
      <c r="N50" s="2035"/>
      <c r="O50" s="2035"/>
      <c r="P50" s="2035"/>
      <c r="Q50" s="2035"/>
      <c r="R50" s="2035"/>
      <c r="S50" s="2035"/>
      <c r="T50" s="2035"/>
      <c r="U50" s="2035"/>
      <c r="V50" s="2035"/>
      <c r="W50" s="2035"/>
      <c r="X50" s="2035"/>
      <c r="Y50" s="2035"/>
      <c r="Z50" s="2035"/>
      <c r="AA50" s="2035"/>
      <c r="AB50" s="2035"/>
      <c r="AC50" s="2035"/>
      <c r="AD50" s="2035"/>
      <c r="AE50" s="2035"/>
      <c r="AF50" s="2035"/>
      <c r="AG50" s="2035"/>
      <c r="AH50" s="2035"/>
      <c r="AI50" s="2035"/>
      <c r="AJ50" s="2035"/>
      <c r="AK50" s="2035"/>
      <c r="AL50" s="2035"/>
      <c r="AM50" s="2035"/>
      <c r="AN50" s="2035"/>
      <c r="AO50" s="2036"/>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5" t="s">
        <v>2331</v>
      </c>
      <c r="C51" s="2109"/>
      <c r="D51" s="2109"/>
      <c r="E51" s="2109"/>
      <c r="F51" s="2109"/>
      <c r="G51" s="2109"/>
      <c r="H51" s="2109"/>
      <c r="I51" s="2109"/>
      <c r="J51" s="2109" t="s">
        <v>2336</v>
      </c>
      <c r="K51" s="2109"/>
      <c r="L51" s="2109"/>
      <c r="M51" s="2109"/>
      <c r="N51" s="2109"/>
      <c r="O51" s="2109"/>
      <c r="P51" s="2109"/>
      <c r="Q51" s="2109"/>
      <c r="R51" s="2202" t="s">
        <v>2335</v>
      </c>
      <c r="S51" s="2202"/>
      <c r="T51" s="2202"/>
      <c r="U51" s="2202"/>
      <c r="V51" s="2202"/>
      <c r="W51" s="2202"/>
      <c r="X51" s="2202"/>
      <c r="Y51" s="2202"/>
      <c r="Z51" s="2202" t="s">
        <v>2334</v>
      </c>
      <c r="AA51" s="2202"/>
      <c r="AB51" s="2202"/>
      <c r="AC51" s="2202"/>
      <c r="AD51" s="2202"/>
      <c r="AE51" s="2202"/>
      <c r="AF51" s="2202"/>
      <c r="AG51" s="2202"/>
      <c r="AH51" s="2202" t="s">
        <v>2333</v>
      </c>
      <c r="AI51" s="2202"/>
      <c r="AJ51" s="2202"/>
      <c r="AK51" s="2202"/>
      <c r="AL51" s="2202"/>
      <c r="AM51" s="2202"/>
      <c r="AN51" s="2202"/>
      <c r="AO51" s="2203"/>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63" t="s">
        <v>2751</v>
      </c>
      <c r="C52" s="2164"/>
      <c r="D52" s="2164"/>
      <c r="E52" s="2164"/>
      <c r="F52" s="2164"/>
      <c r="G52" s="2164"/>
      <c r="H52" s="2164"/>
      <c r="I52" s="2164"/>
      <c r="J52" s="1996">
        <v>15</v>
      </c>
      <c r="K52" s="1996"/>
      <c r="L52" s="1996"/>
      <c r="M52" s="1996"/>
      <c r="N52" s="1996"/>
      <c r="O52" s="1996"/>
      <c r="P52" s="1996"/>
      <c r="Q52" s="1996"/>
      <c r="R52" s="2194">
        <f>Application!AC897</f>
        <v>31200</v>
      </c>
      <c r="S52" s="2194"/>
      <c r="T52" s="2194"/>
      <c r="U52" s="2194"/>
      <c r="V52" s="2194"/>
      <c r="W52" s="2194"/>
      <c r="X52" s="2194"/>
      <c r="Y52" s="2194"/>
      <c r="Z52" s="2195">
        <f>(84+288)/52</f>
        <v>7.1538461538461542</v>
      </c>
      <c r="AA52" s="2195"/>
      <c r="AB52" s="2195"/>
      <c r="AC52" s="2195"/>
      <c r="AD52" s="2195"/>
      <c r="AE52" s="2195"/>
      <c r="AF52" s="2195"/>
      <c r="AG52" s="2195"/>
      <c r="AH52" s="2196"/>
      <c r="AI52" s="2196"/>
      <c r="AJ52" s="2196"/>
      <c r="AK52" s="2196"/>
      <c r="AL52" s="2196"/>
      <c r="AM52" s="2196"/>
      <c r="AN52" s="2196"/>
      <c r="AO52" s="2197"/>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63" t="s">
        <v>2332</v>
      </c>
      <c r="C53" s="2164"/>
      <c r="D53" s="2164"/>
      <c r="E53" s="2164"/>
      <c r="F53" s="2164"/>
      <c r="G53" s="2164"/>
      <c r="H53" s="2164"/>
      <c r="I53" s="2164"/>
      <c r="J53" s="1996">
        <v>0</v>
      </c>
      <c r="K53" s="1996"/>
      <c r="L53" s="1996"/>
      <c r="M53" s="1996"/>
      <c r="N53" s="1996"/>
      <c r="O53" s="1996"/>
      <c r="P53" s="1996"/>
      <c r="Q53" s="1996"/>
      <c r="R53" s="2194">
        <v>0</v>
      </c>
      <c r="S53" s="2194"/>
      <c r="T53" s="2194"/>
      <c r="U53" s="2194"/>
      <c r="V53" s="2194"/>
      <c r="W53" s="2194"/>
      <c r="X53" s="2194"/>
      <c r="Y53" s="2194"/>
      <c r="Z53" s="2195">
        <v>0</v>
      </c>
      <c r="AA53" s="2195"/>
      <c r="AB53" s="2195"/>
      <c r="AC53" s="2195"/>
      <c r="AD53" s="2195"/>
      <c r="AE53" s="2195"/>
      <c r="AF53" s="2195"/>
      <c r="AG53" s="2195"/>
      <c r="AH53" s="2196"/>
      <c r="AI53" s="2196"/>
      <c r="AJ53" s="2196"/>
      <c r="AK53" s="2196"/>
      <c r="AL53" s="2196"/>
      <c r="AM53" s="2196"/>
      <c r="AN53" s="2196"/>
      <c r="AO53" s="2197"/>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63"/>
      <c r="C54" s="2164"/>
      <c r="D54" s="2164"/>
      <c r="E54" s="2164"/>
      <c r="F54" s="2164"/>
      <c r="G54" s="2164"/>
      <c r="H54" s="2164"/>
      <c r="I54" s="2164"/>
      <c r="J54" s="1996"/>
      <c r="K54" s="1996"/>
      <c r="L54" s="1996"/>
      <c r="M54" s="1996"/>
      <c r="N54" s="1996"/>
      <c r="O54" s="1996"/>
      <c r="P54" s="1996"/>
      <c r="Q54" s="1996"/>
      <c r="R54" s="2194"/>
      <c r="S54" s="2194"/>
      <c r="T54" s="2194"/>
      <c r="U54" s="2194"/>
      <c r="V54" s="2194"/>
      <c r="W54" s="2194"/>
      <c r="X54" s="2194"/>
      <c r="Y54" s="2194"/>
      <c r="Z54" s="2195"/>
      <c r="AA54" s="2195"/>
      <c r="AB54" s="2195"/>
      <c r="AC54" s="2195"/>
      <c r="AD54" s="2195"/>
      <c r="AE54" s="2195"/>
      <c r="AF54" s="2195"/>
      <c r="AG54" s="2195"/>
      <c r="AH54" s="2196"/>
      <c r="AI54" s="2196"/>
      <c r="AJ54" s="2196"/>
      <c r="AK54" s="2196"/>
      <c r="AL54" s="2196"/>
      <c r="AM54" s="2196"/>
      <c r="AN54" s="2196"/>
      <c r="AO54" s="2197"/>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63"/>
      <c r="C55" s="2164"/>
      <c r="D55" s="2164"/>
      <c r="E55" s="2164"/>
      <c r="F55" s="2164"/>
      <c r="G55" s="2164"/>
      <c r="H55" s="2164"/>
      <c r="I55" s="2164"/>
      <c r="J55" s="1996"/>
      <c r="K55" s="1996"/>
      <c r="L55" s="1996"/>
      <c r="M55" s="1996"/>
      <c r="N55" s="1996"/>
      <c r="O55" s="1996"/>
      <c r="P55" s="1996"/>
      <c r="Q55" s="1996"/>
      <c r="R55" s="2194"/>
      <c r="S55" s="2194"/>
      <c r="T55" s="2194"/>
      <c r="U55" s="2194"/>
      <c r="V55" s="2194"/>
      <c r="W55" s="2194"/>
      <c r="X55" s="2194"/>
      <c r="Y55" s="2194"/>
      <c r="Z55" s="2195"/>
      <c r="AA55" s="2195"/>
      <c r="AB55" s="2195"/>
      <c r="AC55" s="2195"/>
      <c r="AD55" s="2195"/>
      <c r="AE55" s="2195"/>
      <c r="AF55" s="2195"/>
      <c r="AG55" s="2195"/>
      <c r="AH55" s="2196"/>
      <c r="AI55" s="2196"/>
      <c r="AJ55" s="2196"/>
      <c r="AK55" s="2196"/>
      <c r="AL55" s="2196"/>
      <c r="AM55" s="2196"/>
      <c r="AN55" s="2196"/>
      <c r="AO55" s="2197"/>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63"/>
      <c r="C56" s="2164"/>
      <c r="D56" s="2164"/>
      <c r="E56" s="2164"/>
      <c r="F56" s="2164"/>
      <c r="G56" s="2164"/>
      <c r="H56" s="2164"/>
      <c r="I56" s="2164"/>
      <c r="J56" s="1996"/>
      <c r="K56" s="1996"/>
      <c r="L56" s="1996"/>
      <c r="M56" s="1996"/>
      <c r="N56" s="1996"/>
      <c r="O56" s="1996"/>
      <c r="P56" s="1996"/>
      <c r="Q56" s="1996"/>
      <c r="R56" s="2194"/>
      <c r="S56" s="2194"/>
      <c r="T56" s="2194"/>
      <c r="U56" s="2194"/>
      <c r="V56" s="2194"/>
      <c r="W56" s="2194"/>
      <c r="X56" s="2194"/>
      <c r="Y56" s="2194"/>
      <c r="Z56" s="2195"/>
      <c r="AA56" s="2195"/>
      <c r="AB56" s="2195"/>
      <c r="AC56" s="2195"/>
      <c r="AD56" s="2195"/>
      <c r="AE56" s="2195"/>
      <c r="AF56" s="2195"/>
      <c r="AG56" s="2195"/>
      <c r="AH56" s="2196"/>
      <c r="AI56" s="2196"/>
      <c r="AJ56" s="2196"/>
      <c r="AK56" s="2196"/>
      <c r="AL56" s="2196"/>
      <c r="AM56" s="2196"/>
      <c r="AN56" s="2196"/>
      <c r="AO56" s="2197"/>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2" t="s">
        <v>1575</v>
      </c>
      <c r="C57" s="2143"/>
      <c r="D57" s="2143"/>
      <c r="E57" s="2143"/>
      <c r="F57" s="2143"/>
      <c r="G57" s="2143"/>
      <c r="H57" s="2143"/>
      <c r="I57" s="2143"/>
      <c r="J57" s="2143"/>
      <c r="K57" s="2143"/>
      <c r="L57" s="2143"/>
      <c r="M57" s="2143"/>
      <c r="N57" s="2143"/>
      <c r="O57" s="2143"/>
      <c r="P57" s="2143"/>
      <c r="Q57" s="2143"/>
      <c r="R57" s="2198">
        <f>SUM(R52:Y56)</f>
        <v>31200</v>
      </c>
      <c r="S57" s="2198"/>
      <c r="T57" s="2198"/>
      <c r="U57" s="2198"/>
      <c r="V57" s="2198"/>
      <c r="W57" s="2198"/>
      <c r="X57" s="2198"/>
      <c r="Y57" s="2198"/>
      <c r="Z57" s="2199">
        <f>SUM(Z52:AG56)</f>
        <v>7.1538461538461542</v>
      </c>
      <c r="AA57" s="2199"/>
      <c r="AB57" s="2199"/>
      <c r="AC57" s="2199"/>
      <c r="AD57" s="2199"/>
      <c r="AE57" s="2199"/>
      <c r="AF57" s="2199"/>
      <c r="AG57" s="2199"/>
      <c r="AH57" s="2200"/>
      <c r="AI57" s="2200"/>
      <c r="AJ57" s="2200"/>
      <c r="AK57" s="2200"/>
      <c r="AL57" s="2200"/>
      <c r="AM57" s="2200"/>
      <c r="AN57" s="2200"/>
      <c r="AO57" s="2201"/>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91" t="s">
        <v>2331</v>
      </c>
      <c r="C59" s="2192"/>
      <c r="D59" s="2192"/>
      <c r="E59" s="2192"/>
      <c r="F59" s="2192"/>
      <c r="G59" s="2192"/>
      <c r="H59" s="2192"/>
      <c r="I59" s="2193"/>
      <c r="J59" s="2113" t="s">
        <v>2330</v>
      </c>
      <c r="K59" s="2113"/>
      <c r="L59" s="2113"/>
      <c r="M59" s="2113"/>
      <c r="N59" s="2113"/>
      <c r="O59" s="2113"/>
      <c r="P59" s="2113"/>
      <c r="Q59" s="2113"/>
      <c r="R59" s="2113"/>
      <c r="S59" s="2113"/>
      <c r="T59" s="2113"/>
      <c r="U59" s="2113"/>
      <c r="V59" s="2113"/>
      <c r="W59" s="2113"/>
      <c r="X59" s="2113"/>
      <c r="Y59" s="2113"/>
      <c r="Z59" s="2113"/>
      <c r="AA59" s="2113"/>
      <c r="AB59" s="2113"/>
      <c r="AC59" s="2113"/>
      <c r="AD59" s="2113"/>
      <c r="AE59" s="2113"/>
      <c r="AF59" s="2113"/>
      <c r="AG59" s="2113"/>
      <c r="AH59" s="2113"/>
      <c r="AI59" s="2113"/>
      <c r="AJ59" s="2113"/>
      <c r="AK59" s="2113"/>
      <c r="AL59" s="2113"/>
      <c r="AM59" s="2113"/>
      <c r="AN59" s="2113"/>
      <c r="AO59" s="2113"/>
      <c r="AP59" s="2113"/>
      <c r="AQ59" s="2113"/>
      <c r="AR59" s="2113"/>
      <c r="AS59" s="2113"/>
      <c r="AT59" s="2113"/>
      <c r="AU59" s="2113"/>
      <c r="AV59" s="2113"/>
      <c r="AW59" s="2114"/>
      <c r="AX59" s="1208"/>
      <c r="AY59" s="1208"/>
      <c r="AZ59" s="1208"/>
      <c r="BA59" s="1208"/>
      <c r="BB59" s="1208"/>
      <c r="BC59" s="1208"/>
      <c r="BD59" s="1208"/>
      <c r="BE59" s="1215"/>
    </row>
    <row r="60" spans="1:77" ht="15.75" customHeight="1">
      <c r="A60" s="1208"/>
      <c r="B60" s="2183" t="str">
        <f>IF(B52="", "", B52)</f>
        <v>Life Skills Training and Education Programs, Inc. (LifeSTEPS)</v>
      </c>
      <c r="C60" s="2184"/>
      <c r="D60" s="2184"/>
      <c r="E60" s="2184"/>
      <c r="F60" s="2184"/>
      <c r="G60" s="2184"/>
      <c r="H60" s="2184"/>
      <c r="I60" s="2185"/>
      <c r="J60" s="2186" t="s">
        <v>2752</v>
      </c>
      <c r="K60" s="1999"/>
      <c r="L60" s="1999"/>
      <c r="M60" s="1999"/>
      <c r="N60" s="1999"/>
      <c r="O60" s="1999"/>
      <c r="P60" s="1999"/>
      <c r="Q60" s="1999"/>
      <c r="R60" s="1999"/>
      <c r="S60" s="1999"/>
      <c r="T60" s="1999"/>
      <c r="U60" s="1999"/>
      <c r="V60" s="1999"/>
      <c r="W60" s="1999"/>
      <c r="X60" s="1999"/>
      <c r="Y60" s="1999"/>
      <c r="Z60" s="1999"/>
      <c r="AA60" s="1999"/>
      <c r="AB60" s="1999"/>
      <c r="AC60" s="1999"/>
      <c r="AD60" s="1999"/>
      <c r="AE60" s="1999"/>
      <c r="AF60" s="1999"/>
      <c r="AG60" s="1999"/>
      <c r="AH60" s="1999"/>
      <c r="AI60" s="1999"/>
      <c r="AJ60" s="1999"/>
      <c r="AK60" s="1999"/>
      <c r="AL60" s="1999"/>
      <c r="AM60" s="1999"/>
      <c r="AN60" s="1999"/>
      <c r="AO60" s="1999"/>
      <c r="AP60" s="1999"/>
      <c r="AQ60" s="1999"/>
      <c r="AR60" s="1999"/>
      <c r="AS60" s="1999"/>
      <c r="AT60" s="1999"/>
      <c r="AU60" s="1999"/>
      <c r="AV60" s="1999"/>
      <c r="AW60" s="2000"/>
      <c r="AX60" s="1208"/>
      <c r="AY60" s="1208"/>
      <c r="AZ60" s="1208"/>
      <c r="BA60" s="1208"/>
      <c r="BB60" s="1208"/>
      <c r="BC60" s="1208"/>
      <c r="BD60" s="1208"/>
      <c r="BE60" s="1215"/>
    </row>
    <row r="61" spans="1:77" ht="15.75" customHeight="1">
      <c r="A61" s="1208"/>
      <c r="B61" s="2183" t="str">
        <f>IF(B53="", "", B53)</f>
        <v>Services Company 2</v>
      </c>
      <c r="C61" s="2184"/>
      <c r="D61" s="2184"/>
      <c r="E61" s="2184"/>
      <c r="F61" s="2184"/>
      <c r="G61" s="2184"/>
      <c r="H61" s="2184"/>
      <c r="I61" s="2185"/>
      <c r="J61" s="2186" t="s">
        <v>2753</v>
      </c>
      <c r="K61" s="1999"/>
      <c r="L61" s="1999"/>
      <c r="M61" s="1999"/>
      <c r="N61" s="1999"/>
      <c r="O61" s="1999"/>
      <c r="P61" s="1999"/>
      <c r="Q61" s="1999"/>
      <c r="R61" s="1999"/>
      <c r="S61" s="1999"/>
      <c r="T61" s="1999"/>
      <c r="U61" s="1999"/>
      <c r="V61" s="1999"/>
      <c r="W61" s="1999"/>
      <c r="X61" s="1999"/>
      <c r="Y61" s="1999"/>
      <c r="Z61" s="1999"/>
      <c r="AA61" s="1999"/>
      <c r="AB61" s="1999"/>
      <c r="AC61" s="1999"/>
      <c r="AD61" s="1999"/>
      <c r="AE61" s="1999"/>
      <c r="AF61" s="1999"/>
      <c r="AG61" s="1999"/>
      <c r="AH61" s="1999"/>
      <c r="AI61" s="1999"/>
      <c r="AJ61" s="1999"/>
      <c r="AK61" s="1999"/>
      <c r="AL61" s="1999"/>
      <c r="AM61" s="1999"/>
      <c r="AN61" s="1999"/>
      <c r="AO61" s="1999"/>
      <c r="AP61" s="1999"/>
      <c r="AQ61" s="1999"/>
      <c r="AR61" s="1999"/>
      <c r="AS61" s="1999"/>
      <c r="AT61" s="1999"/>
      <c r="AU61" s="1999"/>
      <c r="AV61" s="1999"/>
      <c r="AW61" s="2000"/>
      <c r="AX61" s="1208"/>
      <c r="AY61" s="1208"/>
      <c r="AZ61" s="1208"/>
      <c r="BA61" s="1208"/>
      <c r="BB61" s="1208"/>
      <c r="BC61" s="1208"/>
      <c r="BD61" s="1208"/>
      <c r="BE61" s="1215"/>
    </row>
    <row r="62" spans="1:77" ht="15.75" customHeight="1">
      <c r="A62" s="1208"/>
      <c r="B62" s="2183" t="str">
        <f>IF(B54="", "", B54)</f>
        <v/>
      </c>
      <c r="C62" s="2184"/>
      <c r="D62" s="2184"/>
      <c r="E62" s="2184"/>
      <c r="F62" s="2184"/>
      <c r="G62" s="2184"/>
      <c r="H62" s="2184"/>
      <c r="I62" s="2185"/>
      <c r="J62" s="2186"/>
      <c r="K62" s="1999"/>
      <c r="L62" s="1999"/>
      <c r="M62" s="1999"/>
      <c r="N62" s="1999"/>
      <c r="O62" s="1999"/>
      <c r="P62" s="1999"/>
      <c r="Q62" s="1999"/>
      <c r="R62" s="1999"/>
      <c r="S62" s="1999"/>
      <c r="T62" s="1999"/>
      <c r="U62" s="1999"/>
      <c r="V62" s="1999"/>
      <c r="W62" s="1999"/>
      <c r="X62" s="1999"/>
      <c r="Y62" s="1999"/>
      <c r="Z62" s="1999"/>
      <c r="AA62" s="1999"/>
      <c r="AB62" s="1999"/>
      <c r="AC62" s="1999"/>
      <c r="AD62" s="1999"/>
      <c r="AE62" s="1999"/>
      <c r="AF62" s="1999"/>
      <c r="AG62" s="1999"/>
      <c r="AH62" s="1999"/>
      <c r="AI62" s="1999"/>
      <c r="AJ62" s="1999"/>
      <c r="AK62" s="1999"/>
      <c r="AL62" s="1999"/>
      <c r="AM62" s="1999"/>
      <c r="AN62" s="1999"/>
      <c r="AO62" s="1999"/>
      <c r="AP62" s="1999"/>
      <c r="AQ62" s="1999"/>
      <c r="AR62" s="1999"/>
      <c r="AS62" s="1999"/>
      <c r="AT62" s="1999"/>
      <c r="AU62" s="1999"/>
      <c r="AV62" s="1999"/>
      <c r="AW62" s="2000"/>
      <c r="AX62" s="1208"/>
      <c r="AY62" s="1208"/>
      <c r="AZ62" s="1208"/>
      <c r="BA62" s="1208"/>
      <c r="BB62" s="1208"/>
      <c r="BC62" s="1208"/>
      <c r="BD62" s="1208"/>
      <c r="BE62" s="1215"/>
    </row>
    <row r="63" spans="1:77" ht="15.75" customHeight="1">
      <c r="A63" s="1208"/>
      <c r="B63" s="2183" t="str">
        <f>IF(B55="", "", B55)</f>
        <v/>
      </c>
      <c r="C63" s="2184"/>
      <c r="D63" s="2184"/>
      <c r="E63" s="2184"/>
      <c r="F63" s="2184"/>
      <c r="G63" s="2184"/>
      <c r="H63" s="2184"/>
      <c r="I63" s="2185"/>
      <c r="J63" s="2186"/>
      <c r="K63" s="1999"/>
      <c r="L63" s="1999"/>
      <c r="M63" s="1999"/>
      <c r="N63" s="1999"/>
      <c r="O63" s="1999"/>
      <c r="P63" s="1999"/>
      <c r="Q63" s="1999"/>
      <c r="R63" s="1999"/>
      <c r="S63" s="1999"/>
      <c r="T63" s="1999"/>
      <c r="U63" s="1999"/>
      <c r="V63" s="1999"/>
      <c r="W63" s="1999"/>
      <c r="X63" s="1999"/>
      <c r="Y63" s="1999"/>
      <c r="Z63" s="1999"/>
      <c r="AA63" s="1999"/>
      <c r="AB63" s="1999"/>
      <c r="AC63" s="1999"/>
      <c r="AD63" s="1999"/>
      <c r="AE63" s="1999"/>
      <c r="AF63" s="1999"/>
      <c r="AG63" s="1999"/>
      <c r="AH63" s="1999"/>
      <c r="AI63" s="1999"/>
      <c r="AJ63" s="1999"/>
      <c r="AK63" s="1999"/>
      <c r="AL63" s="1999"/>
      <c r="AM63" s="1999"/>
      <c r="AN63" s="1999"/>
      <c r="AO63" s="1999"/>
      <c r="AP63" s="1999"/>
      <c r="AQ63" s="1999"/>
      <c r="AR63" s="1999"/>
      <c r="AS63" s="1999"/>
      <c r="AT63" s="1999"/>
      <c r="AU63" s="1999"/>
      <c r="AV63" s="1999"/>
      <c r="AW63" s="2000"/>
      <c r="AX63" s="1208"/>
      <c r="AY63" s="1208"/>
      <c r="AZ63" s="1208"/>
      <c r="BA63" s="1208"/>
      <c r="BB63" s="1208"/>
      <c r="BC63" s="1208"/>
      <c r="BD63" s="1208"/>
      <c r="BE63" s="1215"/>
    </row>
    <row r="64" spans="1:77" ht="15.75" customHeight="1" thickBot="1">
      <c r="A64" s="1208"/>
      <c r="B64" s="2187" t="str">
        <f>IF(B56="", "", B56)</f>
        <v/>
      </c>
      <c r="C64" s="2188"/>
      <c r="D64" s="2188"/>
      <c r="E64" s="2188"/>
      <c r="F64" s="2188"/>
      <c r="G64" s="2188"/>
      <c r="H64" s="2188"/>
      <c r="I64" s="2189"/>
      <c r="J64" s="2190"/>
      <c r="K64" s="2173"/>
      <c r="L64" s="2173"/>
      <c r="M64" s="2173"/>
      <c r="N64" s="2173"/>
      <c r="O64" s="2173"/>
      <c r="P64" s="2173"/>
      <c r="Q64" s="2173"/>
      <c r="R64" s="2173"/>
      <c r="S64" s="2173"/>
      <c r="T64" s="2173"/>
      <c r="U64" s="2173"/>
      <c r="V64" s="2173"/>
      <c r="W64" s="2173"/>
      <c r="X64" s="2173"/>
      <c r="Y64" s="2173"/>
      <c r="Z64" s="2173"/>
      <c r="AA64" s="2173"/>
      <c r="AB64" s="2173"/>
      <c r="AC64" s="2173"/>
      <c r="AD64" s="2173"/>
      <c r="AE64" s="2173"/>
      <c r="AF64" s="2173"/>
      <c r="AG64" s="2173"/>
      <c r="AH64" s="2173"/>
      <c r="AI64" s="2173"/>
      <c r="AJ64" s="2173"/>
      <c r="AK64" s="2173"/>
      <c r="AL64" s="2173"/>
      <c r="AM64" s="2173"/>
      <c r="AN64" s="2173"/>
      <c r="AO64" s="2173"/>
      <c r="AP64" s="2173"/>
      <c r="AQ64" s="2173"/>
      <c r="AR64" s="2173"/>
      <c r="AS64" s="2173"/>
      <c r="AT64" s="2173"/>
      <c r="AU64" s="2173"/>
      <c r="AV64" s="2173"/>
      <c r="AW64" s="2174"/>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2329</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12" t="s">
        <v>2328</v>
      </c>
      <c r="C68" s="2113"/>
      <c r="D68" s="2113"/>
      <c r="E68" s="2113"/>
      <c r="F68" s="2113"/>
      <c r="G68" s="2113"/>
      <c r="H68" s="2113"/>
      <c r="I68" s="2113"/>
      <c r="J68" s="2113"/>
      <c r="K68" s="2113"/>
      <c r="L68" s="2113"/>
      <c r="M68" s="2113"/>
      <c r="N68" s="2113"/>
      <c r="O68" s="2113"/>
      <c r="P68" s="2113"/>
      <c r="Q68" s="2113"/>
      <c r="R68" s="2113"/>
      <c r="S68" s="2113"/>
      <c r="T68" s="2113"/>
      <c r="U68" s="2113"/>
      <c r="V68" s="2113"/>
      <c r="W68" s="2113"/>
      <c r="X68" s="2113"/>
      <c r="Y68" s="2113"/>
      <c r="Z68" s="2113"/>
      <c r="AA68" s="2114"/>
      <c r="AB68" s="1208"/>
      <c r="AC68" s="2033" t="s">
        <v>2327</v>
      </c>
      <c r="AD68" s="2034"/>
      <c r="AE68" s="2034"/>
      <c r="AF68" s="2034"/>
      <c r="AG68" s="2034"/>
      <c r="AH68" s="2034"/>
      <c r="AI68" s="2034"/>
      <c r="AJ68" s="2034"/>
      <c r="AK68" s="2034"/>
      <c r="AL68" s="2034"/>
      <c r="AM68" s="2034"/>
      <c r="AN68" s="2034"/>
      <c r="AO68" s="2034"/>
      <c r="AP68" s="2034"/>
      <c r="AQ68" s="2034"/>
      <c r="AR68" s="2034"/>
      <c r="AS68" s="2034"/>
      <c r="AT68" s="2034"/>
      <c r="AU68" s="2034"/>
      <c r="AV68" s="2175" t="s">
        <v>669</v>
      </c>
      <c r="AW68" s="2090"/>
      <c r="AX68" s="2090"/>
      <c r="AY68" s="2090"/>
      <c r="AZ68" s="2090"/>
      <c r="BA68" s="2090"/>
      <c r="BB68" s="2090"/>
      <c r="BC68" s="2091"/>
      <c r="BD68" s="1208"/>
      <c r="BE68" s="1215"/>
      <c r="BM68" s="1221" t="s">
        <v>2326</v>
      </c>
    </row>
    <row r="69" spans="1:94" ht="15.75" customHeight="1" thickTop="1" thickBot="1">
      <c r="A69" s="1208"/>
      <c r="B69" s="2176" t="s">
        <v>2325</v>
      </c>
      <c r="C69" s="2177"/>
      <c r="D69" s="2177"/>
      <c r="E69" s="2177"/>
      <c r="F69" s="2177"/>
      <c r="G69" s="2177"/>
      <c r="H69" s="2177"/>
      <c r="I69" s="2177"/>
      <c r="J69" s="2177"/>
      <c r="K69" s="2177"/>
      <c r="L69" s="2177"/>
      <c r="M69" s="2177"/>
      <c r="N69" s="2177"/>
      <c r="O69" s="2178" t="s">
        <v>2324</v>
      </c>
      <c r="P69" s="2179"/>
      <c r="Q69" s="2179"/>
      <c r="R69" s="2179"/>
      <c r="S69" s="2179"/>
      <c r="T69" s="2179"/>
      <c r="U69" s="2179"/>
      <c r="V69" s="2179"/>
      <c r="W69" s="2179"/>
      <c r="X69" s="2179"/>
      <c r="Y69" s="2179"/>
      <c r="Z69" s="2179"/>
      <c r="AA69" s="2180"/>
      <c r="AB69" s="1208"/>
      <c r="AC69" s="2181" t="s">
        <v>2323</v>
      </c>
      <c r="AD69" s="2182"/>
      <c r="AE69" s="2182"/>
      <c r="AF69" s="2182"/>
      <c r="AG69" s="2182"/>
      <c r="AH69" s="2182"/>
      <c r="AI69" s="2182"/>
      <c r="AJ69" s="2182"/>
      <c r="AK69" s="2182"/>
      <c r="AL69" s="2182"/>
      <c r="AM69" s="2182"/>
      <c r="AN69" s="2182"/>
      <c r="AO69" s="2182"/>
      <c r="AP69" s="2182"/>
      <c r="AQ69" s="2182"/>
      <c r="AR69" s="2182"/>
      <c r="AS69" s="2182"/>
      <c r="AT69" s="2182"/>
      <c r="AU69" s="2182"/>
      <c r="AV69" s="2175" t="s">
        <v>669</v>
      </c>
      <c r="AW69" s="2090"/>
      <c r="AX69" s="2090"/>
      <c r="AY69" s="2090"/>
      <c r="AZ69" s="2090"/>
      <c r="BA69" s="2090"/>
      <c r="BB69" s="2090"/>
      <c r="BC69" s="2091"/>
      <c r="BD69" s="1208"/>
      <c r="BE69" s="1215"/>
      <c r="BM69" s="1222" t="s">
        <v>545</v>
      </c>
    </row>
    <row r="70" spans="1:94" ht="15.75" customHeight="1">
      <c r="A70" s="1208"/>
      <c r="B70" s="2158" t="s">
        <v>2322</v>
      </c>
      <c r="C70" s="2159"/>
      <c r="D70" s="2159"/>
      <c r="E70" s="2159"/>
      <c r="F70" s="2159"/>
      <c r="G70" s="2159"/>
      <c r="H70" s="2159"/>
      <c r="I70" s="2159"/>
      <c r="J70" s="2159"/>
      <c r="K70" s="2159"/>
      <c r="L70" s="2159"/>
      <c r="M70" s="2159"/>
      <c r="N70" s="2159"/>
      <c r="O70" s="2041">
        <f>'Sources and Uses Budget'!C13</f>
        <v>506350</v>
      </c>
      <c r="P70" s="2041"/>
      <c r="Q70" s="2041"/>
      <c r="R70" s="2041"/>
      <c r="S70" s="2041"/>
      <c r="T70" s="2041"/>
      <c r="U70" s="2041"/>
      <c r="V70" s="2041"/>
      <c r="W70" s="2041"/>
      <c r="X70" s="2041"/>
      <c r="Y70" s="2041"/>
      <c r="Z70" s="2041"/>
      <c r="AA70" s="2160"/>
      <c r="AB70" s="1208"/>
      <c r="AC70" s="2079" t="s">
        <v>2321</v>
      </c>
      <c r="AD70" s="2035"/>
      <c r="AE70" s="2035"/>
      <c r="AF70" s="2169" t="str">
        <f>Application!J394</f>
        <v>TIKAD I, LLC and TIKAD II, LLC</v>
      </c>
      <c r="AG70" s="2169"/>
      <c r="AH70" s="2169"/>
      <c r="AI70" s="2169"/>
      <c r="AJ70" s="2169"/>
      <c r="AK70" s="2169"/>
      <c r="AL70" s="2169"/>
      <c r="AM70" s="2169"/>
      <c r="AN70" s="2169"/>
      <c r="AO70" s="2169"/>
      <c r="AP70" s="2169"/>
      <c r="AQ70" s="2169"/>
      <c r="AR70" s="2169"/>
      <c r="AS70" s="2169"/>
      <c r="AT70" s="2169"/>
      <c r="AU70" s="2170"/>
      <c r="AV70" s="1208"/>
      <c r="AW70" s="1208"/>
      <c r="AX70" s="1208"/>
      <c r="AY70" s="1208"/>
      <c r="AZ70" s="1208"/>
      <c r="BA70" s="1208"/>
      <c r="BB70" s="1208"/>
      <c r="BC70" s="1208"/>
      <c r="BD70" s="1208"/>
      <c r="BE70" s="1215"/>
      <c r="BM70" s="1223" t="s">
        <v>669</v>
      </c>
    </row>
    <row r="71" spans="1:94" ht="15.75" customHeight="1" thickBot="1">
      <c r="A71" s="1208"/>
      <c r="B71" s="2158" t="s">
        <v>2320</v>
      </c>
      <c r="C71" s="2159"/>
      <c r="D71" s="2159"/>
      <c r="E71" s="2159"/>
      <c r="F71" s="2159"/>
      <c r="G71" s="2159"/>
      <c r="H71" s="2159"/>
      <c r="I71" s="2159"/>
      <c r="J71" s="2159"/>
      <c r="K71" s="2159"/>
      <c r="L71" s="2159"/>
      <c r="M71" s="2159"/>
      <c r="N71" s="2159"/>
      <c r="O71" s="2041">
        <v>0</v>
      </c>
      <c r="P71" s="2041"/>
      <c r="Q71" s="2041"/>
      <c r="R71" s="2041"/>
      <c r="S71" s="2041"/>
      <c r="T71" s="2041"/>
      <c r="U71" s="2041"/>
      <c r="V71" s="2041"/>
      <c r="W71" s="2041"/>
      <c r="X71" s="2041"/>
      <c r="Y71" s="2041"/>
      <c r="Z71" s="2041"/>
      <c r="AA71" s="2160"/>
      <c r="AB71" s="1208"/>
      <c r="AC71" s="2171" t="s">
        <v>2319</v>
      </c>
      <c r="AD71" s="2172"/>
      <c r="AE71" s="2172"/>
      <c r="AF71" s="2173" t="s">
        <v>2661</v>
      </c>
      <c r="AG71" s="2173"/>
      <c r="AH71" s="2173"/>
      <c r="AI71" s="2173"/>
      <c r="AJ71" s="2173"/>
      <c r="AK71" s="2173"/>
      <c r="AL71" s="2173"/>
      <c r="AM71" s="2173"/>
      <c r="AN71" s="2173"/>
      <c r="AO71" s="2173"/>
      <c r="AP71" s="2173"/>
      <c r="AQ71" s="2173"/>
      <c r="AR71" s="2173"/>
      <c r="AS71" s="2173"/>
      <c r="AT71" s="2173"/>
      <c r="AU71" s="2174"/>
      <c r="AV71" s="1208"/>
      <c r="AW71" s="1208"/>
      <c r="AX71" s="1208"/>
      <c r="AY71" s="1208"/>
      <c r="AZ71" s="1208"/>
      <c r="BA71" s="1208"/>
      <c r="BB71" s="1208"/>
      <c r="BC71" s="1208"/>
      <c r="BD71" s="1208"/>
      <c r="BE71" s="1215"/>
      <c r="BM71" s="1204" t="s">
        <v>2318</v>
      </c>
    </row>
    <row r="72" spans="1:94" ht="15.75" customHeight="1">
      <c r="A72" s="1208"/>
      <c r="B72" s="2158" t="s">
        <v>2317</v>
      </c>
      <c r="C72" s="2159"/>
      <c r="D72" s="2159"/>
      <c r="E72" s="2159"/>
      <c r="F72" s="2159"/>
      <c r="G72" s="2159"/>
      <c r="H72" s="2159"/>
      <c r="I72" s="2159"/>
      <c r="J72" s="2159"/>
      <c r="K72" s="2159"/>
      <c r="L72" s="2159"/>
      <c r="M72" s="2159"/>
      <c r="N72" s="2159"/>
      <c r="O72" s="2041">
        <v>0</v>
      </c>
      <c r="P72" s="2041"/>
      <c r="Q72" s="2041"/>
      <c r="R72" s="2041"/>
      <c r="S72" s="2041"/>
      <c r="T72" s="2041"/>
      <c r="U72" s="2041"/>
      <c r="V72" s="2041"/>
      <c r="W72" s="2041"/>
      <c r="X72" s="2041"/>
      <c r="Y72" s="2041"/>
      <c r="Z72" s="2041"/>
      <c r="AA72" s="2160"/>
      <c r="AB72" s="1208"/>
      <c r="AC72" s="2161" t="s">
        <v>2316</v>
      </c>
      <c r="AD72" s="2162"/>
      <c r="AE72" s="2162"/>
      <c r="AF72" s="2162"/>
      <c r="AG72" s="2162"/>
      <c r="AH72" s="2162"/>
      <c r="AI72" s="2162"/>
      <c r="AJ72" s="2162"/>
      <c r="AK72" s="2162"/>
      <c r="AL72" s="2162"/>
      <c r="AM72" s="2162"/>
      <c r="AN72" s="2162"/>
      <c r="AO72" s="2162"/>
      <c r="AP72" s="2162"/>
      <c r="AQ72" s="2162"/>
      <c r="AR72" s="2162"/>
      <c r="AS72" s="2162"/>
      <c r="AT72" s="2162"/>
      <c r="AU72" s="2162"/>
      <c r="AV72" s="2035"/>
      <c r="AW72" s="2035"/>
      <c r="AX72" s="2035"/>
      <c r="AY72" s="2035"/>
      <c r="AZ72" s="2035"/>
      <c r="BA72" s="2035"/>
      <c r="BB72" s="2035"/>
      <c r="BC72" s="2036"/>
      <c r="BD72" s="1208"/>
      <c r="BE72" s="1215"/>
    </row>
    <row r="73" spans="1:94" ht="15.75" customHeight="1">
      <c r="A73" s="1208"/>
      <c r="B73" s="2163" t="s">
        <v>2315</v>
      </c>
      <c r="C73" s="2164"/>
      <c r="D73" s="2164"/>
      <c r="E73" s="2164"/>
      <c r="F73" s="2164"/>
      <c r="G73" s="2164"/>
      <c r="H73" s="2164"/>
      <c r="I73" s="2164"/>
      <c r="J73" s="2164"/>
      <c r="K73" s="2164"/>
      <c r="L73" s="2164"/>
      <c r="M73" s="2164"/>
      <c r="N73" s="2164"/>
      <c r="O73" s="2041">
        <v>0</v>
      </c>
      <c r="P73" s="2041"/>
      <c r="Q73" s="2041"/>
      <c r="R73" s="2041"/>
      <c r="S73" s="2041"/>
      <c r="T73" s="2041"/>
      <c r="U73" s="2041"/>
      <c r="V73" s="2041"/>
      <c r="W73" s="2041"/>
      <c r="X73" s="2041"/>
      <c r="Y73" s="2041"/>
      <c r="Z73" s="2041"/>
      <c r="AA73" s="2160"/>
      <c r="AB73" s="1208"/>
      <c r="AC73" s="2050" t="s">
        <v>2754</v>
      </c>
      <c r="AD73" s="2051"/>
      <c r="AE73" s="2051"/>
      <c r="AF73" s="2051"/>
      <c r="AG73" s="2051"/>
      <c r="AH73" s="2051"/>
      <c r="AI73" s="2051"/>
      <c r="AJ73" s="2051"/>
      <c r="AK73" s="2051"/>
      <c r="AL73" s="2051"/>
      <c r="AM73" s="2051"/>
      <c r="AN73" s="2051"/>
      <c r="AO73" s="2051"/>
      <c r="AP73" s="2051"/>
      <c r="AQ73" s="2051"/>
      <c r="AR73" s="2051"/>
      <c r="AS73" s="2051"/>
      <c r="AT73" s="2051"/>
      <c r="AU73" s="2051"/>
      <c r="AV73" s="2051"/>
      <c r="AW73" s="2051"/>
      <c r="AX73" s="2051"/>
      <c r="AY73" s="2051"/>
      <c r="AZ73" s="2051"/>
      <c r="BA73" s="2051"/>
      <c r="BB73" s="2051"/>
      <c r="BC73" s="2052"/>
      <c r="BD73" s="1208"/>
      <c r="BE73" s="1215"/>
      <c r="CK73" s="1206"/>
      <c r="CL73" s="1206"/>
      <c r="CM73" s="1206"/>
      <c r="CN73" s="1206"/>
      <c r="CO73" s="1206"/>
      <c r="CP73" s="1206"/>
    </row>
    <row r="74" spans="1:94" ht="15.75" customHeight="1">
      <c r="A74" s="1208"/>
      <c r="B74" s="1995"/>
      <c r="C74" s="1996"/>
      <c r="D74" s="1996"/>
      <c r="E74" s="1996"/>
      <c r="F74" s="1996"/>
      <c r="G74" s="1996"/>
      <c r="H74" s="1996"/>
      <c r="I74" s="1996"/>
      <c r="J74" s="1996"/>
      <c r="K74" s="1996"/>
      <c r="L74" s="1996"/>
      <c r="M74" s="1996"/>
      <c r="N74" s="1996"/>
      <c r="O74" s="2041"/>
      <c r="P74" s="2041"/>
      <c r="Q74" s="2041"/>
      <c r="R74" s="2041"/>
      <c r="S74" s="2041"/>
      <c r="T74" s="2041"/>
      <c r="U74" s="2041"/>
      <c r="V74" s="2041"/>
      <c r="W74" s="2041"/>
      <c r="X74" s="2041"/>
      <c r="Y74" s="2041"/>
      <c r="Z74" s="2041"/>
      <c r="AA74" s="2160"/>
      <c r="AB74" s="1208"/>
      <c r="AC74" s="2050"/>
      <c r="AD74" s="2051"/>
      <c r="AE74" s="2051"/>
      <c r="AF74" s="2051"/>
      <c r="AG74" s="2051"/>
      <c r="AH74" s="2051"/>
      <c r="AI74" s="2051"/>
      <c r="AJ74" s="2051"/>
      <c r="AK74" s="2051"/>
      <c r="AL74" s="2051"/>
      <c r="AM74" s="2051"/>
      <c r="AN74" s="2051"/>
      <c r="AO74" s="2051"/>
      <c r="AP74" s="2051"/>
      <c r="AQ74" s="2051"/>
      <c r="AR74" s="2051"/>
      <c r="AS74" s="2051"/>
      <c r="AT74" s="2051"/>
      <c r="AU74" s="2051"/>
      <c r="AV74" s="2051"/>
      <c r="AW74" s="2051"/>
      <c r="AX74" s="2051"/>
      <c r="AY74" s="2051"/>
      <c r="AZ74" s="2051"/>
      <c r="BA74" s="2051"/>
      <c r="BB74" s="2051"/>
      <c r="BC74" s="2052"/>
      <c r="BD74" s="1208"/>
      <c r="BE74" s="1215"/>
      <c r="CK74" s="1206"/>
      <c r="CL74" s="1206"/>
      <c r="CM74" s="1206"/>
      <c r="CN74" s="1206"/>
      <c r="CO74" s="1206"/>
      <c r="CP74" s="1206"/>
    </row>
    <row r="75" spans="1:94" ht="15.75" customHeight="1" thickBot="1">
      <c r="A75" s="1208"/>
      <c r="B75" s="2165" t="s">
        <v>124</v>
      </c>
      <c r="C75" s="2166"/>
      <c r="D75" s="2166"/>
      <c r="E75" s="2166"/>
      <c r="F75" s="2166"/>
      <c r="G75" s="2166"/>
      <c r="H75" s="2166"/>
      <c r="I75" s="2166"/>
      <c r="J75" s="2166"/>
      <c r="K75" s="2166"/>
      <c r="L75" s="2166"/>
      <c r="M75" s="2166"/>
      <c r="N75" s="2166"/>
      <c r="O75" s="2167">
        <f>SUM(O70:AA74)</f>
        <v>506350</v>
      </c>
      <c r="P75" s="2167"/>
      <c r="Q75" s="2167"/>
      <c r="R75" s="2167"/>
      <c r="S75" s="2167"/>
      <c r="T75" s="2167"/>
      <c r="U75" s="2167"/>
      <c r="V75" s="2167"/>
      <c r="W75" s="2167"/>
      <c r="X75" s="2167"/>
      <c r="Y75" s="2167"/>
      <c r="Z75" s="2167"/>
      <c r="AA75" s="2168"/>
      <c r="AB75" s="1208"/>
      <c r="AC75" s="2050"/>
      <c r="AD75" s="2051"/>
      <c r="AE75" s="2051"/>
      <c r="AF75" s="2051"/>
      <c r="AG75" s="2051"/>
      <c r="AH75" s="2051"/>
      <c r="AI75" s="2051"/>
      <c r="AJ75" s="2051"/>
      <c r="AK75" s="2051"/>
      <c r="AL75" s="2051"/>
      <c r="AM75" s="2051"/>
      <c r="AN75" s="2051"/>
      <c r="AO75" s="2051"/>
      <c r="AP75" s="2051"/>
      <c r="AQ75" s="2051"/>
      <c r="AR75" s="2051"/>
      <c r="AS75" s="2051"/>
      <c r="AT75" s="2051"/>
      <c r="AU75" s="2051"/>
      <c r="AV75" s="2051"/>
      <c r="AW75" s="2051"/>
      <c r="AX75" s="2051"/>
      <c r="AY75" s="2051"/>
      <c r="AZ75" s="2051"/>
      <c r="BA75" s="2051"/>
      <c r="BB75" s="2051"/>
      <c r="BC75" s="2052"/>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50"/>
      <c r="AD76" s="2051"/>
      <c r="AE76" s="2051"/>
      <c r="AF76" s="2051"/>
      <c r="AG76" s="2051"/>
      <c r="AH76" s="2051"/>
      <c r="AI76" s="2051"/>
      <c r="AJ76" s="2051"/>
      <c r="AK76" s="2051"/>
      <c r="AL76" s="2051"/>
      <c r="AM76" s="2051"/>
      <c r="AN76" s="2051"/>
      <c r="AO76" s="2051"/>
      <c r="AP76" s="2051"/>
      <c r="AQ76" s="2051"/>
      <c r="AR76" s="2051"/>
      <c r="AS76" s="2051"/>
      <c r="AT76" s="2051"/>
      <c r="AU76" s="2051"/>
      <c r="AV76" s="2051"/>
      <c r="AW76" s="2051"/>
      <c r="AX76" s="2051"/>
      <c r="AY76" s="2051"/>
      <c r="AZ76" s="2051"/>
      <c r="BA76" s="2051"/>
      <c r="BB76" s="2051"/>
      <c r="BC76" s="2052"/>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3"/>
      <c r="AD77" s="2054"/>
      <c r="AE77" s="2054"/>
      <c r="AF77" s="2054"/>
      <c r="AG77" s="2054"/>
      <c r="AH77" s="2054"/>
      <c r="AI77" s="2054"/>
      <c r="AJ77" s="2054"/>
      <c r="AK77" s="2054"/>
      <c r="AL77" s="2054"/>
      <c r="AM77" s="2054"/>
      <c r="AN77" s="2054"/>
      <c r="AO77" s="2054"/>
      <c r="AP77" s="2054"/>
      <c r="AQ77" s="2054"/>
      <c r="AR77" s="2054"/>
      <c r="AS77" s="2054"/>
      <c r="AT77" s="2054"/>
      <c r="AU77" s="2054"/>
      <c r="AV77" s="2054"/>
      <c r="AW77" s="2054"/>
      <c r="AX77" s="2054"/>
      <c r="AY77" s="2054"/>
      <c r="AZ77" s="2054"/>
      <c r="BA77" s="2054"/>
      <c r="BB77" s="2054"/>
      <c r="BC77" s="2055"/>
      <c r="BD77" s="1208"/>
      <c r="BE77" s="1215"/>
      <c r="CK77" s="1206"/>
      <c r="CL77" s="1206"/>
      <c r="CM77" s="1206"/>
      <c r="CN77" s="1206"/>
      <c r="CO77" s="1206"/>
      <c r="CP77" s="1206"/>
    </row>
    <row r="78" spans="1:94" ht="15.75" customHeight="1" thickBot="1">
      <c r="A78" s="1208"/>
      <c r="B78" s="1224" t="s">
        <v>2314</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157" t="s">
        <v>2772</v>
      </c>
      <c r="G79" s="2147"/>
      <c r="H79" s="2147"/>
      <c r="I79" s="2147"/>
      <c r="J79" s="2147"/>
      <c r="K79" s="2147"/>
      <c r="L79" s="2147"/>
      <c r="M79" s="2147"/>
      <c r="N79" s="2147"/>
      <c r="O79" s="2147"/>
      <c r="P79" s="2147"/>
      <c r="Q79" s="2147"/>
      <c r="R79" s="2147"/>
      <c r="S79" s="2147"/>
      <c r="T79" s="214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9" t="s">
        <v>2313</v>
      </c>
      <c r="C81" s="2150"/>
      <c r="D81" s="2150"/>
      <c r="E81" s="2150"/>
      <c r="F81" s="2150"/>
      <c r="G81" s="2150"/>
      <c r="H81" s="2150"/>
      <c r="I81" s="2150"/>
      <c r="J81" s="2150"/>
      <c r="K81" s="2150"/>
      <c r="L81" s="2150"/>
      <c r="M81" s="2150"/>
      <c r="N81" s="2150"/>
      <c r="O81" s="2150"/>
      <c r="P81" s="2150"/>
      <c r="Q81" s="2150"/>
      <c r="R81" s="2150"/>
      <c r="S81" s="2150"/>
      <c r="T81" s="2150"/>
      <c r="U81" s="2150"/>
      <c r="V81" s="2150"/>
      <c r="W81" s="2150"/>
      <c r="X81" s="2150"/>
      <c r="Y81" s="2150"/>
      <c r="Z81" s="2150"/>
      <c r="AA81" s="2150"/>
      <c r="AB81" s="2150"/>
      <c r="AC81" s="2150"/>
      <c r="AD81" s="2150"/>
      <c r="AE81" s="2150"/>
      <c r="AF81" s="2150"/>
      <c r="AG81" s="2150"/>
      <c r="AH81" s="2151"/>
      <c r="AI81" s="1208"/>
      <c r="AJ81" s="2133" t="s">
        <v>2614</v>
      </c>
      <c r="AK81" s="2134"/>
      <c r="AL81" s="2134"/>
      <c r="AM81" s="2134"/>
      <c r="AN81" s="2134"/>
      <c r="AO81" s="2134"/>
      <c r="AP81" s="2134"/>
      <c r="AQ81" s="2134"/>
      <c r="AR81" s="2134"/>
      <c r="AS81" s="2134"/>
      <c r="AT81" s="2134"/>
      <c r="AU81" s="2134"/>
      <c r="AV81" s="2134"/>
      <c r="AW81" s="2134"/>
      <c r="AX81" s="2134"/>
      <c r="AY81" s="2152" t="s">
        <v>545</v>
      </c>
      <c r="AZ81" s="2152"/>
      <c r="BA81" s="2152"/>
      <c r="BB81" s="2153"/>
      <c r="BC81" s="1208"/>
      <c r="BD81" s="1208"/>
      <c r="BE81" s="1215"/>
      <c r="CK81" s="1206"/>
      <c r="CL81" s="1206"/>
      <c r="CM81" s="1206"/>
      <c r="CN81" s="1206"/>
      <c r="CO81" s="1206"/>
      <c r="CP81" s="1206"/>
    </row>
    <row r="82" spans="1:94" ht="15.75" customHeight="1">
      <c r="A82" s="1208"/>
      <c r="B82" s="2115"/>
      <c r="C82" s="2109"/>
      <c r="D82" s="2109"/>
      <c r="E82" s="2109"/>
      <c r="F82" s="2109"/>
      <c r="G82" s="2109"/>
      <c r="H82" s="2109"/>
      <c r="I82" s="2109" t="s">
        <v>2307</v>
      </c>
      <c r="J82" s="2109"/>
      <c r="K82" s="2109"/>
      <c r="L82" s="2109"/>
      <c r="M82" s="2109"/>
      <c r="N82" s="2109"/>
      <c r="O82" s="2109" t="s">
        <v>2285</v>
      </c>
      <c r="P82" s="2109"/>
      <c r="Q82" s="2109"/>
      <c r="R82" s="2109"/>
      <c r="S82" s="2109"/>
      <c r="T82" s="2109"/>
      <c r="U82" s="2109"/>
      <c r="V82" s="2144" t="s">
        <v>2284</v>
      </c>
      <c r="W82" s="2144"/>
      <c r="X82" s="2144"/>
      <c r="Y82" s="2144"/>
      <c r="Z82" s="2144"/>
      <c r="AA82" s="2144"/>
      <c r="AB82" s="2080" t="s">
        <v>2306</v>
      </c>
      <c r="AC82" s="2080"/>
      <c r="AD82" s="2080"/>
      <c r="AE82" s="2080"/>
      <c r="AF82" s="2080"/>
      <c r="AG82" s="2080"/>
      <c r="AH82" s="2145"/>
      <c r="AI82" s="1208"/>
      <c r="AJ82" s="2136"/>
      <c r="AK82" s="2137"/>
      <c r="AL82" s="2137"/>
      <c r="AM82" s="2137"/>
      <c r="AN82" s="2137"/>
      <c r="AO82" s="2137"/>
      <c r="AP82" s="2137"/>
      <c r="AQ82" s="2137"/>
      <c r="AR82" s="2137"/>
      <c r="AS82" s="2137"/>
      <c r="AT82" s="2137"/>
      <c r="AU82" s="2137"/>
      <c r="AV82" s="2137"/>
      <c r="AW82" s="2137"/>
      <c r="AX82" s="2137"/>
      <c r="AY82" s="2154"/>
      <c r="AZ82" s="2154"/>
      <c r="BA82" s="2154"/>
      <c r="BB82" s="2155"/>
      <c r="BC82" s="1208"/>
      <c r="BD82" s="1208"/>
      <c r="BE82" s="1215"/>
      <c r="CK82" s="1206"/>
      <c r="CL82" s="1206"/>
      <c r="CM82" s="1206"/>
      <c r="CN82" s="1206"/>
      <c r="CO82" s="1206"/>
      <c r="CP82" s="1206"/>
    </row>
    <row r="83" spans="1:94" ht="15.75" customHeight="1">
      <c r="A83" s="1208"/>
      <c r="B83" s="2115"/>
      <c r="C83" s="2109"/>
      <c r="D83" s="2109"/>
      <c r="E83" s="2109"/>
      <c r="F83" s="2109"/>
      <c r="G83" s="2109"/>
      <c r="H83" s="2109"/>
      <c r="I83" s="2109"/>
      <c r="J83" s="2109"/>
      <c r="K83" s="2109"/>
      <c r="L83" s="2109"/>
      <c r="M83" s="2109"/>
      <c r="N83" s="2109"/>
      <c r="O83" s="2109"/>
      <c r="P83" s="2109"/>
      <c r="Q83" s="2109"/>
      <c r="R83" s="2109"/>
      <c r="S83" s="2109"/>
      <c r="T83" s="2109"/>
      <c r="U83" s="2109"/>
      <c r="V83" s="2144"/>
      <c r="W83" s="2144"/>
      <c r="X83" s="2144"/>
      <c r="Y83" s="2144"/>
      <c r="Z83" s="2144"/>
      <c r="AA83" s="2144"/>
      <c r="AB83" s="2080"/>
      <c r="AC83" s="2080"/>
      <c r="AD83" s="2080"/>
      <c r="AE83" s="2080"/>
      <c r="AF83" s="2080"/>
      <c r="AG83" s="2080"/>
      <c r="AH83" s="2145"/>
      <c r="AI83" s="1208"/>
      <c r="AJ83" s="2136"/>
      <c r="AK83" s="2137"/>
      <c r="AL83" s="2137"/>
      <c r="AM83" s="2137"/>
      <c r="AN83" s="2137"/>
      <c r="AO83" s="2137"/>
      <c r="AP83" s="2137"/>
      <c r="AQ83" s="2137"/>
      <c r="AR83" s="2137"/>
      <c r="AS83" s="2137"/>
      <c r="AT83" s="2137"/>
      <c r="AU83" s="2137"/>
      <c r="AV83" s="2137"/>
      <c r="AW83" s="2137"/>
      <c r="AX83" s="2137"/>
      <c r="AY83" s="2154"/>
      <c r="AZ83" s="2154"/>
      <c r="BA83" s="2154"/>
      <c r="BB83" s="2155"/>
      <c r="BC83" s="1208"/>
      <c r="BD83" s="1208"/>
      <c r="BE83" s="1215"/>
      <c r="CK83" s="1206"/>
      <c r="CL83" s="1206"/>
      <c r="CM83" s="1206"/>
      <c r="CN83" s="1206"/>
      <c r="CO83" s="1206"/>
      <c r="CP83" s="1206"/>
    </row>
    <row r="84" spans="1:94" ht="15.75" customHeight="1">
      <c r="A84" s="1208"/>
      <c r="B84" s="2115" t="s">
        <v>2305</v>
      </c>
      <c r="C84" s="2109"/>
      <c r="D84" s="2109"/>
      <c r="E84" s="2109"/>
      <c r="F84" s="2109"/>
      <c r="G84" s="2109"/>
      <c r="H84" s="2109"/>
      <c r="I84" s="2083">
        <v>5</v>
      </c>
      <c r="J84" s="2083"/>
      <c r="K84" s="2083"/>
      <c r="L84" s="2083"/>
      <c r="M84" s="2083"/>
      <c r="N84" s="2083"/>
      <c r="O84" s="2083">
        <v>7</v>
      </c>
      <c r="P84" s="2083"/>
      <c r="Q84" s="2083"/>
      <c r="R84" s="2083"/>
      <c r="S84" s="2083"/>
      <c r="T84" s="2083"/>
      <c r="U84" s="2083"/>
      <c r="V84" s="2083">
        <v>5</v>
      </c>
      <c r="W84" s="2083"/>
      <c r="X84" s="2083"/>
      <c r="Y84" s="2083"/>
      <c r="Z84" s="2083"/>
      <c r="AA84" s="2083"/>
      <c r="AB84" s="2083">
        <v>4</v>
      </c>
      <c r="AC84" s="2083"/>
      <c r="AD84" s="2083"/>
      <c r="AE84" s="2083"/>
      <c r="AF84" s="2083"/>
      <c r="AG84" s="2083"/>
      <c r="AH84" s="2084"/>
      <c r="AI84" s="1208"/>
      <c r="AJ84" s="2136"/>
      <c r="AK84" s="2137"/>
      <c r="AL84" s="2137"/>
      <c r="AM84" s="2137"/>
      <c r="AN84" s="2137"/>
      <c r="AO84" s="2137"/>
      <c r="AP84" s="2137"/>
      <c r="AQ84" s="2137"/>
      <c r="AR84" s="2137"/>
      <c r="AS84" s="2137"/>
      <c r="AT84" s="2137"/>
      <c r="AU84" s="2137"/>
      <c r="AV84" s="2137"/>
      <c r="AW84" s="2137"/>
      <c r="AX84" s="2137"/>
      <c r="AY84" s="2154"/>
      <c r="AZ84" s="2154"/>
      <c r="BA84" s="2154"/>
      <c r="BB84" s="2155"/>
      <c r="BC84" s="1208"/>
      <c r="BD84" s="1208"/>
      <c r="BE84" s="1215"/>
      <c r="CK84" s="1206"/>
      <c r="CL84" s="1206"/>
      <c r="CM84" s="1206"/>
      <c r="CN84" s="1206"/>
      <c r="CO84" s="1206"/>
      <c r="CP84" s="1206"/>
    </row>
    <row r="85" spans="1:94" ht="15.75" customHeight="1">
      <c r="A85" s="1208"/>
      <c r="B85" s="2115" t="s">
        <v>2304</v>
      </c>
      <c r="C85" s="2109"/>
      <c r="D85" s="2109"/>
      <c r="E85" s="2109"/>
      <c r="F85" s="2109"/>
      <c r="G85" s="2109"/>
      <c r="H85" s="2109"/>
      <c r="I85" s="2083">
        <v>0</v>
      </c>
      <c r="J85" s="2083"/>
      <c r="K85" s="2083"/>
      <c r="L85" s="2083"/>
      <c r="M85" s="2083"/>
      <c r="N85" s="2083"/>
      <c r="O85" s="2083">
        <v>0</v>
      </c>
      <c r="P85" s="2083"/>
      <c r="Q85" s="2083"/>
      <c r="R85" s="2083"/>
      <c r="S85" s="2083"/>
      <c r="T85" s="2083"/>
      <c r="U85" s="2083"/>
      <c r="V85" s="2083">
        <v>0</v>
      </c>
      <c r="W85" s="2083"/>
      <c r="X85" s="2083"/>
      <c r="Y85" s="2083"/>
      <c r="Z85" s="2083"/>
      <c r="AA85" s="2083"/>
      <c r="AB85" s="2083">
        <v>0</v>
      </c>
      <c r="AC85" s="2083"/>
      <c r="AD85" s="2083"/>
      <c r="AE85" s="2083"/>
      <c r="AF85" s="2083"/>
      <c r="AG85" s="2083"/>
      <c r="AH85" s="2084"/>
      <c r="AI85" s="1208"/>
      <c r="AJ85" s="2050" t="s">
        <v>2310</v>
      </c>
      <c r="AK85" s="2051"/>
      <c r="AL85" s="2051"/>
      <c r="AM85" s="2051"/>
      <c r="AN85" s="2051"/>
      <c r="AO85" s="2051"/>
      <c r="AP85" s="2051"/>
      <c r="AQ85" s="2051"/>
      <c r="AR85" s="2051"/>
      <c r="AS85" s="2051"/>
      <c r="AT85" s="2051"/>
      <c r="AU85" s="2051"/>
      <c r="AV85" s="2051"/>
      <c r="AW85" s="2051"/>
      <c r="AX85" s="2051"/>
      <c r="AY85" s="2051"/>
      <c r="AZ85" s="2051"/>
      <c r="BA85" s="2051"/>
      <c r="BB85" s="2052"/>
      <c r="BC85" s="1208"/>
      <c r="BD85" s="1208"/>
      <c r="BE85" s="1215"/>
      <c r="CK85" s="1206"/>
      <c r="CL85" s="1206"/>
      <c r="CM85" s="1206"/>
      <c r="CN85" s="1206"/>
      <c r="CO85" s="1206"/>
      <c r="CP85" s="1206"/>
    </row>
    <row r="86" spans="1:94" ht="15.75" customHeight="1" thickBot="1">
      <c r="A86" s="1208"/>
      <c r="B86" s="2142" t="s">
        <v>2303</v>
      </c>
      <c r="C86" s="2143"/>
      <c r="D86" s="2143"/>
      <c r="E86" s="2143"/>
      <c r="F86" s="2143"/>
      <c r="G86" s="2143"/>
      <c r="H86" s="2143"/>
      <c r="I86" s="2077">
        <v>1171</v>
      </c>
      <c r="J86" s="2077"/>
      <c r="K86" s="2077"/>
      <c r="L86" s="2077"/>
      <c r="M86" s="2077"/>
      <c r="N86" s="2077"/>
      <c r="O86" s="2077">
        <v>1072</v>
      </c>
      <c r="P86" s="2077"/>
      <c r="Q86" s="2077"/>
      <c r="R86" s="2077"/>
      <c r="S86" s="2077"/>
      <c r="T86" s="2077"/>
      <c r="U86" s="2077"/>
      <c r="V86" s="2077">
        <v>660</v>
      </c>
      <c r="W86" s="2077"/>
      <c r="X86" s="2077"/>
      <c r="Y86" s="2077"/>
      <c r="Z86" s="2077"/>
      <c r="AA86" s="2077"/>
      <c r="AB86" s="2077">
        <v>653</v>
      </c>
      <c r="AC86" s="2077"/>
      <c r="AD86" s="2077"/>
      <c r="AE86" s="2077"/>
      <c r="AF86" s="2077"/>
      <c r="AG86" s="2077"/>
      <c r="AH86" s="2078"/>
      <c r="AI86" s="1208"/>
      <c r="AJ86" s="2053"/>
      <c r="AK86" s="2054"/>
      <c r="AL86" s="2054"/>
      <c r="AM86" s="2054"/>
      <c r="AN86" s="2054"/>
      <c r="AO86" s="2054"/>
      <c r="AP86" s="2054"/>
      <c r="AQ86" s="2054"/>
      <c r="AR86" s="2054"/>
      <c r="AS86" s="2054"/>
      <c r="AT86" s="2054"/>
      <c r="AU86" s="2054"/>
      <c r="AV86" s="2054"/>
      <c r="AW86" s="2054"/>
      <c r="AX86" s="2054"/>
      <c r="AY86" s="2054"/>
      <c r="AZ86" s="2054"/>
      <c r="BA86" s="2054"/>
      <c r="BB86" s="2055"/>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2312</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146" t="str">
        <f>Application!M260</f>
        <v xml:space="preserve">FFAH V Garvey South Apts CA, LLC </v>
      </c>
      <c r="G90" s="2147"/>
      <c r="H90" s="2147"/>
      <c r="I90" s="2147"/>
      <c r="J90" s="2147"/>
      <c r="K90" s="2147"/>
      <c r="L90" s="2147"/>
      <c r="M90" s="2147"/>
      <c r="N90" s="2147"/>
      <c r="O90" s="2147"/>
      <c r="P90" s="2147"/>
      <c r="Q90" s="2147"/>
      <c r="R90" s="2147"/>
      <c r="S90" s="2147"/>
      <c r="T90" s="214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9" t="s">
        <v>2311</v>
      </c>
      <c r="C92" s="2150"/>
      <c r="D92" s="2150"/>
      <c r="E92" s="2150"/>
      <c r="F92" s="2150"/>
      <c r="G92" s="2150"/>
      <c r="H92" s="2150"/>
      <c r="I92" s="2150"/>
      <c r="J92" s="2150"/>
      <c r="K92" s="2150"/>
      <c r="L92" s="2150"/>
      <c r="M92" s="2150"/>
      <c r="N92" s="2150"/>
      <c r="O92" s="2150"/>
      <c r="P92" s="2150"/>
      <c r="Q92" s="2150"/>
      <c r="R92" s="2150"/>
      <c r="S92" s="2150"/>
      <c r="T92" s="2150"/>
      <c r="U92" s="2150"/>
      <c r="V92" s="2150"/>
      <c r="W92" s="2150"/>
      <c r="X92" s="2150"/>
      <c r="Y92" s="2150"/>
      <c r="Z92" s="2150"/>
      <c r="AA92" s="2150"/>
      <c r="AB92" s="2150"/>
      <c r="AC92" s="2150"/>
      <c r="AD92" s="2150"/>
      <c r="AE92" s="2150"/>
      <c r="AF92" s="2150"/>
      <c r="AG92" s="2150"/>
      <c r="AH92" s="2151"/>
      <c r="AI92" s="1208"/>
      <c r="AJ92" s="2133" t="s">
        <v>2615</v>
      </c>
      <c r="AK92" s="2134"/>
      <c r="AL92" s="2134"/>
      <c r="AM92" s="2134"/>
      <c r="AN92" s="2134"/>
      <c r="AO92" s="2134"/>
      <c r="AP92" s="2134"/>
      <c r="AQ92" s="2134"/>
      <c r="AR92" s="2134"/>
      <c r="AS92" s="2134"/>
      <c r="AT92" s="2134"/>
      <c r="AU92" s="2134"/>
      <c r="AV92" s="2134"/>
      <c r="AW92" s="2134"/>
      <c r="AX92" s="2134"/>
      <c r="AY92" s="2152" t="s">
        <v>545</v>
      </c>
      <c r="AZ92" s="2152"/>
      <c r="BA92" s="2152"/>
      <c r="BB92" s="2153"/>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5"/>
      <c r="C93" s="2109"/>
      <c r="D93" s="2109"/>
      <c r="E93" s="2109"/>
      <c r="F93" s="2109"/>
      <c r="G93" s="2109"/>
      <c r="H93" s="2109"/>
      <c r="I93" s="2109" t="s">
        <v>2307</v>
      </c>
      <c r="J93" s="2109"/>
      <c r="K93" s="2109"/>
      <c r="L93" s="2109"/>
      <c r="M93" s="2109"/>
      <c r="N93" s="2109"/>
      <c r="O93" s="2109" t="s">
        <v>2285</v>
      </c>
      <c r="P93" s="2109"/>
      <c r="Q93" s="2109"/>
      <c r="R93" s="2109"/>
      <c r="S93" s="2109"/>
      <c r="T93" s="2109"/>
      <c r="U93" s="2109"/>
      <c r="V93" s="2144" t="s">
        <v>2284</v>
      </c>
      <c r="W93" s="2144"/>
      <c r="X93" s="2144"/>
      <c r="Y93" s="2144"/>
      <c r="Z93" s="2144"/>
      <c r="AA93" s="2144"/>
      <c r="AB93" s="2080" t="s">
        <v>2306</v>
      </c>
      <c r="AC93" s="2080"/>
      <c r="AD93" s="2080"/>
      <c r="AE93" s="2080"/>
      <c r="AF93" s="2080"/>
      <c r="AG93" s="2080"/>
      <c r="AH93" s="2145"/>
      <c r="AI93" s="1208"/>
      <c r="AJ93" s="2136"/>
      <c r="AK93" s="2137"/>
      <c r="AL93" s="2137"/>
      <c r="AM93" s="2137"/>
      <c r="AN93" s="2137"/>
      <c r="AO93" s="2137"/>
      <c r="AP93" s="2137"/>
      <c r="AQ93" s="2137"/>
      <c r="AR93" s="2137"/>
      <c r="AS93" s="2137"/>
      <c r="AT93" s="2137"/>
      <c r="AU93" s="2137"/>
      <c r="AV93" s="2137"/>
      <c r="AW93" s="2137"/>
      <c r="AX93" s="2137"/>
      <c r="AY93" s="2154"/>
      <c r="AZ93" s="2154"/>
      <c r="BA93" s="2154"/>
      <c r="BB93" s="2155"/>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5"/>
      <c r="C94" s="2109"/>
      <c r="D94" s="2109"/>
      <c r="E94" s="2109"/>
      <c r="F94" s="2109"/>
      <c r="G94" s="2109"/>
      <c r="H94" s="2109"/>
      <c r="I94" s="2109"/>
      <c r="J94" s="2109"/>
      <c r="K94" s="2109"/>
      <c r="L94" s="2109"/>
      <c r="M94" s="2109"/>
      <c r="N94" s="2109"/>
      <c r="O94" s="2109"/>
      <c r="P94" s="2109"/>
      <c r="Q94" s="2109"/>
      <c r="R94" s="2109"/>
      <c r="S94" s="2109"/>
      <c r="T94" s="2109"/>
      <c r="U94" s="2109"/>
      <c r="V94" s="2144"/>
      <c r="W94" s="2144"/>
      <c r="X94" s="2144"/>
      <c r="Y94" s="2144"/>
      <c r="Z94" s="2144"/>
      <c r="AA94" s="2144"/>
      <c r="AB94" s="2080"/>
      <c r="AC94" s="2080"/>
      <c r="AD94" s="2080"/>
      <c r="AE94" s="2080"/>
      <c r="AF94" s="2080"/>
      <c r="AG94" s="2080"/>
      <c r="AH94" s="2145"/>
      <c r="AI94" s="1208"/>
      <c r="AJ94" s="2136"/>
      <c r="AK94" s="2137"/>
      <c r="AL94" s="2137"/>
      <c r="AM94" s="2137"/>
      <c r="AN94" s="2137"/>
      <c r="AO94" s="2137"/>
      <c r="AP94" s="2137"/>
      <c r="AQ94" s="2137"/>
      <c r="AR94" s="2137"/>
      <c r="AS94" s="2137"/>
      <c r="AT94" s="2137"/>
      <c r="AU94" s="2137"/>
      <c r="AV94" s="2137"/>
      <c r="AW94" s="2137"/>
      <c r="AX94" s="2137"/>
      <c r="AY94" s="2154"/>
      <c r="AZ94" s="2154"/>
      <c r="BA94" s="2154"/>
      <c r="BB94" s="2155"/>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5" t="s">
        <v>2305</v>
      </c>
      <c r="C95" s="2109"/>
      <c r="D95" s="2109"/>
      <c r="E95" s="2109"/>
      <c r="F95" s="2109"/>
      <c r="G95" s="2109"/>
      <c r="H95" s="2109"/>
      <c r="I95" s="2156" t="s">
        <v>591</v>
      </c>
      <c r="J95" s="2083"/>
      <c r="K95" s="2083"/>
      <c r="L95" s="2083"/>
      <c r="M95" s="2083"/>
      <c r="N95" s="2083"/>
      <c r="O95" s="2083">
        <v>0</v>
      </c>
      <c r="P95" s="2083"/>
      <c r="Q95" s="2083"/>
      <c r="R95" s="2083"/>
      <c r="S95" s="2083"/>
      <c r="T95" s="2083"/>
      <c r="U95" s="2083"/>
      <c r="V95" s="2083">
        <v>0</v>
      </c>
      <c r="W95" s="2083"/>
      <c r="X95" s="2083"/>
      <c r="Y95" s="2083"/>
      <c r="Z95" s="2083"/>
      <c r="AA95" s="2083"/>
      <c r="AB95" s="2083">
        <v>0</v>
      </c>
      <c r="AC95" s="2083"/>
      <c r="AD95" s="2083"/>
      <c r="AE95" s="2083"/>
      <c r="AF95" s="2083"/>
      <c r="AG95" s="2083"/>
      <c r="AH95" s="2084"/>
      <c r="AI95" s="1208"/>
      <c r="AJ95" s="2136"/>
      <c r="AK95" s="2137"/>
      <c r="AL95" s="2137"/>
      <c r="AM95" s="2137"/>
      <c r="AN95" s="2137"/>
      <c r="AO95" s="2137"/>
      <c r="AP95" s="2137"/>
      <c r="AQ95" s="2137"/>
      <c r="AR95" s="2137"/>
      <c r="AS95" s="2137"/>
      <c r="AT95" s="2137"/>
      <c r="AU95" s="2137"/>
      <c r="AV95" s="2137"/>
      <c r="AW95" s="2137"/>
      <c r="AX95" s="2137"/>
      <c r="AY95" s="2154"/>
      <c r="AZ95" s="2154"/>
      <c r="BA95" s="2154"/>
      <c r="BB95" s="2155"/>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5" t="s">
        <v>2304</v>
      </c>
      <c r="C96" s="2109"/>
      <c r="D96" s="2109"/>
      <c r="E96" s="2109"/>
      <c r="F96" s="2109"/>
      <c r="G96" s="2109"/>
      <c r="H96" s="2109"/>
      <c r="I96" s="2083">
        <v>0</v>
      </c>
      <c r="J96" s="2083"/>
      <c r="K96" s="2083"/>
      <c r="L96" s="2083"/>
      <c r="M96" s="2083"/>
      <c r="N96" s="2083"/>
      <c r="O96" s="2083">
        <v>0</v>
      </c>
      <c r="P96" s="2083"/>
      <c r="Q96" s="2083"/>
      <c r="R96" s="2083"/>
      <c r="S96" s="2083"/>
      <c r="T96" s="2083"/>
      <c r="U96" s="2083"/>
      <c r="V96" s="2083">
        <v>0</v>
      </c>
      <c r="W96" s="2083"/>
      <c r="X96" s="2083"/>
      <c r="Y96" s="2083"/>
      <c r="Z96" s="2083"/>
      <c r="AA96" s="2083"/>
      <c r="AB96" s="2083">
        <v>0</v>
      </c>
      <c r="AC96" s="2083"/>
      <c r="AD96" s="2083"/>
      <c r="AE96" s="2083"/>
      <c r="AF96" s="2083"/>
      <c r="AG96" s="2083"/>
      <c r="AH96" s="2084"/>
      <c r="AI96" s="1208"/>
      <c r="AJ96" s="2050" t="s">
        <v>2778</v>
      </c>
      <c r="AK96" s="2051"/>
      <c r="AL96" s="2051"/>
      <c r="AM96" s="2051"/>
      <c r="AN96" s="2051"/>
      <c r="AO96" s="2051"/>
      <c r="AP96" s="2051"/>
      <c r="AQ96" s="2051"/>
      <c r="AR96" s="2051"/>
      <c r="AS96" s="2051"/>
      <c r="AT96" s="2051"/>
      <c r="AU96" s="2051"/>
      <c r="AV96" s="2051"/>
      <c r="AW96" s="2051"/>
      <c r="AX96" s="2051"/>
      <c r="AY96" s="2051"/>
      <c r="AZ96" s="2051"/>
      <c r="BA96" s="2051"/>
      <c r="BB96" s="2052"/>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2" t="s">
        <v>2303</v>
      </c>
      <c r="C97" s="2143"/>
      <c r="D97" s="2143"/>
      <c r="E97" s="2143"/>
      <c r="F97" s="2143"/>
      <c r="G97" s="2143"/>
      <c r="H97" s="2143"/>
      <c r="I97" s="2077">
        <v>0</v>
      </c>
      <c r="J97" s="2077"/>
      <c r="K97" s="2077"/>
      <c r="L97" s="2077"/>
      <c r="M97" s="2077"/>
      <c r="N97" s="2077"/>
      <c r="O97" s="2077">
        <v>0</v>
      </c>
      <c r="P97" s="2077"/>
      <c r="Q97" s="2077"/>
      <c r="R97" s="2077"/>
      <c r="S97" s="2077"/>
      <c r="T97" s="2077"/>
      <c r="U97" s="2077"/>
      <c r="V97" s="2077">
        <v>0</v>
      </c>
      <c r="W97" s="2077"/>
      <c r="X97" s="2077"/>
      <c r="Y97" s="2077"/>
      <c r="Z97" s="2077"/>
      <c r="AA97" s="2077"/>
      <c r="AB97" s="2077">
        <v>0</v>
      </c>
      <c r="AC97" s="2077"/>
      <c r="AD97" s="2077"/>
      <c r="AE97" s="2077"/>
      <c r="AF97" s="2077"/>
      <c r="AG97" s="2077"/>
      <c r="AH97" s="2078"/>
      <c r="AI97" s="1208"/>
      <c r="AJ97" s="2053"/>
      <c r="AK97" s="2054"/>
      <c r="AL97" s="2054"/>
      <c r="AM97" s="2054"/>
      <c r="AN97" s="2054"/>
      <c r="AO97" s="2054"/>
      <c r="AP97" s="2054"/>
      <c r="AQ97" s="2054"/>
      <c r="AR97" s="2054"/>
      <c r="AS97" s="2054"/>
      <c r="AT97" s="2054"/>
      <c r="AU97" s="2054"/>
      <c r="AV97" s="2054"/>
      <c r="AW97" s="2054"/>
      <c r="AX97" s="2054"/>
      <c r="AY97" s="2054"/>
      <c r="AZ97" s="2054"/>
      <c r="BA97" s="2054"/>
      <c r="BB97" s="2055"/>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2309</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5"/>
      <c r="G100" s="2106"/>
      <c r="H100" s="2106"/>
      <c r="I100" s="2106"/>
      <c r="J100" s="2106"/>
      <c r="K100" s="2106"/>
      <c r="L100" s="2106"/>
      <c r="M100" s="2106"/>
      <c r="N100" s="2106"/>
      <c r="O100" s="2106"/>
      <c r="P100" s="2106"/>
      <c r="Q100" s="2106"/>
      <c r="R100" s="2107"/>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3" t="s">
        <v>2308</v>
      </c>
      <c r="C102" s="2034"/>
      <c r="D102" s="2034"/>
      <c r="E102" s="2034"/>
      <c r="F102" s="2034"/>
      <c r="G102" s="2034"/>
      <c r="H102" s="2034"/>
      <c r="I102" s="2034"/>
      <c r="J102" s="2034"/>
      <c r="K102" s="2034"/>
      <c r="L102" s="2034"/>
      <c r="M102" s="2034"/>
      <c r="N102" s="2034"/>
      <c r="O102" s="2034"/>
      <c r="P102" s="2034"/>
      <c r="Q102" s="2034"/>
      <c r="R102" s="2034"/>
      <c r="S102" s="2034"/>
      <c r="T102" s="2034"/>
      <c r="U102" s="2034"/>
      <c r="V102" s="2034"/>
      <c r="W102" s="2034"/>
      <c r="X102" s="2034"/>
      <c r="Y102" s="2034"/>
      <c r="Z102" s="2034"/>
      <c r="AA102" s="2034"/>
      <c r="AB102" s="2034"/>
      <c r="AC102" s="2034"/>
      <c r="AD102" s="2034"/>
      <c r="AE102" s="2034"/>
      <c r="AF102" s="2034"/>
      <c r="AG102" s="2034"/>
      <c r="AH102" s="2043"/>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5"/>
      <c r="C103" s="2109"/>
      <c r="D103" s="2109"/>
      <c r="E103" s="2109"/>
      <c r="F103" s="2109"/>
      <c r="G103" s="2109"/>
      <c r="H103" s="2109"/>
      <c r="I103" s="2109" t="s">
        <v>2307</v>
      </c>
      <c r="J103" s="2109"/>
      <c r="K103" s="2109"/>
      <c r="L103" s="2109"/>
      <c r="M103" s="2109"/>
      <c r="N103" s="2109"/>
      <c r="O103" s="2109" t="s">
        <v>2285</v>
      </c>
      <c r="P103" s="2109"/>
      <c r="Q103" s="2109"/>
      <c r="R103" s="2109"/>
      <c r="S103" s="2109"/>
      <c r="T103" s="2109"/>
      <c r="U103" s="2109"/>
      <c r="V103" s="2144" t="s">
        <v>2284</v>
      </c>
      <c r="W103" s="2144"/>
      <c r="X103" s="2144"/>
      <c r="Y103" s="2144"/>
      <c r="Z103" s="2144"/>
      <c r="AA103" s="2144"/>
      <c r="AB103" s="2080" t="s">
        <v>2306</v>
      </c>
      <c r="AC103" s="2080"/>
      <c r="AD103" s="2080"/>
      <c r="AE103" s="2080"/>
      <c r="AF103" s="2080"/>
      <c r="AG103" s="2080"/>
      <c r="AH103" s="2145"/>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5"/>
      <c r="C104" s="2109"/>
      <c r="D104" s="2109"/>
      <c r="E104" s="2109"/>
      <c r="F104" s="2109"/>
      <c r="G104" s="2109"/>
      <c r="H104" s="2109"/>
      <c r="I104" s="2109"/>
      <c r="J104" s="2109"/>
      <c r="K104" s="2109"/>
      <c r="L104" s="2109"/>
      <c r="M104" s="2109"/>
      <c r="N104" s="2109"/>
      <c r="O104" s="2109"/>
      <c r="P104" s="2109"/>
      <c r="Q104" s="2109"/>
      <c r="R104" s="2109"/>
      <c r="S104" s="2109"/>
      <c r="T104" s="2109"/>
      <c r="U104" s="2109"/>
      <c r="V104" s="2144"/>
      <c r="W104" s="2144"/>
      <c r="X104" s="2144"/>
      <c r="Y104" s="2144"/>
      <c r="Z104" s="2144"/>
      <c r="AA104" s="2144"/>
      <c r="AB104" s="2080"/>
      <c r="AC104" s="2080"/>
      <c r="AD104" s="2080"/>
      <c r="AE104" s="2080"/>
      <c r="AF104" s="2080"/>
      <c r="AG104" s="2080"/>
      <c r="AH104" s="2145"/>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5" t="s">
        <v>2305</v>
      </c>
      <c r="C105" s="2109"/>
      <c r="D105" s="2109"/>
      <c r="E105" s="2109"/>
      <c r="F105" s="2109"/>
      <c r="G105" s="2109"/>
      <c r="H105" s="2109"/>
      <c r="I105" s="2083">
        <v>0</v>
      </c>
      <c r="J105" s="2083"/>
      <c r="K105" s="2083"/>
      <c r="L105" s="2083"/>
      <c r="M105" s="2083"/>
      <c r="N105" s="2083"/>
      <c r="O105" s="2083">
        <v>0</v>
      </c>
      <c r="P105" s="2083"/>
      <c r="Q105" s="2083"/>
      <c r="R105" s="2083"/>
      <c r="S105" s="2083"/>
      <c r="T105" s="2083"/>
      <c r="U105" s="2083"/>
      <c r="V105" s="2083">
        <v>0</v>
      </c>
      <c r="W105" s="2083"/>
      <c r="X105" s="2083"/>
      <c r="Y105" s="2083"/>
      <c r="Z105" s="2083"/>
      <c r="AA105" s="2083"/>
      <c r="AB105" s="2083">
        <v>0</v>
      </c>
      <c r="AC105" s="2083"/>
      <c r="AD105" s="2083"/>
      <c r="AE105" s="2083"/>
      <c r="AF105" s="2083"/>
      <c r="AG105" s="2083"/>
      <c r="AH105" s="2084"/>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5" t="s">
        <v>2304</v>
      </c>
      <c r="C106" s="2109"/>
      <c r="D106" s="2109"/>
      <c r="E106" s="2109"/>
      <c r="F106" s="2109"/>
      <c r="G106" s="2109"/>
      <c r="H106" s="2109"/>
      <c r="I106" s="2083">
        <v>0</v>
      </c>
      <c r="J106" s="2083"/>
      <c r="K106" s="2083"/>
      <c r="L106" s="2083"/>
      <c r="M106" s="2083"/>
      <c r="N106" s="2083"/>
      <c r="O106" s="2083">
        <v>0</v>
      </c>
      <c r="P106" s="2083"/>
      <c r="Q106" s="2083"/>
      <c r="R106" s="2083"/>
      <c r="S106" s="2083"/>
      <c r="T106" s="2083"/>
      <c r="U106" s="2083"/>
      <c r="V106" s="2083">
        <v>0</v>
      </c>
      <c r="W106" s="2083"/>
      <c r="X106" s="2083"/>
      <c r="Y106" s="2083"/>
      <c r="Z106" s="2083"/>
      <c r="AA106" s="2083"/>
      <c r="AB106" s="2083">
        <v>0</v>
      </c>
      <c r="AC106" s="2083"/>
      <c r="AD106" s="2083"/>
      <c r="AE106" s="2083"/>
      <c r="AF106" s="2083"/>
      <c r="AG106" s="2083"/>
      <c r="AH106" s="2084"/>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2" t="s">
        <v>2303</v>
      </c>
      <c r="C107" s="2143"/>
      <c r="D107" s="2143"/>
      <c r="E107" s="2143"/>
      <c r="F107" s="2143"/>
      <c r="G107" s="2143"/>
      <c r="H107" s="2143"/>
      <c r="I107" s="2077">
        <v>0</v>
      </c>
      <c r="J107" s="2077"/>
      <c r="K107" s="2077"/>
      <c r="L107" s="2077"/>
      <c r="M107" s="2077"/>
      <c r="N107" s="2077"/>
      <c r="O107" s="2077">
        <v>0</v>
      </c>
      <c r="P107" s="2077"/>
      <c r="Q107" s="2077"/>
      <c r="R107" s="2077"/>
      <c r="S107" s="2077"/>
      <c r="T107" s="2077"/>
      <c r="U107" s="2077"/>
      <c r="V107" s="2077">
        <v>0</v>
      </c>
      <c r="W107" s="2077"/>
      <c r="X107" s="2077"/>
      <c r="Y107" s="2077"/>
      <c r="Z107" s="2077"/>
      <c r="AA107" s="2077"/>
      <c r="AB107" s="2077">
        <v>0</v>
      </c>
      <c r="AC107" s="2077"/>
      <c r="AD107" s="2077"/>
      <c r="AE107" s="2077"/>
      <c r="AF107" s="2077"/>
      <c r="AG107" s="2077"/>
      <c r="AH107" s="2078"/>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2302</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5"/>
      <c r="G110" s="2106"/>
      <c r="H110" s="2106"/>
      <c r="I110" s="2106"/>
      <c r="J110" s="2106"/>
      <c r="K110" s="2106"/>
      <c r="L110" s="2106"/>
      <c r="M110" s="2106"/>
      <c r="N110" s="2106"/>
      <c r="O110" s="2106"/>
      <c r="P110" s="2106"/>
      <c r="Q110" s="2106"/>
      <c r="R110" s="2107"/>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6" t="s">
        <v>2616</v>
      </c>
      <c r="C112" s="2117"/>
      <c r="D112" s="2117"/>
      <c r="E112" s="2117"/>
      <c r="F112" s="2117"/>
      <c r="G112" s="2117"/>
      <c r="H112" s="2117"/>
      <c r="I112" s="2117"/>
      <c r="J112" s="2117"/>
      <c r="K112" s="2117"/>
      <c r="L112" s="2117"/>
      <c r="M112" s="2117"/>
      <c r="N112" s="2117"/>
      <c r="O112" s="2117"/>
      <c r="P112" s="2117"/>
      <c r="Q112" s="2117"/>
      <c r="R112" s="2117"/>
      <c r="S112" s="2117"/>
      <c r="T112" s="2117"/>
      <c r="U112" s="2120" t="s">
        <v>545</v>
      </c>
      <c r="V112" s="2120"/>
      <c r="W112" s="2120"/>
      <c r="X112" s="2121"/>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8"/>
      <c r="C113" s="2119"/>
      <c r="D113" s="2119"/>
      <c r="E113" s="2119"/>
      <c r="F113" s="2119"/>
      <c r="G113" s="2119"/>
      <c r="H113" s="2119"/>
      <c r="I113" s="2119"/>
      <c r="J113" s="2119"/>
      <c r="K113" s="2119"/>
      <c r="L113" s="2119"/>
      <c r="M113" s="2119"/>
      <c r="N113" s="2119"/>
      <c r="O113" s="2119"/>
      <c r="P113" s="2119"/>
      <c r="Q113" s="2119"/>
      <c r="R113" s="2119"/>
      <c r="S113" s="2119"/>
      <c r="T113" s="2119"/>
      <c r="U113" s="2122"/>
      <c r="V113" s="2122"/>
      <c r="W113" s="2122"/>
      <c r="X113" s="2123"/>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8"/>
      <c r="C114" s="2119"/>
      <c r="D114" s="2119"/>
      <c r="E114" s="2119"/>
      <c r="F114" s="2119"/>
      <c r="G114" s="2119"/>
      <c r="H114" s="2119"/>
      <c r="I114" s="2119"/>
      <c r="J114" s="2119"/>
      <c r="K114" s="2119"/>
      <c r="L114" s="2119"/>
      <c r="M114" s="2119"/>
      <c r="N114" s="2119"/>
      <c r="O114" s="2119"/>
      <c r="P114" s="2119"/>
      <c r="Q114" s="2119"/>
      <c r="R114" s="2119"/>
      <c r="S114" s="2119"/>
      <c r="T114" s="2119"/>
      <c r="U114" s="2122"/>
      <c r="V114" s="2122"/>
      <c r="W114" s="2122"/>
      <c r="X114" s="2123"/>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8"/>
      <c r="C115" s="2119"/>
      <c r="D115" s="2119"/>
      <c r="E115" s="2119"/>
      <c r="F115" s="2119"/>
      <c r="G115" s="2119"/>
      <c r="H115" s="2119"/>
      <c r="I115" s="2119"/>
      <c r="J115" s="2119"/>
      <c r="K115" s="2119"/>
      <c r="L115" s="2119"/>
      <c r="M115" s="2119"/>
      <c r="N115" s="2119"/>
      <c r="O115" s="2119"/>
      <c r="P115" s="2119"/>
      <c r="Q115" s="2119"/>
      <c r="R115" s="2119"/>
      <c r="S115" s="2119"/>
      <c r="T115" s="2119"/>
      <c r="U115" s="2122"/>
      <c r="V115" s="2122"/>
      <c r="W115" s="2122"/>
      <c r="X115" s="2123"/>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08" t="s">
        <v>2616</v>
      </c>
      <c r="C116" s="2124"/>
      <c r="D116" s="2124"/>
      <c r="E116" s="2124"/>
      <c r="F116" s="2124"/>
      <c r="G116" s="2124"/>
      <c r="H116" s="2124"/>
      <c r="I116" s="2124"/>
      <c r="J116" s="2124"/>
      <c r="K116" s="2124"/>
      <c r="L116" s="2124"/>
      <c r="M116" s="2124"/>
      <c r="N116" s="2124"/>
      <c r="O116" s="2124"/>
      <c r="P116" s="2124"/>
      <c r="Q116" s="2124"/>
      <c r="R116" s="2124"/>
      <c r="S116" s="2124"/>
      <c r="T116" s="2124"/>
      <c r="U116" s="2127" t="s">
        <v>545</v>
      </c>
      <c r="V116" s="2127"/>
      <c r="W116" s="2127"/>
      <c r="X116" s="212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5"/>
      <c r="C117" s="2126"/>
      <c r="D117" s="2126"/>
      <c r="E117" s="2126"/>
      <c r="F117" s="2126"/>
      <c r="G117" s="2126"/>
      <c r="H117" s="2126"/>
      <c r="I117" s="2126"/>
      <c r="J117" s="2126"/>
      <c r="K117" s="2126"/>
      <c r="L117" s="2126"/>
      <c r="M117" s="2126"/>
      <c r="N117" s="2126"/>
      <c r="O117" s="2126"/>
      <c r="P117" s="2126"/>
      <c r="Q117" s="2126"/>
      <c r="R117" s="2126"/>
      <c r="S117" s="2126"/>
      <c r="T117" s="2126"/>
      <c r="U117" s="2129"/>
      <c r="V117" s="2129"/>
      <c r="W117" s="2129"/>
      <c r="X117" s="2130"/>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2301</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3" t="s">
        <v>2300</v>
      </c>
      <c r="Y120" s="2134"/>
      <c r="Z120" s="2134"/>
      <c r="AA120" s="2134"/>
      <c r="AB120" s="2134"/>
      <c r="AC120" s="2134"/>
      <c r="AD120" s="2134"/>
      <c r="AE120" s="2134"/>
      <c r="AF120" s="2134"/>
      <c r="AG120" s="2134"/>
      <c r="AH120" s="2134"/>
      <c r="AI120" s="2134"/>
      <c r="AJ120" s="2134"/>
      <c r="AK120" s="2134"/>
      <c r="AL120" s="2134"/>
      <c r="AM120" s="2134"/>
      <c r="AN120" s="2134"/>
      <c r="AO120" s="2134"/>
      <c r="AP120" s="2134"/>
      <c r="AQ120" s="2134"/>
      <c r="AR120" s="2134"/>
      <c r="AS120" s="2134"/>
      <c r="AT120" s="2134"/>
      <c r="AU120" s="2134"/>
      <c r="AV120" s="2134"/>
      <c r="AW120" s="2134"/>
      <c r="AX120" s="2134"/>
      <c r="AY120" s="2134"/>
      <c r="AZ120" s="2134"/>
      <c r="BA120" s="2134"/>
      <c r="BB120" s="2134"/>
      <c r="BC120" s="2134"/>
      <c r="BD120" s="2135"/>
      <c r="BE120" s="1215"/>
    </row>
    <row r="121" spans="1:57" ht="15.75" customHeight="1">
      <c r="A121" s="1208"/>
      <c r="B121" s="2139" t="s">
        <v>1566</v>
      </c>
      <c r="C121" s="2140"/>
      <c r="D121" s="2140"/>
      <c r="E121" s="2140"/>
      <c r="F121" s="2140"/>
      <c r="G121" s="2140"/>
      <c r="H121" s="2140"/>
      <c r="I121" s="2140"/>
      <c r="J121" s="2140"/>
      <c r="K121" s="2140"/>
      <c r="L121" s="2140"/>
      <c r="M121" s="2140"/>
      <c r="N121" s="2140"/>
      <c r="O121" s="2140"/>
      <c r="P121" s="2140"/>
      <c r="Q121" s="2140"/>
      <c r="R121" s="2140"/>
      <c r="S121" s="2140"/>
      <c r="T121" s="2140"/>
      <c r="U121" s="2141"/>
      <c r="V121" s="1208"/>
      <c r="W121" s="1208"/>
      <c r="X121" s="2136"/>
      <c r="Y121" s="2137"/>
      <c r="Z121" s="2137"/>
      <c r="AA121" s="2137"/>
      <c r="AB121" s="2137"/>
      <c r="AC121" s="2137"/>
      <c r="AD121" s="2137"/>
      <c r="AE121" s="2137"/>
      <c r="AF121" s="2137"/>
      <c r="AG121" s="2137"/>
      <c r="AH121" s="2137"/>
      <c r="AI121" s="2137"/>
      <c r="AJ121" s="2137"/>
      <c r="AK121" s="2137"/>
      <c r="AL121" s="2137"/>
      <c r="AM121" s="2137"/>
      <c r="AN121" s="2137"/>
      <c r="AO121" s="2137"/>
      <c r="AP121" s="2137"/>
      <c r="AQ121" s="2137"/>
      <c r="AR121" s="2137"/>
      <c r="AS121" s="2137"/>
      <c r="AT121" s="2137"/>
      <c r="AU121" s="2137"/>
      <c r="AV121" s="2137"/>
      <c r="AW121" s="2137"/>
      <c r="AX121" s="2137"/>
      <c r="AY121" s="2137"/>
      <c r="AZ121" s="2137"/>
      <c r="BA121" s="2137"/>
      <c r="BB121" s="2137"/>
      <c r="BC121" s="2137"/>
      <c r="BD121" s="2138"/>
      <c r="BE121" s="1215"/>
    </row>
    <row r="122" spans="1:57" ht="15.75" customHeight="1">
      <c r="A122" s="1208"/>
      <c r="B122" s="2047"/>
      <c r="C122" s="2048"/>
      <c r="D122" s="2048"/>
      <c r="E122" s="2048"/>
      <c r="F122" s="2048"/>
      <c r="G122" s="2048"/>
      <c r="H122" s="2048"/>
      <c r="I122" s="2109" t="s">
        <v>2299</v>
      </c>
      <c r="J122" s="2109"/>
      <c r="K122" s="2109"/>
      <c r="L122" s="2109"/>
      <c r="M122" s="2109"/>
      <c r="N122" s="2109"/>
      <c r="O122" s="2110" t="s">
        <v>2298</v>
      </c>
      <c r="P122" s="2110"/>
      <c r="Q122" s="2110"/>
      <c r="R122" s="2110"/>
      <c r="S122" s="2110"/>
      <c r="T122" s="2110"/>
      <c r="U122" s="2111"/>
      <c r="V122" s="1208"/>
      <c r="W122" s="1208"/>
      <c r="X122" s="2108" t="s">
        <v>2771</v>
      </c>
      <c r="Y122" s="2051"/>
      <c r="Z122" s="2051"/>
      <c r="AA122" s="2051"/>
      <c r="AB122" s="2051"/>
      <c r="AC122" s="2051"/>
      <c r="AD122" s="2051"/>
      <c r="AE122" s="2051"/>
      <c r="AF122" s="2051"/>
      <c r="AG122" s="2051"/>
      <c r="AH122" s="2051"/>
      <c r="AI122" s="2051"/>
      <c r="AJ122" s="2051"/>
      <c r="AK122" s="2051"/>
      <c r="AL122" s="2051"/>
      <c r="AM122" s="2051"/>
      <c r="AN122" s="2051"/>
      <c r="AO122" s="2051"/>
      <c r="AP122" s="2051"/>
      <c r="AQ122" s="2051"/>
      <c r="AR122" s="2051"/>
      <c r="AS122" s="2051"/>
      <c r="AT122" s="2051"/>
      <c r="AU122" s="2051"/>
      <c r="AV122" s="2051"/>
      <c r="AW122" s="2051"/>
      <c r="AX122" s="2051"/>
      <c r="AY122" s="2051"/>
      <c r="AZ122" s="2051"/>
      <c r="BA122" s="2051"/>
      <c r="BB122" s="2051"/>
      <c r="BC122" s="2051"/>
      <c r="BD122" s="2052"/>
      <c r="BE122" s="1215"/>
    </row>
    <row r="123" spans="1:57" ht="15.75" customHeight="1">
      <c r="A123" s="1208"/>
      <c r="B123" s="2081" t="s">
        <v>2283</v>
      </c>
      <c r="C123" s="2082"/>
      <c r="D123" s="2082"/>
      <c r="E123" s="2082"/>
      <c r="F123" s="2082"/>
      <c r="G123" s="2082"/>
      <c r="H123" s="2082"/>
      <c r="I123" s="2083">
        <v>51</v>
      </c>
      <c r="J123" s="2083"/>
      <c r="K123" s="2083"/>
      <c r="L123" s="2083"/>
      <c r="M123" s="2083"/>
      <c r="N123" s="2083"/>
      <c r="O123" s="2083">
        <v>10</v>
      </c>
      <c r="P123" s="2083"/>
      <c r="Q123" s="2083"/>
      <c r="R123" s="2083"/>
      <c r="S123" s="2083"/>
      <c r="T123" s="2083"/>
      <c r="U123" s="2084"/>
      <c r="V123" s="1208"/>
      <c r="W123" s="1208"/>
      <c r="X123" s="2050"/>
      <c r="Y123" s="2051"/>
      <c r="Z123" s="2051"/>
      <c r="AA123" s="2051"/>
      <c r="AB123" s="2051"/>
      <c r="AC123" s="2051"/>
      <c r="AD123" s="2051"/>
      <c r="AE123" s="2051"/>
      <c r="AF123" s="2051"/>
      <c r="AG123" s="2051"/>
      <c r="AH123" s="2051"/>
      <c r="AI123" s="2051"/>
      <c r="AJ123" s="2051"/>
      <c r="AK123" s="2051"/>
      <c r="AL123" s="2051"/>
      <c r="AM123" s="2051"/>
      <c r="AN123" s="2051"/>
      <c r="AO123" s="2051"/>
      <c r="AP123" s="2051"/>
      <c r="AQ123" s="2051"/>
      <c r="AR123" s="2051"/>
      <c r="AS123" s="2051"/>
      <c r="AT123" s="2051"/>
      <c r="AU123" s="2051"/>
      <c r="AV123" s="2051"/>
      <c r="AW123" s="2051"/>
      <c r="AX123" s="2051"/>
      <c r="AY123" s="2051"/>
      <c r="AZ123" s="2051"/>
      <c r="BA123" s="2051"/>
      <c r="BB123" s="2051"/>
      <c r="BC123" s="2051"/>
      <c r="BD123" s="2052"/>
      <c r="BE123" s="1215"/>
    </row>
    <row r="124" spans="1:57" ht="15.75" customHeight="1" thickBot="1">
      <c r="A124" s="1208"/>
      <c r="B124" s="2075" t="s">
        <v>2282</v>
      </c>
      <c r="C124" s="2076"/>
      <c r="D124" s="2076"/>
      <c r="E124" s="2076"/>
      <c r="F124" s="2076"/>
      <c r="G124" s="2076"/>
      <c r="H124" s="2076"/>
      <c r="I124" s="2077">
        <v>1</v>
      </c>
      <c r="J124" s="2077"/>
      <c r="K124" s="2077"/>
      <c r="L124" s="2077"/>
      <c r="M124" s="2077"/>
      <c r="N124" s="2077"/>
      <c r="O124" s="2131"/>
      <c r="P124" s="2131"/>
      <c r="Q124" s="2131"/>
      <c r="R124" s="2131"/>
      <c r="S124" s="2131"/>
      <c r="T124" s="2131"/>
      <c r="U124" s="2132"/>
      <c r="V124" s="1208"/>
      <c r="W124" s="1208"/>
      <c r="X124" s="2050"/>
      <c r="Y124" s="2051"/>
      <c r="Z124" s="2051"/>
      <c r="AA124" s="2051"/>
      <c r="AB124" s="2051"/>
      <c r="AC124" s="2051"/>
      <c r="AD124" s="2051"/>
      <c r="AE124" s="2051"/>
      <c r="AF124" s="2051"/>
      <c r="AG124" s="2051"/>
      <c r="AH124" s="2051"/>
      <c r="AI124" s="2051"/>
      <c r="AJ124" s="2051"/>
      <c r="AK124" s="2051"/>
      <c r="AL124" s="2051"/>
      <c r="AM124" s="2051"/>
      <c r="AN124" s="2051"/>
      <c r="AO124" s="2051"/>
      <c r="AP124" s="2051"/>
      <c r="AQ124" s="2051"/>
      <c r="AR124" s="2051"/>
      <c r="AS124" s="2051"/>
      <c r="AT124" s="2051"/>
      <c r="AU124" s="2051"/>
      <c r="AV124" s="2051"/>
      <c r="AW124" s="2051"/>
      <c r="AX124" s="2051"/>
      <c r="AY124" s="2051"/>
      <c r="AZ124" s="2051"/>
      <c r="BA124" s="2051"/>
      <c r="BB124" s="2051"/>
      <c r="BC124" s="2051"/>
      <c r="BD124" s="2052"/>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50"/>
      <c r="Y125" s="2051"/>
      <c r="Z125" s="2051"/>
      <c r="AA125" s="2051"/>
      <c r="AB125" s="2051"/>
      <c r="AC125" s="2051"/>
      <c r="AD125" s="2051"/>
      <c r="AE125" s="2051"/>
      <c r="AF125" s="2051"/>
      <c r="AG125" s="2051"/>
      <c r="AH125" s="2051"/>
      <c r="AI125" s="2051"/>
      <c r="AJ125" s="2051"/>
      <c r="AK125" s="2051"/>
      <c r="AL125" s="2051"/>
      <c r="AM125" s="2051"/>
      <c r="AN125" s="2051"/>
      <c r="AO125" s="2051"/>
      <c r="AP125" s="2051"/>
      <c r="AQ125" s="2051"/>
      <c r="AR125" s="2051"/>
      <c r="AS125" s="2051"/>
      <c r="AT125" s="2051"/>
      <c r="AU125" s="2051"/>
      <c r="AV125" s="2051"/>
      <c r="AW125" s="2051"/>
      <c r="AX125" s="2051"/>
      <c r="AY125" s="2051"/>
      <c r="AZ125" s="2051"/>
      <c r="BA125" s="2051"/>
      <c r="BB125" s="2051"/>
      <c r="BC125" s="2051"/>
      <c r="BD125" s="2052"/>
      <c r="BE125" s="1215"/>
    </row>
    <row r="126" spans="1:57" ht="15.75" customHeight="1" thickBot="1">
      <c r="A126" s="1208"/>
      <c r="B126" s="1231" t="s">
        <v>2297</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50"/>
      <c r="Y126" s="2051"/>
      <c r="Z126" s="2051"/>
      <c r="AA126" s="2051"/>
      <c r="AB126" s="2051"/>
      <c r="AC126" s="2051"/>
      <c r="AD126" s="2051"/>
      <c r="AE126" s="2051"/>
      <c r="AF126" s="2051"/>
      <c r="AG126" s="2051"/>
      <c r="AH126" s="2051"/>
      <c r="AI126" s="2051"/>
      <c r="AJ126" s="2051"/>
      <c r="AK126" s="2051"/>
      <c r="AL126" s="2051"/>
      <c r="AM126" s="2051"/>
      <c r="AN126" s="2051"/>
      <c r="AO126" s="2051"/>
      <c r="AP126" s="2051"/>
      <c r="AQ126" s="2051"/>
      <c r="AR126" s="2051"/>
      <c r="AS126" s="2051"/>
      <c r="AT126" s="2051"/>
      <c r="AU126" s="2051"/>
      <c r="AV126" s="2051"/>
      <c r="AW126" s="2051"/>
      <c r="AX126" s="2051"/>
      <c r="AY126" s="2051"/>
      <c r="AZ126" s="2051"/>
      <c r="BA126" s="2051"/>
      <c r="BB126" s="2051"/>
      <c r="BC126" s="2051"/>
      <c r="BD126" s="2052"/>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50"/>
      <c r="Y127" s="2051"/>
      <c r="Z127" s="2051"/>
      <c r="AA127" s="2051"/>
      <c r="AB127" s="2051"/>
      <c r="AC127" s="2051"/>
      <c r="AD127" s="2051"/>
      <c r="AE127" s="2051"/>
      <c r="AF127" s="2051"/>
      <c r="AG127" s="2051"/>
      <c r="AH127" s="2051"/>
      <c r="AI127" s="2051"/>
      <c r="AJ127" s="2051"/>
      <c r="AK127" s="2051"/>
      <c r="AL127" s="2051"/>
      <c r="AM127" s="2051"/>
      <c r="AN127" s="2051"/>
      <c r="AO127" s="2051"/>
      <c r="AP127" s="2051"/>
      <c r="AQ127" s="2051"/>
      <c r="AR127" s="2051"/>
      <c r="AS127" s="2051"/>
      <c r="AT127" s="2051"/>
      <c r="AU127" s="2051"/>
      <c r="AV127" s="2051"/>
      <c r="AW127" s="2051"/>
      <c r="AX127" s="2051"/>
      <c r="AY127" s="2051"/>
      <c r="AZ127" s="2051"/>
      <c r="BA127" s="2051"/>
      <c r="BB127" s="2051"/>
      <c r="BC127" s="2051"/>
      <c r="BD127" s="2052"/>
      <c r="BE127" s="1215"/>
    </row>
    <row r="128" spans="1:57" ht="15.75" customHeight="1">
      <c r="A128" s="1208"/>
      <c r="B128" s="2112" t="s">
        <v>2296</v>
      </c>
      <c r="C128" s="2113"/>
      <c r="D128" s="2113"/>
      <c r="E128" s="2113"/>
      <c r="F128" s="2113"/>
      <c r="G128" s="2113"/>
      <c r="H128" s="2113"/>
      <c r="I128" s="2113"/>
      <c r="J128" s="2113"/>
      <c r="K128" s="2113"/>
      <c r="L128" s="2113"/>
      <c r="M128" s="2113"/>
      <c r="N128" s="2113"/>
      <c r="O128" s="2113"/>
      <c r="P128" s="2113"/>
      <c r="Q128" s="2113"/>
      <c r="R128" s="2113"/>
      <c r="S128" s="2113"/>
      <c r="T128" s="2113"/>
      <c r="U128" s="2114"/>
      <c r="V128" s="1208"/>
      <c r="W128" s="1208"/>
      <c r="X128" s="2050"/>
      <c r="Y128" s="2051"/>
      <c r="Z128" s="2051"/>
      <c r="AA128" s="2051"/>
      <c r="AB128" s="2051"/>
      <c r="AC128" s="2051"/>
      <c r="AD128" s="2051"/>
      <c r="AE128" s="2051"/>
      <c r="AF128" s="2051"/>
      <c r="AG128" s="2051"/>
      <c r="AH128" s="2051"/>
      <c r="AI128" s="2051"/>
      <c r="AJ128" s="2051"/>
      <c r="AK128" s="2051"/>
      <c r="AL128" s="2051"/>
      <c r="AM128" s="2051"/>
      <c r="AN128" s="2051"/>
      <c r="AO128" s="2051"/>
      <c r="AP128" s="2051"/>
      <c r="AQ128" s="2051"/>
      <c r="AR128" s="2051"/>
      <c r="AS128" s="2051"/>
      <c r="AT128" s="2051"/>
      <c r="AU128" s="2051"/>
      <c r="AV128" s="2051"/>
      <c r="AW128" s="2051"/>
      <c r="AX128" s="2051"/>
      <c r="AY128" s="2051"/>
      <c r="AZ128" s="2051"/>
      <c r="BA128" s="2051"/>
      <c r="BB128" s="2051"/>
      <c r="BC128" s="2051"/>
      <c r="BD128" s="2052"/>
      <c r="BE128" s="1215"/>
    </row>
    <row r="129" spans="1:57" ht="15.75" customHeight="1">
      <c r="A129" s="1208"/>
      <c r="B129" s="2047"/>
      <c r="C129" s="2048"/>
      <c r="D129" s="2048"/>
      <c r="E129" s="2048"/>
      <c r="F129" s="2048"/>
      <c r="G129" s="2048"/>
      <c r="H129" s="2048"/>
      <c r="I129" s="2085" t="s">
        <v>2285</v>
      </c>
      <c r="J129" s="2085"/>
      <c r="K129" s="2085"/>
      <c r="L129" s="2085"/>
      <c r="M129" s="2085"/>
      <c r="N129" s="2085"/>
      <c r="O129" s="2085"/>
      <c r="P129" s="2085" t="s">
        <v>2284</v>
      </c>
      <c r="Q129" s="2085"/>
      <c r="R129" s="2085"/>
      <c r="S129" s="2085"/>
      <c r="T129" s="2085"/>
      <c r="U129" s="2086"/>
      <c r="V129" s="1208"/>
      <c r="W129" s="1208"/>
      <c r="X129" s="2050"/>
      <c r="Y129" s="2051"/>
      <c r="Z129" s="2051"/>
      <c r="AA129" s="2051"/>
      <c r="AB129" s="2051"/>
      <c r="AC129" s="2051"/>
      <c r="AD129" s="2051"/>
      <c r="AE129" s="2051"/>
      <c r="AF129" s="2051"/>
      <c r="AG129" s="2051"/>
      <c r="AH129" s="2051"/>
      <c r="AI129" s="2051"/>
      <c r="AJ129" s="2051"/>
      <c r="AK129" s="2051"/>
      <c r="AL129" s="2051"/>
      <c r="AM129" s="2051"/>
      <c r="AN129" s="2051"/>
      <c r="AO129" s="2051"/>
      <c r="AP129" s="2051"/>
      <c r="AQ129" s="2051"/>
      <c r="AR129" s="2051"/>
      <c r="AS129" s="2051"/>
      <c r="AT129" s="2051"/>
      <c r="AU129" s="2051"/>
      <c r="AV129" s="2051"/>
      <c r="AW129" s="2051"/>
      <c r="AX129" s="2051"/>
      <c r="AY129" s="2051"/>
      <c r="AZ129" s="2051"/>
      <c r="BA129" s="2051"/>
      <c r="BB129" s="2051"/>
      <c r="BC129" s="2051"/>
      <c r="BD129" s="2052"/>
      <c r="BE129" s="1215"/>
    </row>
    <row r="130" spans="1:57" ht="15.75" customHeight="1">
      <c r="A130" s="1208"/>
      <c r="B130" s="2047"/>
      <c r="C130" s="2048"/>
      <c r="D130" s="2048"/>
      <c r="E130" s="2048"/>
      <c r="F130" s="2048"/>
      <c r="G130" s="2048"/>
      <c r="H130" s="2048"/>
      <c r="I130" s="2085"/>
      <c r="J130" s="2085"/>
      <c r="K130" s="2085"/>
      <c r="L130" s="2085"/>
      <c r="M130" s="2085"/>
      <c r="N130" s="2085"/>
      <c r="O130" s="2085"/>
      <c r="P130" s="2085"/>
      <c r="Q130" s="2085"/>
      <c r="R130" s="2085"/>
      <c r="S130" s="2085"/>
      <c r="T130" s="2085"/>
      <c r="U130" s="2086"/>
      <c r="V130" s="1208"/>
      <c r="W130" s="1208"/>
      <c r="X130" s="2050"/>
      <c r="Y130" s="2051"/>
      <c r="Z130" s="2051"/>
      <c r="AA130" s="2051"/>
      <c r="AB130" s="2051"/>
      <c r="AC130" s="2051"/>
      <c r="AD130" s="2051"/>
      <c r="AE130" s="2051"/>
      <c r="AF130" s="2051"/>
      <c r="AG130" s="2051"/>
      <c r="AH130" s="2051"/>
      <c r="AI130" s="2051"/>
      <c r="AJ130" s="2051"/>
      <c r="AK130" s="2051"/>
      <c r="AL130" s="2051"/>
      <c r="AM130" s="2051"/>
      <c r="AN130" s="2051"/>
      <c r="AO130" s="2051"/>
      <c r="AP130" s="2051"/>
      <c r="AQ130" s="2051"/>
      <c r="AR130" s="2051"/>
      <c r="AS130" s="2051"/>
      <c r="AT130" s="2051"/>
      <c r="AU130" s="2051"/>
      <c r="AV130" s="2051"/>
      <c r="AW130" s="2051"/>
      <c r="AX130" s="2051"/>
      <c r="AY130" s="2051"/>
      <c r="AZ130" s="2051"/>
      <c r="BA130" s="2051"/>
      <c r="BB130" s="2051"/>
      <c r="BC130" s="2051"/>
      <c r="BD130" s="2052"/>
      <c r="BE130" s="1215"/>
    </row>
    <row r="131" spans="1:57" ht="15.75" customHeight="1">
      <c r="A131" s="1208"/>
      <c r="B131" s="2081" t="s">
        <v>2283</v>
      </c>
      <c r="C131" s="2082"/>
      <c r="D131" s="2082"/>
      <c r="E131" s="2082"/>
      <c r="F131" s="2082"/>
      <c r="G131" s="2082"/>
      <c r="H131" s="2082"/>
      <c r="I131" s="2083">
        <v>0</v>
      </c>
      <c r="J131" s="2083"/>
      <c r="K131" s="2083"/>
      <c r="L131" s="2083"/>
      <c r="M131" s="2083"/>
      <c r="N131" s="2083"/>
      <c r="O131" s="2083"/>
      <c r="P131" s="2083">
        <v>0</v>
      </c>
      <c r="Q131" s="2083"/>
      <c r="R131" s="2083"/>
      <c r="S131" s="2083"/>
      <c r="T131" s="2083"/>
      <c r="U131" s="2084"/>
      <c r="V131" s="1208"/>
      <c r="W131" s="1208"/>
      <c r="X131" s="2050"/>
      <c r="Y131" s="2051"/>
      <c r="Z131" s="2051"/>
      <c r="AA131" s="2051"/>
      <c r="AB131" s="2051"/>
      <c r="AC131" s="2051"/>
      <c r="AD131" s="2051"/>
      <c r="AE131" s="2051"/>
      <c r="AF131" s="2051"/>
      <c r="AG131" s="2051"/>
      <c r="AH131" s="2051"/>
      <c r="AI131" s="2051"/>
      <c r="AJ131" s="2051"/>
      <c r="AK131" s="2051"/>
      <c r="AL131" s="2051"/>
      <c r="AM131" s="2051"/>
      <c r="AN131" s="2051"/>
      <c r="AO131" s="2051"/>
      <c r="AP131" s="2051"/>
      <c r="AQ131" s="2051"/>
      <c r="AR131" s="2051"/>
      <c r="AS131" s="2051"/>
      <c r="AT131" s="2051"/>
      <c r="AU131" s="2051"/>
      <c r="AV131" s="2051"/>
      <c r="AW131" s="2051"/>
      <c r="AX131" s="2051"/>
      <c r="AY131" s="2051"/>
      <c r="AZ131" s="2051"/>
      <c r="BA131" s="2051"/>
      <c r="BB131" s="2051"/>
      <c r="BC131" s="2051"/>
      <c r="BD131" s="2052"/>
      <c r="BE131" s="1215"/>
    </row>
    <row r="132" spans="1:57" ht="15.75" customHeight="1" thickBot="1">
      <c r="A132" s="1208"/>
      <c r="B132" s="2075" t="s">
        <v>2282</v>
      </c>
      <c r="C132" s="2076"/>
      <c r="D132" s="2076"/>
      <c r="E132" s="2076"/>
      <c r="F132" s="2076"/>
      <c r="G132" s="2076"/>
      <c r="H132" s="2076"/>
      <c r="I132" s="2077">
        <v>0</v>
      </c>
      <c r="J132" s="2077"/>
      <c r="K132" s="2077"/>
      <c r="L132" s="2077"/>
      <c r="M132" s="2077"/>
      <c r="N132" s="2077"/>
      <c r="O132" s="2077"/>
      <c r="P132" s="2077">
        <v>0</v>
      </c>
      <c r="Q132" s="2077"/>
      <c r="R132" s="2077"/>
      <c r="S132" s="2077"/>
      <c r="T132" s="2077"/>
      <c r="U132" s="2078"/>
      <c r="V132" s="1208"/>
      <c r="W132" s="1208"/>
      <c r="X132" s="2053"/>
      <c r="Y132" s="2054"/>
      <c r="Z132" s="2054"/>
      <c r="AA132" s="2054"/>
      <c r="AB132" s="2054"/>
      <c r="AC132" s="2054"/>
      <c r="AD132" s="2054"/>
      <c r="AE132" s="2054"/>
      <c r="AF132" s="2054"/>
      <c r="AG132" s="2054"/>
      <c r="AH132" s="2054"/>
      <c r="AI132" s="2054"/>
      <c r="AJ132" s="2054"/>
      <c r="AK132" s="2054"/>
      <c r="AL132" s="2054"/>
      <c r="AM132" s="2054"/>
      <c r="AN132" s="2054"/>
      <c r="AO132" s="2054"/>
      <c r="AP132" s="2054"/>
      <c r="AQ132" s="2054"/>
      <c r="AR132" s="2054"/>
      <c r="AS132" s="2054"/>
      <c r="AT132" s="2054"/>
      <c r="AU132" s="2054"/>
      <c r="AV132" s="2054"/>
      <c r="AW132" s="2054"/>
      <c r="AX132" s="2054"/>
      <c r="AY132" s="2054"/>
      <c r="AZ132" s="2054"/>
      <c r="BA132" s="2054"/>
      <c r="BB132" s="2054"/>
      <c r="BC132" s="2054"/>
      <c r="BD132" s="2055"/>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3" t="s">
        <v>2295</v>
      </c>
      <c r="C134" s="2104"/>
      <c r="D134" s="2104"/>
      <c r="E134" s="2104"/>
      <c r="F134" s="2104"/>
      <c r="G134" s="2104"/>
      <c r="H134" s="2104"/>
      <c r="I134" s="2104"/>
      <c r="J134" s="2104"/>
      <c r="K134" s="2104"/>
      <c r="L134" s="2104"/>
      <c r="M134" s="2104"/>
      <c r="N134" s="2104"/>
      <c r="O134" s="2104"/>
      <c r="P134" s="2104"/>
      <c r="Q134" s="2104"/>
      <c r="R134" s="2104"/>
      <c r="S134" s="2104"/>
      <c r="T134" s="2104"/>
      <c r="U134" s="2104"/>
      <c r="V134" s="2104"/>
      <c r="W134" s="2104"/>
      <c r="X134" s="2104"/>
      <c r="Y134" s="2104"/>
      <c r="Z134" s="2104"/>
      <c r="AA134" s="2104"/>
      <c r="AB134" s="2104"/>
      <c r="AC134" s="2104"/>
      <c r="AD134" s="2104"/>
      <c r="AE134" s="2104"/>
      <c r="AF134" s="2104"/>
      <c r="AG134" s="2104"/>
      <c r="AH134" s="2090" t="s">
        <v>545</v>
      </c>
      <c r="AI134" s="2090"/>
      <c r="AJ134" s="2090"/>
      <c r="AK134" s="2090"/>
      <c r="AL134" s="2090"/>
      <c r="AM134" s="2090"/>
      <c r="AN134" s="2090"/>
      <c r="AO134" s="2090"/>
      <c r="AP134" s="2090"/>
      <c r="AQ134" s="2090"/>
      <c r="AR134" s="2090"/>
      <c r="AS134" s="2090"/>
      <c r="AT134" s="2090"/>
      <c r="AU134" s="2090"/>
      <c r="AV134" s="2090"/>
      <c r="AW134" s="2090"/>
      <c r="AX134" s="2091"/>
      <c r="AY134" s="1208"/>
      <c r="AZ134" s="1208"/>
      <c r="BA134" s="1208"/>
      <c r="BB134" s="1208"/>
      <c r="BC134" s="1208"/>
      <c r="BD134" s="1208"/>
      <c r="BE134" s="1215"/>
    </row>
    <row r="135" spans="1:57" ht="15.75" customHeight="1" thickBot="1">
      <c r="A135" s="1208"/>
      <c r="B135" s="2087" t="s">
        <v>2294</v>
      </c>
      <c r="C135" s="2088"/>
      <c r="D135" s="2088"/>
      <c r="E135" s="2088"/>
      <c r="F135" s="2088"/>
      <c r="G135" s="2088"/>
      <c r="H135" s="2088"/>
      <c r="I135" s="2088"/>
      <c r="J135" s="2088"/>
      <c r="K135" s="2088"/>
      <c r="L135" s="2088"/>
      <c r="M135" s="2088"/>
      <c r="N135" s="2088"/>
      <c r="O135" s="2088"/>
      <c r="P135" s="2088"/>
      <c r="Q135" s="2088"/>
      <c r="R135" s="2088"/>
      <c r="S135" s="2088"/>
      <c r="T135" s="2088"/>
      <c r="U135" s="2088"/>
      <c r="V135" s="2088"/>
      <c r="W135" s="2088"/>
      <c r="X135" s="2088"/>
      <c r="Y135" s="2088"/>
      <c r="Z135" s="2088"/>
      <c r="AA135" s="2088"/>
      <c r="AB135" s="2088"/>
      <c r="AC135" s="2088"/>
      <c r="AD135" s="2088"/>
      <c r="AE135" s="2088"/>
      <c r="AF135" s="2088"/>
      <c r="AG135" s="2089"/>
      <c r="AH135" s="2105" t="s">
        <v>2763</v>
      </c>
      <c r="AI135" s="2106"/>
      <c r="AJ135" s="2106"/>
      <c r="AK135" s="2106"/>
      <c r="AL135" s="2106"/>
      <c r="AM135" s="2106"/>
      <c r="AN135" s="2106"/>
      <c r="AO135" s="2106"/>
      <c r="AP135" s="2106"/>
      <c r="AQ135" s="2106"/>
      <c r="AR135" s="2106"/>
      <c r="AS135" s="2106"/>
      <c r="AT135" s="2106"/>
      <c r="AU135" s="2106"/>
      <c r="AV135" s="2106"/>
      <c r="AW135" s="2106"/>
      <c r="AX135" s="2107"/>
      <c r="AY135" s="1208"/>
      <c r="AZ135" s="1208"/>
      <c r="BA135" s="1208"/>
      <c r="BB135" s="1208"/>
      <c r="BC135" s="1208"/>
      <c r="BD135" s="1208"/>
      <c r="BE135" s="1215"/>
    </row>
    <row r="136" spans="1:57" ht="15.75" customHeight="1">
      <c r="A136" s="1208"/>
      <c r="B136" s="2087" t="s">
        <v>2293</v>
      </c>
      <c r="C136" s="2088"/>
      <c r="D136" s="2088"/>
      <c r="E136" s="2088"/>
      <c r="F136" s="2088"/>
      <c r="G136" s="2088"/>
      <c r="H136" s="2088"/>
      <c r="I136" s="2088"/>
      <c r="J136" s="2088"/>
      <c r="K136" s="2088"/>
      <c r="L136" s="2088"/>
      <c r="M136" s="2088"/>
      <c r="N136" s="2088"/>
      <c r="O136" s="2088"/>
      <c r="P136" s="2088"/>
      <c r="Q136" s="2088"/>
      <c r="R136" s="2088"/>
      <c r="S136" s="2088"/>
      <c r="T136" s="2088"/>
      <c r="U136" s="2088"/>
      <c r="V136" s="2088"/>
      <c r="W136" s="2088"/>
      <c r="X136" s="2088"/>
      <c r="Y136" s="2088"/>
      <c r="Z136" s="2088"/>
      <c r="AA136" s="2088"/>
      <c r="AB136" s="2088"/>
      <c r="AC136" s="2088"/>
      <c r="AD136" s="2088"/>
      <c r="AE136" s="2088"/>
      <c r="AF136" s="2088"/>
      <c r="AG136" s="2089"/>
      <c r="AH136" s="2090" t="s">
        <v>669</v>
      </c>
      <c r="AI136" s="2090"/>
      <c r="AJ136" s="2090"/>
      <c r="AK136" s="2090"/>
      <c r="AL136" s="2090"/>
      <c r="AM136" s="2090"/>
      <c r="AN136" s="2090"/>
      <c r="AO136" s="2090"/>
      <c r="AP136" s="2090"/>
      <c r="AQ136" s="2090"/>
      <c r="AR136" s="2090"/>
      <c r="AS136" s="2090"/>
      <c r="AT136" s="2090"/>
      <c r="AU136" s="2090"/>
      <c r="AV136" s="2090"/>
      <c r="AW136" s="2090"/>
      <c r="AX136" s="2091"/>
      <c r="AY136" s="1208"/>
      <c r="AZ136" s="1208"/>
      <c r="BA136" s="1208"/>
      <c r="BB136" s="1208"/>
      <c r="BC136" s="1208"/>
      <c r="BD136" s="1208"/>
      <c r="BE136" s="1215"/>
    </row>
    <row r="137" spans="1:57" ht="15.75" customHeight="1">
      <c r="A137" s="1208"/>
      <c r="B137" s="2092" t="s">
        <v>2292</v>
      </c>
      <c r="C137" s="2093"/>
      <c r="D137" s="2093"/>
      <c r="E137" s="2093"/>
      <c r="F137" s="2093"/>
      <c r="G137" s="2093"/>
      <c r="H137" s="2093"/>
      <c r="I137" s="2093"/>
      <c r="J137" s="2093"/>
      <c r="K137" s="2093"/>
      <c r="L137" s="2093"/>
      <c r="M137" s="2093"/>
      <c r="N137" s="2093"/>
      <c r="O137" s="2093"/>
      <c r="P137" s="2093"/>
      <c r="Q137" s="2093"/>
      <c r="R137" s="2094" t="s">
        <v>2291</v>
      </c>
      <c r="S137" s="2094"/>
      <c r="T137" s="2094"/>
      <c r="U137" s="2094"/>
      <c r="V137" s="2094"/>
      <c r="W137" s="2094"/>
      <c r="X137" s="2094"/>
      <c r="Y137" s="2094"/>
      <c r="Z137" s="2094"/>
      <c r="AA137" s="2094"/>
      <c r="AB137" s="2094"/>
      <c r="AC137" s="2094"/>
      <c r="AD137" s="2094"/>
      <c r="AE137" s="2094"/>
      <c r="AF137" s="2094"/>
      <c r="AG137" s="2094"/>
      <c r="AH137" s="2094"/>
      <c r="AI137" s="2094"/>
      <c r="AJ137" s="2094"/>
      <c r="AK137" s="2094"/>
      <c r="AL137" s="2094"/>
      <c r="AM137" s="2094"/>
      <c r="AN137" s="2094"/>
      <c r="AO137" s="2094"/>
      <c r="AP137" s="2094"/>
      <c r="AQ137" s="2094"/>
      <c r="AR137" s="2094"/>
      <c r="AS137" s="2094"/>
      <c r="AT137" s="2094"/>
      <c r="AU137" s="2094"/>
      <c r="AV137" s="2094"/>
      <c r="AW137" s="2094"/>
      <c r="AX137" s="2095"/>
      <c r="AY137" s="1208"/>
      <c r="AZ137" s="1208"/>
      <c r="BA137" s="1208"/>
      <c r="BB137" s="1208"/>
      <c r="BC137" s="1208" t="s">
        <v>250</v>
      </c>
      <c r="BD137" s="1208"/>
      <c r="BE137" s="1215"/>
    </row>
    <row r="138" spans="1:57" ht="15.75" customHeight="1">
      <c r="A138" s="1208"/>
      <c r="B138" s="2096" t="s">
        <v>2764</v>
      </c>
      <c r="C138" s="2097"/>
      <c r="D138" s="2097"/>
      <c r="E138" s="2097"/>
      <c r="F138" s="2097"/>
      <c r="G138" s="2097"/>
      <c r="H138" s="2097"/>
      <c r="I138" s="2097"/>
      <c r="J138" s="2097"/>
      <c r="K138" s="2097"/>
      <c r="L138" s="2097"/>
      <c r="M138" s="2097"/>
      <c r="N138" s="2097"/>
      <c r="O138" s="2097"/>
      <c r="P138" s="2097"/>
      <c r="Q138" s="2097"/>
      <c r="R138" s="2097"/>
      <c r="S138" s="2097"/>
      <c r="T138" s="2097"/>
      <c r="U138" s="2097"/>
      <c r="V138" s="2097"/>
      <c r="W138" s="2097"/>
      <c r="X138" s="2097"/>
      <c r="Y138" s="2097"/>
      <c r="Z138" s="2097"/>
      <c r="AA138" s="2097"/>
      <c r="AB138" s="2097"/>
      <c r="AC138" s="2097"/>
      <c r="AD138" s="2097"/>
      <c r="AE138" s="2097"/>
      <c r="AF138" s="2097"/>
      <c r="AG138" s="2097"/>
      <c r="AH138" s="2097"/>
      <c r="AI138" s="2097"/>
      <c r="AJ138" s="2097"/>
      <c r="AK138" s="2097"/>
      <c r="AL138" s="2097"/>
      <c r="AM138" s="2097"/>
      <c r="AN138" s="2097"/>
      <c r="AO138" s="2097"/>
      <c r="AP138" s="2097"/>
      <c r="AQ138" s="2097"/>
      <c r="AR138" s="2097"/>
      <c r="AS138" s="2097"/>
      <c r="AT138" s="2097"/>
      <c r="AU138" s="2097"/>
      <c r="AV138" s="2097"/>
      <c r="AW138" s="2097"/>
      <c r="AX138" s="2098"/>
      <c r="AY138" s="1208"/>
      <c r="AZ138" s="1208"/>
      <c r="BA138" s="1208"/>
      <c r="BB138" s="1208"/>
      <c r="BC138" s="1208"/>
      <c r="BD138" s="1208"/>
      <c r="BE138" s="1215"/>
    </row>
    <row r="139" spans="1:57" ht="15.75" customHeight="1">
      <c r="A139" s="1208"/>
      <c r="B139" s="2099"/>
      <c r="C139" s="2097"/>
      <c r="D139" s="2097"/>
      <c r="E139" s="2097"/>
      <c r="F139" s="2097"/>
      <c r="G139" s="2097"/>
      <c r="H139" s="2097"/>
      <c r="I139" s="2097"/>
      <c r="J139" s="2097"/>
      <c r="K139" s="2097"/>
      <c r="L139" s="2097"/>
      <c r="M139" s="2097"/>
      <c r="N139" s="2097"/>
      <c r="O139" s="2097"/>
      <c r="P139" s="2097"/>
      <c r="Q139" s="2097"/>
      <c r="R139" s="2097"/>
      <c r="S139" s="2097"/>
      <c r="T139" s="2097"/>
      <c r="U139" s="2097"/>
      <c r="V139" s="2097"/>
      <c r="W139" s="2097"/>
      <c r="X139" s="2097"/>
      <c r="Y139" s="2097"/>
      <c r="Z139" s="2097"/>
      <c r="AA139" s="2097"/>
      <c r="AB139" s="2097"/>
      <c r="AC139" s="2097"/>
      <c r="AD139" s="2097"/>
      <c r="AE139" s="2097"/>
      <c r="AF139" s="2097"/>
      <c r="AG139" s="2097"/>
      <c r="AH139" s="2097"/>
      <c r="AI139" s="2097"/>
      <c r="AJ139" s="2097"/>
      <c r="AK139" s="2097"/>
      <c r="AL139" s="2097"/>
      <c r="AM139" s="2097"/>
      <c r="AN139" s="2097"/>
      <c r="AO139" s="2097"/>
      <c r="AP139" s="2097"/>
      <c r="AQ139" s="2097"/>
      <c r="AR139" s="2097"/>
      <c r="AS139" s="2097"/>
      <c r="AT139" s="2097"/>
      <c r="AU139" s="2097"/>
      <c r="AV139" s="2097"/>
      <c r="AW139" s="2097"/>
      <c r="AX139" s="2098"/>
      <c r="AY139" s="1208"/>
      <c r="AZ139" s="1208"/>
      <c r="BA139" s="1208"/>
      <c r="BB139" s="1208"/>
      <c r="BC139" s="1208"/>
      <c r="BD139" s="1208"/>
      <c r="BE139" s="1215"/>
    </row>
    <row r="140" spans="1:57" ht="15.75" customHeight="1">
      <c r="A140" s="1208"/>
      <c r="B140" s="2099"/>
      <c r="C140" s="2097"/>
      <c r="D140" s="2097"/>
      <c r="E140" s="2097"/>
      <c r="F140" s="2097"/>
      <c r="G140" s="2097"/>
      <c r="H140" s="2097"/>
      <c r="I140" s="2097"/>
      <c r="J140" s="2097"/>
      <c r="K140" s="2097"/>
      <c r="L140" s="2097"/>
      <c r="M140" s="2097"/>
      <c r="N140" s="2097"/>
      <c r="O140" s="2097"/>
      <c r="P140" s="2097"/>
      <c r="Q140" s="2097"/>
      <c r="R140" s="2097"/>
      <c r="S140" s="2097"/>
      <c r="T140" s="2097"/>
      <c r="U140" s="2097"/>
      <c r="V140" s="2097"/>
      <c r="W140" s="2097"/>
      <c r="X140" s="2097"/>
      <c r="Y140" s="2097"/>
      <c r="Z140" s="2097"/>
      <c r="AA140" s="2097"/>
      <c r="AB140" s="2097"/>
      <c r="AC140" s="2097"/>
      <c r="AD140" s="2097"/>
      <c r="AE140" s="2097"/>
      <c r="AF140" s="2097"/>
      <c r="AG140" s="2097"/>
      <c r="AH140" s="2097"/>
      <c r="AI140" s="2097"/>
      <c r="AJ140" s="2097"/>
      <c r="AK140" s="2097"/>
      <c r="AL140" s="2097"/>
      <c r="AM140" s="2097"/>
      <c r="AN140" s="2097"/>
      <c r="AO140" s="2097"/>
      <c r="AP140" s="2097"/>
      <c r="AQ140" s="2097"/>
      <c r="AR140" s="2097"/>
      <c r="AS140" s="2097"/>
      <c r="AT140" s="2097"/>
      <c r="AU140" s="2097"/>
      <c r="AV140" s="2097"/>
      <c r="AW140" s="2097"/>
      <c r="AX140" s="2098"/>
      <c r="AY140" s="1208"/>
      <c r="AZ140" s="1208"/>
      <c r="BA140" s="1208"/>
      <c r="BB140" s="1208"/>
      <c r="BC140" s="1208"/>
      <c r="BD140" s="1208"/>
      <c r="BE140" s="1215"/>
    </row>
    <row r="141" spans="1:57" ht="15.75" customHeight="1">
      <c r="A141" s="1208"/>
      <c r="B141" s="2099"/>
      <c r="C141" s="2097"/>
      <c r="D141" s="2097"/>
      <c r="E141" s="2097"/>
      <c r="F141" s="2097"/>
      <c r="G141" s="2097"/>
      <c r="H141" s="2097"/>
      <c r="I141" s="2097"/>
      <c r="J141" s="2097"/>
      <c r="K141" s="2097"/>
      <c r="L141" s="2097"/>
      <c r="M141" s="2097"/>
      <c r="N141" s="2097"/>
      <c r="O141" s="2097"/>
      <c r="P141" s="2097"/>
      <c r="Q141" s="2097"/>
      <c r="R141" s="2097"/>
      <c r="S141" s="2097"/>
      <c r="T141" s="2097"/>
      <c r="U141" s="2097"/>
      <c r="V141" s="2097"/>
      <c r="W141" s="2097"/>
      <c r="X141" s="2097"/>
      <c r="Y141" s="2097"/>
      <c r="Z141" s="2097"/>
      <c r="AA141" s="2097"/>
      <c r="AB141" s="2097"/>
      <c r="AC141" s="2097"/>
      <c r="AD141" s="2097"/>
      <c r="AE141" s="2097"/>
      <c r="AF141" s="2097"/>
      <c r="AG141" s="2097"/>
      <c r="AH141" s="2097"/>
      <c r="AI141" s="2097"/>
      <c r="AJ141" s="2097"/>
      <c r="AK141" s="2097"/>
      <c r="AL141" s="2097"/>
      <c r="AM141" s="2097"/>
      <c r="AN141" s="2097"/>
      <c r="AO141" s="2097"/>
      <c r="AP141" s="2097"/>
      <c r="AQ141" s="2097"/>
      <c r="AR141" s="2097"/>
      <c r="AS141" s="2097"/>
      <c r="AT141" s="2097"/>
      <c r="AU141" s="2097"/>
      <c r="AV141" s="2097"/>
      <c r="AW141" s="2097"/>
      <c r="AX141" s="2098"/>
      <c r="AY141" s="1208"/>
      <c r="AZ141" s="1208"/>
      <c r="BA141" s="1208"/>
      <c r="BB141" s="1208"/>
      <c r="BC141" s="1208"/>
      <c r="BD141" s="1208"/>
      <c r="BE141" s="1215"/>
    </row>
    <row r="142" spans="1:57" ht="15.75" customHeight="1">
      <c r="A142" s="1208"/>
      <c r="B142" s="2099"/>
      <c r="C142" s="2097"/>
      <c r="D142" s="2097"/>
      <c r="E142" s="2097"/>
      <c r="F142" s="2097"/>
      <c r="G142" s="2097"/>
      <c r="H142" s="2097"/>
      <c r="I142" s="2097"/>
      <c r="J142" s="2097"/>
      <c r="K142" s="2097"/>
      <c r="L142" s="2097"/>
      <c r="M142" s="2097"/>
      <c r="N142" s="2097"/>
      <c r="O142" s="2097"/>
      <c r="P142" s="2097"/>
      <c r="Q142" s="2097"/>
      <c r="R142" s="2097"/>
      <c r="S142" s="2097"/>
      <c r="T142" s="2097"/>
      <c r="U142" s="2097"/>
      <c r="V142" s="2097"/>
      <c r="W142" s="2097"/>
      <c r="X142" s="2097"/>
      <c r="Y142" s="2097"/>
      <c r="Z142" s="2097"/>
      <c r="AA142" s="2097"/>
      <c r="AB142" s="2097"/>
      <c r="AC142" s="2097"/>
      <c r="AD142" s="2097"/>
      <c r="AE142" s="2097"/>
      <c r="AF142" s="2097"/>
      <c r="AG142" s="2097"/>
      <c r="AH142" s="2097"/>
      <c r="AI142" s="2097"/>
      <c r="AJ142" s="2097"/>
      <c r="AK142" s="2097"/>
      <c r="AL142" s="2097"/>
      <c r="AM142" s="2097"/>
      <c r="AN142" s="2097"/>
      <c r="AO142" s="2097"/>
      <c r="AP142" s="2097"/>
      <c r="AQ142" s="2097"/>
      <c r="AR142" s="2097"/>
      <c r="AS142" s="2097"/>
      <c r="AT142" s="2097"/>
      <c r="AU142" s="2097"/>
      <c r="AV142" s="2097"/>
      <c r="AW142" s="2097"/>
      <c r="AX142" s="2098"/>
      <c r="AY142" s="1208"/>
      <c r="AZ142" s="1208"/>
      <c r="BA142" s="1208"/>
      <c r="BB142" s="1208"/>
      <c r="BC142" s="1208"/>
      <c r="BD142" s="1208"/>
      <c r="BE142" s="1215"/>
    </row>
    <row r="143" spans="1:57" ht="15.75" customHeight="1">
      <c r="A143" s="1208"/>
      <c r="B143" s="2099"/>
      <c r="C143" s="2097"/>
      <c r="D143" s="2097"/>
      <c r="E143" s="2097"/>
      <c r="F143" s="2097"/>
      <c r="G143" s="2097"/>
      <c r="H143" s="2097"/>
      <c r="I143" s="2097"/>
      <c r="J143" s="2097"/>
      <c r="K143" s="2097"/>
      <c r="L143" s="2097"/>
      <c r="M143" s="2097"/>
      <c r="N143" s="2097"/>
      <c r="O143" s="2097"/>
      <c r="P143" s="2097"/>
      <c r="Q143" s="2097"/>
      <c r="R143" s="2097"/>
      <c r="S143" s="2097"/>
      <c r="T143" s="2097"/>
      <c r="U143" s="2097"/>
      <c r="V143" s="2097"/>
      <c r="W143" s="2097"/>
      <c r="X143" s="2097"/>
      <c r="Y143" s="2097"/>
      <c r="Z143" s="2097"/>
      <c r="AA143" s="2097"/>
      <c r="AB143" s="2097"/>
      <c r="AC143" s="2097"/>
      <c r="AD143" s="2097"/>
      <c r="AE143" s="2097"/>
      <c r="AF143" s="2097"/>
      <c r="AG143" s="2097"/>
      <c r="AH143" s="2097"/>
      <c r="AI143" s="2097"/>
      <c r="AJ143" s="2097"/>
      <c r="AK143" s="2097"/>
      <c r="AL143" s="2097"/>
      <c r="AM143" s="2097"/>
      <c r="AN143" s="2097"/>
      <c r="AO143" s="2097"/>
      <c r="AP143" s="2097"/>
      <c r="AQ143" s="2097"/>
      <c r="AR143" s="2097"/>
      <c r="AS143" s="2097"/>
      <c r="AT143" s="2097"/>
      <c r="AU143" s="2097"/>
      <c r="AV143" s="2097"/>
      <c r="AW143" s="2097"/>
      <c r="AX143" s="2098"/>
      <c r="AY143" s="1208"/>
      <c r="AZ143" s="1208"/>
      <c r="BA143" s="1208"/>
      <c r="BB143" s="1208"/>
      <c r="BC143" s="1208"/>
      <c r="BD143" s="1208"/>
      <c r="BE143" s="1215"/>
    </row>
    <row r="144" spans="1:57" ht="15.75" customHeight="1">
      <c r="A144" s="1208"/>
      <c r="B144" s="2099"/>
      <c r="C144" s="2097"/>
      <c r="D144" s="2097"/>
      <c r="E144" s="2097"/>
      <c r="F144" s="2097"/>
      <c r="G144" s="2097"/>
      <c r="H144" s="2097"/>
      <c r="I144" s="2097"/>
      <c r="J144" s="2097"/>
      <c r="K144" s="2097"/>
      <c r="L144" s="2097"/>
      <c r="M144" s="2097"/>
      <c r="N144" s="2097"/>
      <c r="O144" s="2097"/>
      <c r="P144" s="2097"/>
      <c r="Q144" s="2097"/>
      <c r="R144" s="2097"/>
      <c r="S144" s="2097"/>
      <c r="T144" s="2097"/>
      <c r="U144" s="2097"/>
      <c r="V144" s="2097"/>
      <c r="W144" s="2097"/>
      <c r="X144" s="2097"/>
      <c r="Y144" s="2097"/>
      <c r="Z144" s="2097"/>
      <c r="AA144" s="2097"/>
      <c r="AB144" s="2097"/>
      <c r="AC144" s="2097"/>
      <c r="AD144" s="2097"/>
      <c r="AE144" s="2097"/>
      <c r="AF144" s="2097"/>
      <c r="AG144" s="2097"/>
      <c r="AH144" s="2097"/>
      <c r="AI144" s="2097"/>
      <c r="AJ144" s="2097"/>
      <c r="AK144" s="2097"/>
      <c r="AL144" s="2097"/>
      <c r="AM144" s="2097"/>
      <c r="AN144" s="2097"/>
      <c r="AO144" s="2097"/>
      <c r="AP144" s="2097"/>
      <c r="AQ144" s="2097"/>
      <c r="AR144" s="2097"/>
      <c r="AS144" s="2097"/>
      <c r="AT144" s="2097"/>
      <c r="AU144" s="2097"/>
      <c r="AV144" s="2097"/>
      <c r="AW144" s="2097"/>
      <c r="AX144" s="2098"/>
      <c r="AY144" s="1208"/>
      <c r="AZ144" s="1208"/>
      <c r="BA144" s="1208"/>
      <c r="BB144" s="1208"/>
      <c r="BC144" s="1208"/>
      <c r="BD144" s="1208"/>
      <c r="BE144" s="1215"/>
    </row>
    <row r="145" spans="1:57" ht="15.75" customHeight="1">
      <c r="A145" s="1208"/>
      <c r="B145" s="2099"/>
      <c r="C145" s="2097"/>
      <c r="D145" s="2097"/>
      <c r="E145" s="2097"/>
      <c r="F145" s="2097"/>
      <c r="G145" s="2097"/>
      <c r="H145" s="2097"/>
      <c r="I145" s="2097"/>
      <c r="J145" s="2097"/>
      <c r="K145" s="2097"/>
      <c r="L145" s="2097"/>
      <c r="M145" s="2097"/>
      <c r="N145" s="2097"/>
      <c r="O145" s="2097"/>
      <c r="P145" s="2097"/>
      <c r="Q145" s="2097"/>
      <c r="R145" s="2097"/>
      <c r="S145" s="2097"/>
      <c r="T145" s="2097"/>
      <c r="U145" s="2097"/>
      <c r="V145" s="2097"/>
      <c r="W145" s="2097"/>
      <c r="X145" s="2097"/>
      <c r="Y145" s="2097"/>
      <c r="Z145" s="2097"/>
      <c r="AA145" s="2097"/>
      <c r="AB145" s="2097"/>
      <c r="AC145" s="2097"/>
      <c r="AD145" s="2097"/>
      <c r="AE145" s="2097"/>
      <c r="AF145" s="2097"/>
      <c r="AG145" s="2097"/>
      <c r="AH145" s="2097"/>
      <c r="AI145" s="2097"/>
      <c r="AJ145" s="2097"/>
      <c r="AK145" s="2097"/>
      <c r="AL145" s="2097"/>
      <c r="AM145" s="2097"/>
      <c r="AN145" s="2097"/>
      <c r="AO145" s="2097"/>
      <c r="AP145" s="2097"/>
      <c r="AQ145" s="2097"/>
      <c r="AR145" s="2097"/>
      <c r="AS145" s="2097"/>
      <c r="AT145" s="2097"/>
      <c r="AU145" s="2097"/>
      <c r="AV145" s="2097"/>
      <c r="AW145" s="2097"/>
      <c r="AX145" s="2098"/>
      <c r="AY145" s="1208"/>
      <c r="AZ145" s="1208"/>
      <c r="BA145" s="1208"/>
      <c r="BB145" s="1208"/>
      <c r="BC145" s="1208"/>
      <c r="BD145" s="1208"/>
      <c r="BE145" s="1215"/>
    </row>
    <row r="146" spans="1:57" ht="15.75" customHeight="1">
      <c r="A146" s="1208"/>
      <c r="B146" s="2099"/>
      <c r="C146" s="2097"/>
      <c r="D146" s="2097"/>
      <c r="E146" s="2097"/>
      <c r="F146" s="2097"/>
      <c r="G146" s="2097"/>
      <c r="H146" s="2097"/>
      <c r="I146" s="2097"/>
      <c r="J146" s="2097"/>
      <c r="K146" s="2097"/>
      <c r="L146" s="2097"/>
      <c r="M146" s="2097"/>
      <c r="N146" s="2097"/>
      <c r="O146" s="2097"/>
      <c r="P146" s="2097"/>
      <c r="Q146" s="2097"/>
      <c r="R146" s="2097"/>
      <c r="S146" s="2097"/>
      <c r="T146" s="2097"/>
      <c r="U146" s="2097"/>
      <c r="V146" s="2097"/>
      <c r="W146" s="2097"/>
      <c r="X146" s="2097"/>
      <c r="Y146" s="2097"/>
      <c r="Z146" s="2097"/>
      <c r="AA146" s="2097"/>
      <c r="AB146" s="2097"/>
      <c r="AC146" s="2097"/>
      <c r="AD146" s="2097"/>
      <c r="AE146" s="2097"/>
      <c r="AF146" s="2097"/>
      <c r="AG146" s="2097"/>
      <c r="AH146" s="2097"/>
      <c r="AI146" s="2097"/>
      <c r="AJ146" s="2097"/>
      <c r="AK146" s="2097"/>
      <c r="AL146" s="2097"/>
      <c r="AM146" s="2097"/>
      <c r="AN146" s="2097"/>
      <c r="AO146" s="2097"/>
      <c r="AP146" s="2097"/>
      <c r="AQ146" s="2097"/>
      <c r="AR146" s="2097"/>
      <c r="AS146" s="2097"/>
      <c r="AT146" s="2097"/>
      <c r="AU146" s="2097"/>
      <c r="AV146" s="2097"/>
      <c r="AW146" s="2097"/>
      <c r="AX146" s="2098"/>
      <c r="AY146" s="1208"/>
      <c r="AZ146" s="1208"/>
      <c r="BA146" s="1208"/>
      <c r="BB146" s="1208"/>
      <c r="BC146" s="1208"/>
      <c r="BD146" s="1208"/>
      <c r="BE146" s="1215"/>
    </row>
    <row r="147" spans="1:57" ht="15.75" customHeight="1" thickBot="1">
      <c r="A147" s="1208"/>
      <c r="B147" s="2100"/>
      <c r="C147" s="2101"/>
      <c r="D147" s="2101"/>
      <c r="E147" s="2101"/>
      <c r="F147" s="2101"/>
      <c r="G147" s="2101"/>
      <c r="H147" s="2101"/>
      <c r="I147" s="2101"/>
      <c r="J147" s="2101"/>
      <c r="K147" s="2101"/>
      <c r="L147" s="2101"/>
      <c r="M147" s="2101"/>
      <c r="N147" s="2101"/>
      <c r="O147" s="2101"/>
      <c r="P147" s="2101"/>
      <c r="Q147" s="2101"/>
      <c r="R147" s="2101"/>
      <c r="S147" s="2101"/>
      <c r="T147" s="2101"/>
      <c r="U147" s="2101"/>
      <c r="V147" s="2101"/>
      <c r="W147" s="2101"/>
      <c r="X147" s="2101"/>
      <c r="Y147" s="2101"/>
      <c r="Z147" s="2101"/>
      <c r="AA147" s="2101"/>
      <c r="AB147" s="2101"/>
      <c r="AC147" s="2101"/>
      <c r="AD147" s="2101"/>
      <c r="AE147" s="2101"/>
      <c r="AF147" s="2101"/>
      <c r="AG147" s="2101"/>
      <c r="AH147" s="2101"/>
      <c r="AI147" s="2101"/>
      <c r="AJ147" s="2101"/>
      <c r="AK147" s="2101"/>
      <c r="AL147" s="2101"/>
      <c r="AM147" s="2101"/>
      <c r="AN147" s="2101"/>
      <c r="AO147" s="2101"/>
      <c r="AP147" s="2101"/>
      <c r="AQ147" s="2101"/>
      <c r="AR147" s="2101"/>
      <c r="AS147" s="2101"/>
      <c r="AT147" s="2101"/>
      <c r="AU147" s="2101"/>
      <c r="AV147" s="2101"/>
      <c r="AW147" s="2101"/>
      <c r="AX147" s="2102"/>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2290</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2289</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9" t="s">
        <v>2288</v>
      </c>
      <c r="C151" s="2035"/>
      <c r="D151" s="2035"/>
      <c r="E151" s="2035"/>
      <c r="F151" s="2035"/>
      <c r="G151" s="2035"/>
      <c r="H151" s="2035"/>
      <c r="I151" s="2035"/>
      <c r="J151" s="2035"/>
      <c r="K151" s="2035"/>
      <c r="L151" s="2035"/>
      <c r="M151" s="2035"/>
      <c r="N151" s="2035"/>
      <c r="O151" s="2035"/>
      <c r="P151" s="2035"/>
      <c r="Q151" s="2035"/>
      <c r="R151" s="2035"/>
      <c r="S151" s="2035"/>
      <c r="T151" s="2035"/>
      <c r="U151" s="2036"/>
      <c r="V151" s="1208"/>
      <c r="W151" s="1209"/>
      <c r="X151" s="2079" t="s">
        <v>2287</v>
      </c>
      <c r="Y151" s="2035"/>
      <c r="Z151" s="2035"/>
      <c r="AA151" s="2035"/>
      <c r="AB151" s="2035"/>
      <c r="AC151" s="2035"/>
      <c r="AD151" s="2035"/>
      <c r="AE151" s="2035"/>
      <c r="AF151" s="2035"/>
      <c r="AG151" s="2035"/>
      <c r="AH151" s="2035"/>
      <c r="AI151" s="2035"/>
      <c r="AJ151" s="2035"/>
      <c r="AK151" s="2035"/>
      <c r="AL151" s="2035"/>
      <c r="AM151" s="2035"/>
      <c r="AN151" s="2035"/>
      <c r="AO151" s="2035"/>
      <c r="AP151" s="2035"/>
      <c r="AQ151" s="2036"/>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7"/>
      <c r="C152" s="2048"/>
      <c r="D152" s="2048"/>
      <c r="E152" s="2048"/>
      <c r="F152" s="2048"/>
      <c r="G152" s="2048"/>
      <c r="H152" s="2048"/>
      <c r="I152" s="2085" t="s">
        <v>2285</v>
      </c>
      <c r="J152" s="2085"/>
      <c r="K152" s="2085"/>
      <c r="L152" s="2085"/>
      <c r="M152" s="2085"/>
      <c r="N152" s="2085"/>
      <c r="O152" s="2085"/>
      <c r="P152" s="2085" t="s">
        <v>2286</v>
      </c>
      <c r="Q152" s="2085"/>
      <c r="R152" s="2085"/>
      <c r="S152" s="2085"/>
      <c r="T152" s="2085"/>
      <c r="U152" s="2086"/>
      <c r="V152" s="1208"/>
      <c r="W152" s="1208"/>
      <c r="X152" s="2047"/>
      <c r="Y152" s="2048"/>
      <c r="Z152" s="2048"/>
      <c r="AA152" s="2048"/>
      <c r="AB152" s="2048"/>
      <c r="AC152" s="2048"/>
      <c r="AD152" s="2048"/>
      <c r="AE152" s="2085" t="s">
        <v>2285</v>
      </c>
      <c r="AF152" s="2085"/>
      <c r="AG152" s="2085"/>
      <c r="AH152" s="2085"/>
      <c r="AI152" s="2085"/>
      <c r="AJ152" s="2085"/>
      <c r="AK152" s="2085"/>
      <c r="AL152" s="2085" t="s">
        <v>2284</v>
      </c>
      <c r="AM152" s="2085"/>
      <c r="AN152" s="2085"/>
      <c r="AO152" s="2085"/>
      <c r="AP152" s="2085"/>
      <c r="AQ152" s="2086"/>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7"/>
      <c r="C153" s="2048"/>
      <c r="D153" s="2048"/>
      <c r="E153" s="2048"/>
      <c r="F153" s="2048"/>
      <c r="G153" s="2048"/>
      <c r="H153" s="2048"/>
      <c r="I153" s="2085"/>
      <c r="J153" s="2085"/>
      <c r="K153" s="2085"/>
      <c r="L153" s="2085"/>
      <c r="M153" s="2085"/>
      <c r="N153" s="2085"/>
      <c r="O153" s="2085"/>
      <c r="P153" s="2085"/>
      <c r="Q153" s="2085"/>
      <c r="R153" s="2085"/>
      <c r="S153" s="2085"/>
      <c r="T153" s="2085"/>
      <c r="U153" s="2086"/>
      <c r="V153" s="1208"/>
      <c r="W153" s="1208"/>
      <c r="X153" s="2047"/>
      <c r="Y153" s="2048"/>
      <c r="Z153" s="2048"/>
      <c r="AA153" s="2048"/>
      <c r="AB153" s="2048"/>
      <c r="AC153" s="2048"/>
      <c r="AD153" s="2048"/>
      <c r="AE153" s="2085"/>
      <c r="AF153" s="2085"/>
      <c r="AG153" s="2085"/>
      <c r="AH153" s="2085"/>
      <c r="AI153" s="2085"/>
      <c r="AJ153" s="2085"/>
      <c r="AK153" s="2085"/>
      <c r="AL153" s="2085"/>
      <c r="AM153" s="2085"/>
      <c r="AN153" s="2085"/>
      <c r="AO153" s="2085"/>
      <c r="AP153" s="2085"/>
      <c r="AQ153" s="2086"/>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1" t="s">
        <v>2283</v>
      </c>
      <c r="C154" s="2082"/>
      <c r="D154" s="2082"/>
      <c r="E154" s="2082"/>
      <c r="F154" s="2082"/>
      <c r="G154" s="2082"/>
      <c r="H154" s="2082"/>
      <c r="I154" s="2083">
        <v>15</v>
      </c>
      <c r="J154" s="2083"/>
      <c r="K154" s="2083"/>
      <c r="L154" s="2083"/>
      <c r="M154" s="2083"/>
      <c r="N154" s="2083"/>
      <c r="O154" s="2083"/>
      <c r="P154" s="2083">
        <v>14</v>
      </c>
      <c r="Q154" s="2083"/>
      <c r="R154" s="2083"/>
      <c r="S154" s="2083"/>
      <c r="T154" s="2083"/>
      <c r="U154" s="2084"/>
      <c r="V154" s="1208"/>
      <c r="W154" s="1208"/>
      <c r="X154" s="2075" t="s">
        <v>2283</v>
      </c>
      <c r="Y154" s="2076"/>
      <c r="Z154" s="2076"/>
      <c r="AA154" s="2076"/>
      <c r="AB154" s="2076"/>
      <c r="AC154" s="2076"/>
      <c r="AD154" s="2076"/>
      <c r="AE154" s="2077">
        <v>12</v>
      </c>
      <c r="AF154" s="2077"/>
      <c r="AG154" s="2077"/>
      <c r="AH154" s="2077"/>
      <c r="AI154" s="2077"/>
      <c r="AJ154" s="2077"/>
      <c r="AK154" s="2077"/>
      <c r="AL154" s="2077">
        <v>6</v>
      </c>
      <c r="AM154" s="2077"/>
      <c r="AN154" s="2077"/>
      <c r="AO154" s="2077"/>
      <c r="AP154" s="2077"/>
      <c r="AQ154" s="2078"/>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5" t="s">
        <v>2282</v>
      </c>
      <c r="C155" s="2076"/>
      <c r="D155" s="2076"/>
      <c r="E155" s="2076"/>
      <c r="F155" s="2076"/>
      <c r="G155" s="2076"/>
      <c r="H155" s="2076"/>
      <c r="I155" s="2077">
        <v>0</v>
      </c>
      <c r="J155" s="2077"/>
      <c r="K155" s="2077"/>
      <c r="L155" s="2077"/>
      <c r="M155" s="2077"/>
      <c r="N155" s="2077"/>
      <c r="O155" s="2077"/>
      <c r="P155" s="2077">
        <v>0</v>
      </c>
      <c r="Q155" s="2077"/>
      <c r="R155" s="2077"/>
      <c r="S155" s="2077"/>
      <c r="T155" s="2077"/>
      <c r="U155" s="2078"/>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9" t="s">
        <v>2281</v>
      </c>
      <c r="D157" s="2035"/>
      <c r="E157" s="2035"/>
      <c r="F157" s="2035"/>
      <c r="G157" s="2035"/>
      <c r="H157" s="2035"/>
      <c r="I157" s="2035"/>
      <c r="J157" s="2035"/>
      <c r="K157" s="2035"/>
      <c r="L157" s="2035"/>
      <c r="M157" s="2035"/>
      <c r="N157" s="2035"/>
      <c r="O157" s="2035"/>
      <c r="P157" s="2035"/>
      <c r="Q157" s="2035"/>
      <c r="R157" s="2035"/>
      <c r="S157" s="2035"/>
      <c r="T157" s="2035"/>
      <c r="U157" s="2035"/>
      <c r="V157" s="2035"/>
      <c r="W157" s="2035"/>
      <c r="X157" s="2035"/>
      <c r="Y157" s="2035"/>
      <c r="Z157" s="2035"/>
      <c r="AA157" s="2035"/>
      <c r="AB157" s="2035"/>
      <c r="AC157" s="2035"/>
      <c r="AD157" s="2035"/>
      <c r="AE157" s="2035"/>
      <c r="AF157" s="2035"/>
      <c r="AG157" s="2036"/>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7" t="s">
        <v>2267</v>
      </c>
      <c r="D158" s="2048"/>
      <c r="E158" s="2048"/>
      <c r="F158" s="2048"/>
      <c r="G158" s="2048"/>
      <c r="H158" s="2048"/>
      <c r="I158" s="2048"/>
      <c r="J158" s="2048"/>
      <c r="K158" s="2048"/>
      <c r="L158" s="2048"/>
      <c r="M158" s="2048"/>
      <c r="N158" s="2048"/>
      <c r="O158" s="2048"/>
      <c r="P158" s="2048"/>
      <c r="Q158" s="2048" t="s">
        <v>2280</v>
      </c>
      <c r="R158" s="2048"/>
      <c r="S158" s="2048"/>
      <c r="T158" s="2080" t="s">
        <v>2279</v>
      </c>
      <c r="U158" s="2080"/>
      <c r="V158" s="2080"/>
      <c r="W158" s="2080"/>
      <c r="X158" s="2080"/>
      <c r="Y158" s="2080"/>
      <c r="Z158" s="2080"/>
      <c r="AA158" s="2080"/>
      <c r="AB158" s="2048" t="s">
        <v>2278</v>
      </c>
      <c r="AC158" s="2048"/>
      <c r="AD158" s="2048"/>
      <c r="AE158" s="2048"/>
      <c r="AF158" s="2048"/>
      <c r="AG158" s="2049"/>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2" t="s">
        <v>2277</v>
      </c>
      <c r="D159" s="2063"/>
      <c r="E159" s="2063"/>
      <c r="F159" s="2063"/>
      <c r="G159" s="2063"/>
      <c r="H159" s="2063"/>
      <c r="I159" s="2063"/>
      <c r="J159" s="2063"/>
      <c r="K159" s="2063"/>
      <c r="L159" s="2063"/>
      <c r="M159" s="2063"/>
      <c r="N159" s="2063"/>
      <c r="O159" s="2063"/>
      <c r="P159" s="2063"/>
      <c r="Q159" s="2005">
        <v>55</v>
      </c>
      <c r="R159" s="2005"/>
      <c r="S159" s="2005"/>
      <c r="T159" s="2056"/>
      <c r="U159" s="2056"/>
      <c r="V159" s="2056"/>
      <c r="W159" s="2056"/>
      <c r="X159" s="2056"/>
      <c r="Y159" s="2056"/>
      <c r="Z159" s="2056"/>
      <c r="AA159" s="2056"/>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2" t="s">
        <v>2276</v>
      </c>
      <c r="D160" s="2063"/>
      <c r="E160" s="2063"/>
      <c r="F160" s="2063"/>
      <c r="G160" s="2063"/>
      <c r="H160" s="2063"/>
      <c r="I160" s="2063"/>
      <c r="J160" s="2063"/>
      <c r="K160" s="2063"/>
      <c r="L160" s="2063"/>
      <c r="M160" s="2063"/>
      <c r="N160" s="2063"/>
      <c r="O160" s="2063"/>
      <c r="P160" s="2063"/>
      <c r="Q160" s="2005">
        <v>55</v>
      </c>
      <c r="R160" s="2005"/>
      <c r="S160" s="2005"/>
      <c r="T160" s="2065" t="s">
        <v>2755</v>
      </c>
      <c r="U160" s="2065"/>
      <c r="V160" s="2065"/>
      <c r="W160" s="2065"/>
      <c r="X160" s="2065"/>
      <c r="Y160" s="2065"/>
      <c r="Z160" s="2065"/>
      <c r="AA160" s="2065"/>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2" t="s">
        <v>2275</v>
      </c>
      <c r="D161" s="2063"/>
      <c r="E161" s="2063"/>
      <c r="F161" s="2063"/>
      <c r="G161" s="2063"/>
      <c r="H161" s="2063"/>
      <c r="I161" s="2063"/>
      <c r="J161" s="2063"/>
      <c r="K161" s="2063"/>
      <c r="L161" s="2063"/>
      <c r="M161" s="2063"/>
      <c r="N161" s="2063"/>
      <c r="O161" s="2063"/>
      <c r="P161" s="2063"/>
      <c r="Q161" s="2005">
        <v>55</v>
      </c>
      <c r="R161" s="2005"/>
      <c r="S161" s="2005"/>
      <c r="T161" s="2056"/>
      <c r="U161" s="2056"/>
      <c r="V161" s="2056"/>
      <c r="W161" s="2056"/>
      <c r="X161" s="2056"/>
      <c r="Y161" s="2056"/>
      <c r="Z161" s="2056"/>
      <c r="AA161" s="2056"/>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2" t="s">
        <v>2274</v>
      </c>
      <c r="D162" s="2063"/>
      <c r="E162" s="2063"/>
      <c r="F162" s="2063"/>
      <c r="G162" s="2063"/>
      <c r="H162" s="2063"/>
      <c r="I162" s="2063"/>
      <c r="J162" s="2063"/>
      <c r="K162" s="2063"/>
      <c r="L162" s="2063"/>
      <c r="M162" s="2063"/>
      <c r="N162" s="2063"/>
      <c r="O162" s="2063"/>
      <c r="P162" s="2063"/>
      <c r="Q162" s="2005">
        <v>55</v>
      </c>
      <c r="R162" s="2005"/>
      <c r="S162" s="2005"/>
      <c r="T162" s="2056"/>
      <c r="U162" s="2056"/>
      <c r="V162" s="2056"/>
      <c r="W162" s="2056"/>
      <c r="X162" s="2056"/>
      <c r="Y162" s="2056"/>
      <c r="Z162" s="2056"/>
      <c r="AA162" s="2056"/>
      <c r="AB162" s="2066">
        <v>0</v>
      </c>
      <c r="AC162" s="2066"/>
      <c r="AD162" s="2066"/>
      <c r="AE162" s="2066"/>
      <c r="AF162" s="2066"/>
      <c r="AG162" s="2067"/>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2" t="s">
        <v>170</v>
      </c>
      <c r="D163" s="2063"/>
      <c r="E163" s="2063"/>
      <c r="F163" s="2064" t="s">
        <v>2256</v>
      </c>
      <c r="G163" s="2064"/>
      <c r="H163" s="2064"/>
      <c r="I163" s="2064"/>
      <c r="J163" s="2064"/>
      <c r="K163" s="2064"/>
      <c r="L163" s="2064"/>
      <c r="M163" s="2064"/>
      <c r="N163" s="2064"/>
      <c r="O163" s="2064"/>
      <c r="P163" s="2064"/>
      <c r="Q163" s="2005">
        <v>55</v>
      </c>
      <c r="R163" s="2005"/>
      <c r="S163" s="2005"/>
      <c r="T163" s="2065"/>
      <c r="U163" s="2065"/>
      <c r="V163" s="2065"/>
      <c r="W163" s="2065"/>
      <c r="X163" s="2065"/>
      <c r="Y163" s="2065"/>
      <c r="Z163" s="2065"/>
      <c r="AA163" s="2065"/>
      <c r="AB163" s="2066">
        <v>0</v>
      </c>
      <c r="AC163" s="2066"/>
      <c r="AD163" s="2066"/>
      <c r="AE163" s="2066"/>
      <c r="AF163" s="2066"/>
      <c r="AG163" s="2067"/>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2" t="s">
        <v>170</v>
      </c>
      <c r="D164" s="2063"/>
      <c r="E164" s="2063"/>
      <c r="F164" s="2064" t="s">
        <v>2256</v>
      </c>
      <c r="G164" s="2064"/>
      <c r="H164" s="2064"/>
      <c r="I164" s="2064"/>
      <c r="J164" s="2064"/>
      <c r="K164" s="2064"/>
      <c r="L164" s="2064"/>
      <c r="M164" s="2064"/>
      <c r="N164" s="2064"/>
      <c r="O164" s="2064"/>
      <c r="P164" s="2064"/>
      <c r="Q164" s="2005">
        <v>55</v>
      </c>
      <c r="R164" s="2005"/>
      <c r="S164" s="2005"/>
      <c r="T164" s="2065"/>
      <c r="U164" s="2065"/>
      <c r="V164" s="2065"/>
      <c r="W164" s="2065"/>
      <c r="X164" s="2065"/>
      <c r="Y164" s="2065"/>
      <c r="Z164" s="2065"/>
      <c r="AA164" s="2065"/>
      <c r="AB164" s="2066">
        <v>0</v>
      </c>
      <c r="AC164" s="2066"/>
      <c r="AD164" s="2066"/>
      <c r="AE164" s="2066"/>
      <c r="AF164" s="2066"/>
      <c r="AG164" s="2067"/>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8" t="s">
        <v>170</v>
      </c>
      <c r="D165" s="2069"/>
      <c r="E165" s="2069"/>
      <c r="F165" s="2070" t="s">
        <v>2256</v>
      </c>
      <c r="G165" s="2070"/>
      <c r="H165" s="2070"/>
      <c r="I165" s="2070"/>
      <c r="J165" s="2070"/>
      <c r="K165" s="2070"/>
      <c r="L165" s="2070"/>
      <c r="M165" s="2070"/>
      <c r="N165" s="2070"/>
      <c r="O165" s="2070"/>
      <c r="P165" s="2070"/>
      <c r="Q165" s="2071">
        <v>55</v>
      </c>
      <c r="R165" s="2071"/>
      <c r="S165" s="2071"/>
      <c r="T165" s="2072"/>
      <c r="U165" s="2072"/>
      <c r="V165" s="2072"/>
      <c r="W165" s="2072"/>
      <c r="X165" s="2072"/>
      <c r="Y165" s="2072"/>
      <c r="Z165" s="2072"/>
      <c r="AA165" s="2072"/>
      <c r="AB165" s="2073">
        <v>0</v>
      </c>
      <c r="AC165" s="2073"/>
      <c r="AD165" s="2073"/>
      <c r="AE165" s="2073"/>
      <c r="AF165" s="2073"/>
      <c r="AG165" s="2074"/>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3" t="s">
        <v>2273</v>
      </c>
      <c r="D167" s="2034"/>
      <c r="E167" s="2034"/>
      <c r="F167" s="2034"/>
      <c r="G167" s="2034"/>
      <c r="H167" s="2034"/>
      <c r="I167" s="2034"/>
      <c r="J167" s="2034"/>
      <c r="K167" s="2034"/>
      <c r="L167" s="2034"/>
      <c r="M167" s="2034"/>
      <c r="N167" s="2043"/>
      <c r="O167" s="1208"/>
      <c r="P167" s="2044" t="s">
        <v>2272</v>
      </c>
      <c r="Q167" s="2045"/>
      <c r="R167" s="2045"/>
      <c r="S167" s="2045"/>
      <c r="T167" s="2045"/>
      <c r="U167" s="2045"/>
      <c r="V167" s="2045"/>
      <c r="W167" s="2045"/>
      <c r="X167" s="2045"/>
      <c r="Y167" s="2045"/>
      <c r="Z167" s="2045"/>
      <c r="AA167" s="2045"/>
      <c r="AB167" s="2045"/>
      <c r="AC167" s="2045"/>
      <c r="AD167" s="2045"/>
      <c r="AE167" s="2045"/>
      <c r="AF167" s="2045"/>
      <c r="AG167" s="2045"/>
      <c r="AH167" s="2045"/>
      <c r="AI167" s="2045"/>
      <c r="AJ167" s="2045"/>
      <c r="AK167" s="2045"/>
      <c r="AL167" s="2045"/>
      <c r="AM167" s="2045"/>
      <c r="AN167" s="2045"/>
      <c r="AO167" s="2046"/>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7" t="s">
        <v>2271</v>
      </c>
      <c r="D168" s="2048"/>
      <c r="E168" s="2048"/>
      <c r="F168" s="2048"/>
      <c r="G168" s="2048"/>
      <c r="H168" s="2048"/>
      <c r="I168" s="2048" t="s">
        <v>2270</v>
      </c>
      <c r="J168" s="2048"/>
      <c r="K168" s="2048"/>
      <c r="L168" s="2048"/>
      <c r="M168" s="2048"/>
      <c r="N168" s="2049"/>
      <c r="O168" s="1208"/>
      <c r="P168" s="2050" t="s">
        <v>2757</v>
      </c>
      <c r="Q168" s="2051"/>
      <c r="R168" s="2051"/>
      <c r="S168" s="2051"/>
      <c r="T168" s="2051"/>
      <c r="U168" s="2051"/>
      <c r="V168" s="2051"/>
      <c r="W168" s="2051"/>
      <c r="X168" s="2051"/>
      <c r="Y168" s="2051"/>
      <c r="Z168" s="2051"/>
      <c r="AA168" s="2051"/>
      <c r="AB168" s="2051"/>
      <c r="AC168" s="2051"/>
      <c r="AD168" s="2051"/>
      <c r="AE168" s="2051"/>
      <c r="AF168" s="2051"/>
      <c r="AG168" s="2051"/>
      <c r="AH168" s="2051"/>
      <c r="AI168" s="2051"/>
      <c r="AJ168" s="2051"/>
      <c r="AK168" s="2051"/>
      <c r="AL168" s="2051"/>
      <c r="AM168" s="2051"/>
      <c r="AN168" s="2051"/>
      <c r="AO168" s="2052"/>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5" t="s">
        <v>2756</v>
      </c>
      <c r="D169" s="1996"/>
      <c r="E169" s="1996"/>
      <c r="F169" s="1996"/>
      <c r="G169" s="1996"/>
      <c r="H169" s="1996"/>
      <c r="I169" s="2056">
        <v>46087</v>
      </c>
      <c r="J169" s="2056"/>
      <c r="K169" s="2056"/>
      <c r="L169" s="2056"/>
      <c r="M169" s="2056"/>
      <c r="N169" s="2057"/>
      <c r="O169" s="1208"/>
      <c r="P169" s="2050"/>
      <c r="Q169" s="2051"/>
      <c r="R169" s="2051"/>
      <c r="S169" s="2051"/>
      <c r="T169" s="2051"/>
      <c r="U169" s="2051"/>
      <c r="V169" s="2051"/>
      <c r="W169" s="2051"/>
      <c r="X169" s="2051"/>
      <c r="Y169" s="2051"/>
      <c r="Z169" s="2051"/>
      <c r="AA169" s="2051"/>
      <c r="AB169" s="2051"/>
      <c r="AC169" s="2051"/>
      <c r="AD169" s="2051"/>
      <c r="AE169" s="2051"/>
      <c r="AF169" s="2051"/>
      <c r="AG169" s="2051"/>
      <c r="AH169" s="2051"/>
      <c r="AI169" s="2051"/>
      <c r="AJ169" s="2051"/>
      <c r="AK169" s="2051"/>
      <c r="AL169" s="2051"/>
      <c r="AM169" s="2051"/>
      <c r="AN169" s="2051"/>
      <c r="AO169" s="2052"/>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5"/>
      <c r="D170" s="1996"/>
      <c r="E170" s="1996"/>
      <c r="F170" s="1996"/>
      <c r="G170" s="1996"/>
      <c r="H170" s="1996"/>
      <c r="I170" s="2056"/>
      <c r="J170" s="2056"/>
      <c r="K170" s="2056"/>
      <c r="L170" s="2056"/>
      <c r="M170" s="2056"/>
      <c r="N170" s="2057"/>
      <c r="O170" s="1208"/>
      <c r="P170" s="2050"/>
      <c r="Q170" s="2051"/>
      <c r="R170" s="2051"/>
      <c r="S170" s="2051"/>
      <c r="T170" s="2051"/>
      <c r="U170" s="2051"/>
      <c r="V170" s="2051"/>
      <c r="W170" s="2051"/>
      <c r="X170" s="2051"/>
      <c r="Y170" s="2051"/>
      <c r="Z170" s="2051"/>
      <c r="AA170" s="2051"/>
      <c r="AB170" s="2051"/>
      <c r="AC170" s="2051"/>
      <c r="AD170" s="2051"/>
      <c r="AE170" s="2051"/>
      <c r="AF170" s="2051"/>
      <c r="AG170" s="2051"/>
      <c r="AH170" s="2051"/>
      <c r="AI170" s="2051"/>
      <c r="AJ170" s="2051"/>
      <c r="AK170" s="2051"/>
      <c r="AL170" s="2051"/>
      <c r="AM170" s="2051"/>
      <c r="AN170" s="2051"/>
      <c r="AO170" s="2052"/>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5"/>
      <c r="D171" s="1996"/>
      <c r="E171" s="1996"/>
      <c r="F171" s="1996"/>
      <c r="G171" s="1996"/>
      <c r="H171" s="1996"/>
      <c r="I171" s="2056"/>
      <c r="J171" s="2056"/>
      <c r="K171" s="2056"/>
      <c r="L171" s="2056"/>
      <c r="M171" s="2056"/>
      <c r="N171" s="2057"/>
      <c r="O171" s="1208"/>
      <c r="P171" s="2050"/>
      <c r="Q171" s="2051"/>
      <c r="R171" s="2051"/>
      <c r="S171" s="2051"/>
      <c r="T171" s="2051"/>
      <c r="U171" s="2051"/>
      <c r="V171" s="2051"/>
      <c r="W171" s="2051"/>
      <c r="X171" s="2051"/>
      <c r="Y171" s="2051"/>
      <c r="Z171" s="2051"/>
      <c r="AA171" s="2051"/>
      <c r="AB171" s="2051"/>
      <c r="AC171" s="2051"/>
      <c r="AD171" s="2051"/>
      <c r="AE171" s="2051"/>
      <c r="AF171" s="2051"/>
      <c r="AG171" s="2051"/>
      <c r="AH171" s="2051"/>
      <c r="AI171" s="2051"/>
      <c r="AJ171" s="2051"/>
      <c r="AK171" s="2051"/>
      <c r="AL171" s="2051"/>
      <c r="AM171" s="2051"/>
      <c r="AN171" s="2051"/>
      <c r="AO171" s="2052"/>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5"/>
      <c r="D172" s="1996"/>
      <c r="E172" s="1996"/>
      <c r="F172" s="1996"/>
      <c r="G172" s="1996"/>
      <c r="H172" s="1996"/>
      <c r="I172" s="2056"/>
      <c r="J172" s="2056"/>
      <c r="K172" s="2056"/>
      <c r="L172" s="2056"/>
      <c r="M172" s="2056"/>
      <c r="N172" s="2057"/>
      <c r="O172" s="1208"/>
      <c r="P172" s="2050"/>
      <c r="Q172" s="2051"/>
      <c r="R172" s="2051"/>
      <c r="S172" s="2051"/>
      <c r="T172" s="2051"/>
      <c r="U172" s="2051"/>
      <c r="V172" s="2051"/>
      <c r="W172" s="2051"/>
      <c r="X172" s="2051"/>
      <c r="Y172" s="2051"/>
      <c r="Z172" s="2051"/>
      <c r="AA172" s="2051"/>
      <c r="AB172" s="2051"/>
      <c r="AC172" s="2051"/>
      <c r="AD172" s="2051"/>
      <c r="AE172" s="2051"/>
      <c r="AF172" s="2051"/>
      <c r="AG172" s="2051"/>
      <c r="AH172" s="2051"/>
      <c r="AI172" s="2051"/>
      <c r="AJ172" s="2051"/>
      <c r="AK172" s="2051"/>
      <c r="AL172" s="2051"/>
      <c r="AM172" s="2051"/>
      <c r="AN172" s="2051"/>
      <c r="AO172" s="2052"/>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5"/>
      <c r="D173" s="1996"/>
      <c r="E173" s="1996"/>
      <c r="F173" s="1996"/>
      <c r="G173" s="1996"/>
      <c r="H173" s="1996"/>
      <c r="I173" s="2056"/>
      <c r="J173" s="2056"/>
      <c r="K173" s="2056"/>
      <c r="L173" s="2056"/>
      <c r="M173" s="2056"/>
      <c r="N173" s="2057"/>
      <c r="O173" s="1208"/>
      <c r="P173" s="2050"/>
      <c r="Q173" s="2051"/>
      <c r="R173" s="2051"/>
      <c r="S173" s="2051"/>
      <c r="T173" s="2051"/>
      <c r="U173" s="2051"/>
      <c r="V173" s="2051"/>
      <c r="W173" s="2051"/>
      <c r="X173" s="2051"/>
      <c r="Y173" s="2051"/>
      <c r="Z173" s="2051"/>
      <c r="AA173" s="2051"/>
      <c r="AB173" s="2051"/>
      <c r="AC173" s="2051"/>
      <c r="AD173" s="2051"/>
      <c r="AE173" s="2051"/>
      <c r="AF173" s="2051"/>
      <c r="AG173" s="2051"/>
      <c r="AH173" s="2051"/>
      <c r="AI173" s="2051"/>
      <c r="AJ173" s="2051"/>
      <c r="AK173" s="2051"/>
      <c r="AL173" s="2051"/>
      <c r="AM173" s="2051"/>
      <c r="AN173" s="2051"/>
      <c r="AO173" s="2052"/>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5"/>
      <c r="D174" s="1996"/>
      <c r="E174" s="1996"/>
      <c r="F174" s="1996"/>
      <c r="G174" s="1996"/>
      <c r="H174" s="1996"/>
      <c r="I174" s="2056"/>
      <c r="J174" s="2056"/>
      <c r="K174" s="2056"/>
      <c r="L174" s="2056"/>
      <c r="M174" s="2056"/>
      <c r="N174" s="2057"/>
      <c r="O174" s="1208"/>
      <c r="P174" s="2050"/>
      <c r="Q174" s="2051"/>
      <c r="R174" s="2051"/>
      <c r="S174" s="2051"/>
      <c r="T174" s="2051"/>
      <c r="U174" s="2051"/>
      <c r="V174" s="2051"/>
      <c r="W174" s="2051"/>
      <c r="X174" s="2051"/>
      <c r="Y174" s="2051"/>
      <c r="Z174" s="2051"/>
      <c r="AA174" s="2051"/>
      <c r="AB174" s="2051"/>
      <c r="AC174" s="2051"/>
      <c r="AD174" s="2051"/>
      <c r="AE174" s="2051"/>
      <c r="AF174" s="2051"/>
      <c r="AG174" s="2051"/>
      <c r="AH174" s="2051"/>
      <c r="AI174" s="2051"/>
      <c r="AJ174" s="2051"/>
      <c r="AK174" s="2051"/>
      <c r="AL174" s="2051"/>
      <c r="AM174" s="2051"/>
      <c r="AN174" s="2051"/>
      <c r="AO174" s="2052"/>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8"/>
      <c r="D175" s="2059"/>
      <c r="E175" s="2059"/>
      <c r="F175" s="2059"/>
      <c r="G175" s="2059"/>
      <c r="H175" s="2059"/>
      <c r="I175" s="2060"/>
      <c r="J175" s="2060"/>
      <c r="K175" s="2060"/>
      <c r="L175" s="2060"/>
      <c r="M175" s="2060"/>
      <c r="N175" s="2061"/>
      <c r="O175" s="1208"/>
      <c r="P175" s="2053"/>
      <c r="Q175" s="2054"/>
      <c r="R175" s="2054"/>
      <c r="S175" s="2054"/>
      <c r="T175" s="2054"/>
      <c r="U175" s="2054"/>
      <c r="V175" s="2054"/>
      <c r="W175" s="2054"/>
      <c r="X175" s="2054"/>
      <c r="Y175" s="2054"/>
      <c r="Z175" s="2054"/>
      <c r="AA175" s="2054"/>
      <c r="AB175" s="2054"/>
      <c r="AC175" s="2054"/>
      <c r="AD175" s="2054"/>
      <c r="AE175" s="2054"/>
      <c r="AF175" s="2054"/>
      <c r="AG175" s="2054"/>
      <c r="AH175" s="2054"/>
      <c r="AI175" s="2054"/>
      <c r="AJ175" s="2054"/>
      <c r="AK175" s="2054"/>
      <c r="AL175" s="2054"/>
      <c r="AM175" s="2054"/>
      <c r="AN175" s="2054"/>
      <c r="AO175" s="2055"/>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4" t="s">
        <v>2269</v>
      </c>
      <c r="D177" s="2025"/>
      <c r="E177" s="2025"/>
      <c r="F177" s="2025"/>
      <c r="G177" s="2025"/>
      <c r="H177" s="2025"/>
      <c r="I177" s="2025"/>
      <c r="J177" s="2025"/>
      <c r="K177" s="2025"/>
      <c r="L177" s="2025"/>
      <c r="M177" s="2025"/>
      <c r="N177" s="2025"/>
      <c r="O177" s="2025"/>
      <c r="P177" s="2025"/>
      <c r="Q177" s="2025"/>
      <c r="R177" s="2025"/>
      <c r="S177" s="2025"/>
      <c r="T177" s="2025"/>
      <c r="U177" s="2025"/>
      <c r="V177" s="2025"/>
      <c r="W177" s="2025"/>
      <c r="X177" s="2025"/>
      <c r="Y177" s="2025"/>
      <c r="Z177" s="2025"/>
      <c r="AA177" s="2025"/>
      <c r="AB177" s="2025"/>
      <c r="AC177" s="2025"/>
      <c r="AD177" s="2025"/>
      <c r="AE177" s="2026"/>
      <c r="AF177" s="1208"/>
      <c r="AG177" s="1208"/>
      <c r="AH177" s="1909"/>
      <c r="AI177" s="1909"/>
      <c r="AJ177" s="1909"/>
      <c r="AK177" s="1909"/>
      <c r="AL177" s="1909"/>
      <c r="AM177" s="1909"/>
      <c r="AN177" s="1909"/>
      <c r="AO177" s="1909"/>
      <c r="AP177" s="1909"/>
      <c r="AQ177" s="1909"/>
      <c r="AR177" s="1909"/>
      <c r="AS177" s="1909"/>
      <c r="AT177" s="1909"/>
      <c r="AU177" s="1909"/>
      <c r="AV177" s="1909"/>
      <c r="AW177" s="1909"/>
      <c r="AX177" s="1909"/>
      <c r="AY177" s="1909"/>
      <c r="AZ177" s="1909"/>
      <c r="BA177" s="1909"/>
      <c r="BB177" s="1909"/>
      <c r="BC177" s="1909"/>
      <c r="BD177" s="1909"/>
      <c r="BE177" s="1909"/>
    </row>
    <row r="178" spans="1:57" ht="15.75" customHeight="1" thickBot="1">
      <c r="A178" s="1208"/>
      <c r="B178" s="1208"/>
      <c r="C178" s="2027"/>
      <c r="D178" s="2028"/>
      <c r="E178" s="2028"/>
      <c r="F178" s="2028"/>
      <c r="G178" s="2028"/>
      <c r="H178" s="2028"/>
      <c r="I178" s="2028"/>
      <c r="J178" s="2028"/>
      <c r="K178" s="2028"/>
      <c r="L178" s="2028"/>
      <c r="M178" s="2028"/>
      <c r="N178" s="2028"/>
      <c r="O178" s="2028"/>
      <c r="P178" s="2028"/>
      <c r="Q178" s="2028"/>
      <c r="R178" s="2028"/>
      <c r="S178" s="2028"/>
      <c r="T178" s="2028"/>
      <c r="U178" s="2028"/>
      <c r="V178" s="2028"/>
      <c r="W178" s="2028"/>
      <c r="X178" s="2028"/>
      <c r="Y178" s="2028"/>
      <c r="Z178" s="2028"/>
      <c r="AA178" s="2028"/>
      <c r="AB178" s="2028"/>
      <c r="AC178" s="2028"/>
      <c r="AD178" s="2028"/>
      <c r="AE178" s="2029"/>
      <c r="AF178" s="1208"/>
      <c r="AG178" s="1208"/>
      <c r="AH178" s="1909"/>
      <c r="AI178" s="1909"/>
      <c r="AJ178" s="1909"/>
      <c r="AK178" s="1909"/>
      <c r="AL178" s="1909"/>
      <c r="AM178" s="1909"/>
      <c r="AN178" s="1909"/>
      <c r="AO178" s="1909"/>
      <c r="AP178" s="1909"/>
      <c r="AQ178" s="1909"/>
      <c r="AR178" s="1909"/>
      <c r="AS178" s="1909"/>
      <c r="AT178" s="1909"/>
      <c r="AU178" s="1909"/>
      <c r="AV178" s="1909"/>
      <c r="AW178" s="1909"/>
      <c r="AX178" s="1909"/>
      <c r="AY178" s="1909"/>
      <c r="AZ178" s="1909"/>
      <c r="BA178" s="1909"/>
      <c r="BB178" s="1909"/>
      <c r="BC178" s="1909"/>
      <c r="BD178" s="1909"/>
      <c r="BE178" s="1909"/>
    </row>
    <row r="179" spans="1:57" ht="15.75" customHeight="1">
      <c r="A179" s="1208"/>
      <c r="B179" s="1208"/>
      <c r="C179" s="2033" t="s">
        <v>2267</v>
      </c>
      <c r="D179" s="2034"/>
      <c r="E179" s="2034"/>
      <c r="F179" s="2034"/>
      <c r="G179" s="2034"/>
      <c r="H179" s="2034"/>
      <c r="I179" s="2034"/>
      <c r="J179" s="2034"/>
      <c r="K179" s="2034"/>
      <c r="L179" s="2034"/>
      <c r="M179" s="2034"/>
      <c r="N179" s="2034" t="s">
        <v>2268</v>
      </c>
      <c r="O179" s="2034"/>
      <c r="P179" s="2034"/>
      <c r="Q179" s="2034"/>
      <c r="R179" s="2034"/>
      <c r="S179" s="2034"/>
      <c r="T179" s="2034"/>
      <c r="U179" s="2035" t="s">
        <v>2267</v>
      </c>
      <c r="V179" s="2035"/>
      <c r="W179" s="2035"/>
      <c r="X179" s="2035"/>
      <c r="Y179" s="2035"/>
      <c r="Z179" s="2035"/>
      <c r="AA179" s="2035"/>
      <c r="AB179" s="2035"/>
      <c r="AC179" s="2035"/>
      <c r="AD179" s="2035"/>
      <c r="AE179" s="2036"/>
      <c r="AF179" s="1208"/>
      <c r="AG179" s="1208"/>
      <c r="AH179" s="1909"/>
      <c r="AI179" s="1909"/>
      <c r="AJ179" s="1909"/>
      <c r="AK179" s="1909"/>
      <c r="AL179" s="1909"/>
      <c r="AM179" s="1909"/>
      <c r="AN179" s="1909"/>
      <c r="AO179" s="1909"/>
      <c r="AP179" s="1909"/>
      <c r="AQ179" s="1909"/>
      <c r="AR179" s="1909"/>
      <c r="AS179" s="1909"/>
      <c r="AT179" s="1909"/>
      <c r="AU179" s="1909"/>
      <c r="AV179" s="1909"/>
      <c r="AW179" s="1909"/>
      <c r="AX179" s="1909"/>
      <c r="AY179" s="1909"/>
      <c r="AZ179" s="1909"/>
      <c r="BA179" s="1909"/>
      <c r="BB179" s="1909"/>
      <c r="BC179" s="1909"/>
      <c r="BD179" s="1909"/>
      <c r="BE179" s="1909"/>
    </row>
    <row r="180" spans="1:57" ht="15.75" customHeight="1">
      <c r="A180" s="1208"/>
      <c r="B180" s="1208"/>
      <c r="C180" s="2012" t="s">
        <v>2266</v>
      </c>
      <c r="D180" s="2013"/>
      <c r="E180" s="2013"/>
      <c r="F180" s="2013"/>
      <c r="G180" s="2013"/>
      <c r="H180" s="2013"/>
      <c r="I180" s="2013"/>
      <c r="J180" s="2013"/>
      <c r="K180" s="2013"/>
      <c r="L180" s="2013"/>
      <c r="M180" s="2013"/>
      <c r="N180" s="2023">
        <f>'Sources and Uses Budget'!B105</f>
        <v>91065126</v>
      </c>
      <c r="O180" s="2023"/>
      <c r="P180" s="2023"/>
      <c r="Q180" s="2023"/>
      <c r="R180" s="2023"/>
      <c r="S180" s="2023"/>
      <c r="T180" s="2023"/>
      <c r="U180" s="2037"/>
      <c r="V180" s="2037"/>
      <c r="W180" s="2037"/>
      <c r="X180" s="2037"/>
      <c r="Y180" s="2037"/>
      <c r="Z180" s="2037"/>
      <c r="AA180" s="2037"/>
      <c r="AB180" s="2037"/>
      <c r="AC180" s="2037"/>
      <c r="AD180" s="2037"/>
      <c r="AE180" s="2038"/>
      <c r="AF180" s="1208"/>
      <c r="AG180" s="1208"/>
      <c r="AH180" s="1909"/>
      <c r="AI180" s="1909"/>
      <c r="AJ180" s="1909"/>
      <c r="AK180" s="1909"/>
      <c r="AL180" s="1909"/>
      <c r="AM180" s="1909"/>
      <c r="AN180" s="1909"/>
      <c r="AO180" s="1909"/>
      <c r="AP180" s="1909"/>
      <c r="AQ180" s="1909"/>
      <c r="AR180" s="1909"/>
      <c r="AS180" s="1909"/>
      <c r="AT180" s="1909"/>
      <c r="AU180" s="1909"/>
      <c r="AV180" s="1909"/>
      <c r="AW180" s="1909"/>
      <c r="AX180" s="1909"/>
      <c r="AY180" s="1909"/>
      <c r="AZ180" s="1909"/>
      <c r="BA180" s="1909"/>
      <c r="BB180" s="1909"/>
      <c r="BC180" s="1909"/>
      <c r="BD180" s="1909"/>
      <c r="BE180" s="1909"/>
    </row>
    <row r="181" spans="1:57" ht="15.75" customHeight="1">
      <c r="A181" s="1208"/>
      <c r="B181" s="1208"/>
      <c r="C181" s="2012" t="s">
        <v>2265</v>
      </c>
      <c r="D181" s="2013"/>
      <c r="E181" s="2013"/>
      <c r="F181" s="2013"/>
      <c r="G181" s="2013"/>
      <c r="H181" s="2013"/>
      <c r="I181" s="2013"/>
      <c r="J181" s="2013"/>
      <c r="K181" s="2013"/>
      <c r="L181" s="2013"/>
      <c r="M181" s="2013"/>
      <c r="N181" s="2023">
        <f>N180/J29</f>
        <v>316198.35416666669</v>
      </c>
      <c r="O181" s="2023"/>
      <c r="P181" s="2023"/>
      <c r="Q181" s="2023"/>
      <c r="R181" s="2023"/>
      <c r="S181" s="2023"/>
      <c r="T181" s="2023"/>
      <c r="U181" s="1248"/>
      <c r="V181" s="1248"/>
      <c r="W181" s="1248"/>
      <c r="X181" s="1248"/>
      <c r="Y181" s="1248"/>
      <c r="Z181" s="1248"/>
      <c r="AA181" s="1248"/>
      <c r="AB181" s="1248"/>
      <c r="AC181" s="1248"/>
      <c r="AD181" s="1248"/>
      <c r="AE181" s="1249"/>
      <c r="AF181" s="1208"/>
      <c r="AG181" s="1208"/>
      <c r="AH181" s="1909"/>
      <c r="AI181" s="1909"/>
      <c r="AJ181" s="1909"/>
      <c r="AK181" s="1909"/>
      <c r="AL181" s="1909"/>
      <c r="AM181" s="1909"/>
      <c r="AN181" s="1909"/>
      <c r="AO181" s="1909"/>
      <c r="AP181" s="1909"/>
      <c r="AQ181" s="1909"/>
      <c r="AR181" s="1909"/>
      <c r="AS181" s="1909"/>
      <c r="AT181" s="1909"/>
      <c r="AU181" s="1909"/>
      <c r="AV181" s="1909"/>
      <c r="AW181" s="1909"/>
      <c r="AX181" s="1909"/>
      <c r="AY181" s="1909"/>
      <c r="AZ181" s="1909"/>
      <c r="BA181" s="1909"/>
      <c r="BB181" s="1909"/>
      <c r="BC181" s="1909"/>
      <c r="BD181" s="1909"/>
      <c r="BE181" s="1909"/>
    </row>
    <row r="182" spans="1:57" ht="15.75" customHeight="1">
      <c r="A182" s="1208"/>
      <c r="B182" s="1208"/>
      <c r="C182" s="2039" t="s">
        <v>2264</v>
      </c>
      <c r="D182" s="2040"/>
      <c r="E182" s="2040"/>
      <c r="F182" s="2040"/>
      <c r="G182" s="2040"/>
      <c r="H182" s="2040"/>
      <c r="I182" s="2040"/>
      <c r="J182" s="2040"/>
      <c r="K182" s="2040"/>
      <c r="L182" s="2040"/>
      <c r="M182" s="2040"/>
      <c r="N182" s="2041">
        <v>0</v>
      </c>
      <c r="O182" s="2041"/>
      <c r="P182" s="2041"/>
      <c r="Q182" s="2041"/>
      <c r="R182" s="2041"/>
      <c r="S182" s="2041"/>
      <c r="T182" s="2041"/>
      <c r="U182" s="1999"/>
      <c r="V182" s="1999"/>
      <c r="W182" s="1999"/>
      <c r="X182" s="1999"/>
      <c r="Y182" s="1999"/>
      <c r="Z182" s="1999"/>
      <c r="AA182" s="1999"/>
      <c r="AB182" s="1999"/>
      <c r="AC182" s="1999"/>
      <c r="AD182" s="1999"/>
      <c r="AE182" s="2000"/>
      <c r="AF182" s="1208"/>
      <c r="AG182" s="1208"/>
      <c r="AH182" s="1909"/>
      <c r="AI182" s="1909"/>
      <c r="AJ182" s="1909"/>
      <c r="AK182" s="1909"/>
      <c r="AL182" s="1909"/>
      <c r="AM182" s="1909"/>
      <c r="AN182" s="1909"/>
      <c r="AO182" s="1909"/>
      <c r="AP182" s="1909"/>
      <c r="AQ182" s="1909"/>
      <c r="AR182" s="1909"/>
      <c r="AS182" s="1909"/>
      <c r="AT182" s="1909"/>
      <c r="AU182" s="1909"/>
      <c r="AV182" s="1909"/>
      <c r="AW182" s="1909"/>
      <c r="AX182" s="1909"/>
      <c r="AY182" s="1909"/>
      <c r="AZ182" s="1909"/>
      <c r="BA182" s="1909"/>
      <c r="BB182" s="1909"/>
      <c r="BC182" s="1909"/>
      <c r="BD182" s="1909"/>
      <c r="BE182" s="1909"/>
    </row>
    <row r="183" spans="1:57" ht="15.75" customHeight="1" thickBot="1">
      <c r="A183" s="1208"/>
      <c r="B183" s="1208"/>
      <c r="C183" s="2012" t="s">
        <v>2263</v>
      </c>
      <c r="D183" s="2013"/>
      <c r="E183" s="2013"/>
      <c r="F183" s="2013"/>
      <c r="G183" s="2013"/>
      <c r="H183" s="2013"/>
      <c r="I183" s="2013"/>
      <c r="J183" s="2013"/>
      <c r="K183" s="2013"/>
      <c r="L183" s="2013"/>
      <c r="M183" s="2013"/>
      <c r="N183" s="2042">
        <f>SUM('Sources and Uses Budget'!B85:B86)</f>
        <v>5811671</v>
      </c>
      <c r="O183" s="2042"/>
      <c r="P183" s="2042"/>
      <c r="Q183" s="2042"/>
      <c r="R183" s="2042"/>
      <c r="S183" s="2042"/>
      <c r="T183" s="2042"/>
      <c r="U183" s="1999" t="s">
        <v>2760</v>
      </c>
      <c r="V183" s="1999"/>
      <c r="W183" s="1999"/>
      <c r="X183" s="1999"/>
      <c r="Y183" s="1999"/>
      <c r="Z183" s="1999"/>
      <c r="AA183" s="1999"/>
      <c r="AB183" s="1999"/>
      <c r="AC183" s="1999"/>
      <c r="AD183" s="1999"/>
      <c r="AE183" s="2000"/>
      <c r="AF183" s="1208"/>
      <c r="AG183" s="1208"/>
      <c r="AH183" s="1909"/>
      <c r="AI183" s="1909"/>
      <c r="AJ183" s="1909"/>
      <c r="AK183" s="1909"/>
      <c r="AL183" s="1909"/>
      <c r="AM183" s="1909"/>
      <c r="AN183" s="1909"/>
      <c r="AO183" s="1909"/>
      <c r="AP183" s="1909"/>
      <c r="AQ183" s="1909"/>
      <c r="AR183" s="1909"/>
      <c r="AS183" s="1909"/>
      <c r="AT183" s="1909"/>
      <c r="AU183" s="1909"/>
      <c r="AV183" s="1909"/>
      <c r="AW183" s="1909"/>
      <c r="AX183" s="1909"/>
      <c r="AY183" s="1909"/>
      <c r="AZ183" s="1909"/>
      <c r="BA183" s="1909"/>
      <c r="BB183" s="1909"/>
      <c r="BC183" s="1909"/>
      <c r="BD183" s="1909"/>
      <c r="BE183" s="1909"/>
    </row>
    <row r="184" spans="1:57" ht="15.75" customHeight="1" thickBot="1">
      <c r="A184" s="1208"/>
      <c r="B184" s="1208"/>
      <c r="C184" s="2012" t="s">
        <v>2262</v>
      </c>
      <c r="D184" s="2013"/>
      <c r="E184" s="2013"/>
      <c r="F184" s="2013"/>
      <c r="G184" s="2013"/>
      <c r="H184" s="2013"/>
      <c r="I184" s="2013"/>
      <c r="J184" s="2013"/>
      <c r="K184" s="2013"/>
      <c r="L184" s="2013"/>
      <c r="M184" s="2013"/>
      <c r="N184" s="2042">
        <f>'Sources and Uses Budget'!B8</f>
        <v>7225000</v>
      </c>
      <c r="O184" s="2042"/>
      <c r="P184" s="2042"/>
      <c r="Q184" s="2042"/>
      <c r="R184" s="2042"/>
      <c r="S184" s="2042"/>
      <c r="T184" s="2042"/>
      <c r="U184" s="1999" t="s">
        <v>2758</v>
      </c>
      <c r="V184" s="1999"/>
      <c r="W184" s="1999"/>
      <c r="X184" s="1999"/>
      <c r="Y184" s="1999"/>
      <c r="Z184" s="1999"/>
      <c r="AA184" s="1999"/>
      <c r="AB184" s="1999"/>
      <c r="AC184" s="1999"/>
      <c r="AD184" s="1999"/>
      <c r="AE184" s="2000"/>
      <c r="AF184" s="1208"/>
      <c r="AG184" s="1208"/>
      <c r="AH184" s="2009" t="s">
        <v>2260</v>
      </c>
      <c r="AI184" s="2010"/>
      <c r="AJ184" s="2010"/>
      <c r="AK184" s="2010"/>
      <c r="AL184" s="2010"/>
      <c r="AM184" s="2010"/>
      <c r="AN184" s="2010"/>
      <c r="AO184" s="2010"/>
      <c r="AP184" s="2010"/>
      <c r="AQ184" s="2010"/>
      <c r="AR184" s="2010"/>
      <c r="AS184" s="2010"/>
      <c r="AT184" s="2010"/>
      <c r="AU184" s="2010"/>
      <c r="AV184" s="2010"/>
      <c r="AW184" s="2010"/>
      <c r="AX184" s="2010"/>
      <c r="AY184" s="2010"/>
      <c r="AZ184" s="2010"/>
      <c r="BA184" s="2010"/>
      <c r="BB184" s="2010"/>
      <c r="BC184" s="2010"/>
      <c r="BD184" s="2010"/>
      <c r="BE184" s="2011"/>
    </row>
    <row r="185" spans="1:57" ht="15.75" customHeight="1">
      <c r="A185" s="1208"/>
      <c r="B185" s="1208"/>
      <c r="C185" s="2012" t="s">
        <v>2261</v>
      </c>
      <c r="D185" s="2013"/>
      <c r="E185" s="2013"/>
      <c r="F185" s="2013"/>
      <c r="G185" s="2013"/>
      <c r="H185" s="2013"/>
      <c r="I185" s="2013"/>
      <c r="J185" s="2013"/>
      <c r="K185" s="2013"/>
      <c r="L185" s="2013"/>
      <c r="M185" s="2013"/>
      <c r="N185" s="1998">
        <f>O70</f>
        <v>506350</v>
      </c>
      <c r="O185" s="1998"/>
      <c r="P185" s="1998"/>
      <c r="Q185" s="1998"/>
      <c r="R185" s="1998"/>
      <c r="S185" s="1998"/>
      <c r="T185" s="1998"/>
      <c r="U185" s="1999" t="s">
        <v>2759</v>
      </c>
      <c r="V185" s="1999"/>
      <c r="W185" s="1999"/>
      <c r="X185" s="1999"/>
      <c r="Y185" s="1999"/>
      <c r="Z185" s="1999"/>
      <c r="AA185" s="1999"/>
      <c r="AB185" s="1999"/>
      <c r="AC185" s="1999"/>
      <c r="AD185" s="1999"/>
      <c r="AE185" s="2000"/>
      <c r="AF185" s="1208"/>
      <c r="AG185" s="1208"/>
      <c r="AH185" s="2014" t="s">
        <v>2260</v>
      </c>
      <c r="AI185" s="2015"/>
      <c r="AJ185" s="2015"/>
      <c r="AK185" s="2015"/>
      <c r="AL185" s="2015"/>
      <c r="AM185" s="2015"/>
      <c r="AN185" s="2015"/>
      <c r="AO185" s="2015"/>
      <c r="AP185" s="2015"/>
      <c r="AQ185" s="2015"/>
      <c r="AR185" s="2015"/>
      <c r="AS185" s="2015"/>
      <c r="AT185" s="2015"/>
      <c r="AU185" s="2016">
        <f>Application!AO638</f>
        <v>5977014</v>
      </c>
      <c r="AV185" s="2016"/>
      <c r="AW185" s="2016"/>
      <c r="AX185" s="2016"/>
      <c r="AY185" s="2016"/>
      <c r="AZ185" s="2016"/>
      <c r="BA185" s="2016"/>
      <c r="BB185" s="2016"/>
      <c r="BC185" s="2017"/>
      <c r="BD185" s="2018"/>
      <c r="BE185" s="2019"/>
    </row>
    <row r="186" spans="1:57" ht="15.75" customHeight="1">
      <c r="A186" s="1208"/>
      <c r="B186" s="1208"/>
      <c r="C186" s="2012" t="s">
        <v>2259</v>
      </c>
      <c r="D186" s="2013"/>
      <c r="E186" s="2013"/>
      <c r="F186" s="2013"/>
      <c r="G186" s="2013"/>
      <c r="H186" s="2013"/>
      <c r="I186" s="2013"/>
      <c r="J186" s="2013"/>
      <c r="K186" s="2013"/>
      <c r="L186" s="2013"/>
      <c r="M186" s="2013"/>
      <c r="N186" s="1998">
        <v>0</v>
      </c>
      <c r="O186" s="1998"/>
      <c r="P186" s="1998"/>
      <c r="Q186" s="1998"/>
      <c r="R186" s="1998"/>
      <c r="S186" s="1998"/>
      <c r="T186" s="1998"/>
      <c r="U186" s="1999"/>
      <c r="V186" s="1999"/>
      <c r="W186" s="1999"/>
      <c r="X186" s="1999"/>
      <c r="Y186" s="1999"/>
      <c r="Z186" s="1999"/>
      <c r="AA186" s="1999"/>
      <c r="AB186" s="1999"/>
      <c r="AC186" s="1999"/>
      <c r="AD186" s="1999"/>
      <c r="AE186" s="2000"/>
      <c r="AF186" s="1208"/>
      <c r="AG186" s="1208"/>
      <c r="AH186" s="2030" t="s">
        <v>2258</v>
      </c>
      <c r="AI186" s="2031"/>
      <c r="AJ186" s="2031"/>
      <c r="AK186" s="2031"/>
      <c r="AL186" s="2031"/>
      <c r="AM186" s="2031"/>
      <c r="AN186" s="2031"/>
      <c r="AO186" s="2031"/>
      <c r="AP186" s="2031"/>
      <c r="AQ186" s="2031"/>
      <c r="AR186" s="2031"/>
      <c r="AS186" s="2031"/>
      <c r="AT186" s="2031"/>
      <c r="AU186" s="2032">
        <f>'Sources and Uses Budget'!E99</f>
        <v>3987172</v>
      </c>
      <c r="AV186" s="2032"/>
      <c r="AW186" s="2032"/>
      <c r="AX186" s="2032"/>
      <c r="AY186" s="2032"/>
      <c r="AZ186" s="2032"/>
      <c r="BA186" s="2032"/>
      <c r="BB186" s="2032"/>
      <c r="BC186" s="2020"/>
      <c r="BD186" s="2021"/>
      <c r="BE186" s="2022"/>
    </row>
    <row r="187" spans="1:57" ht="15.75" customHeight="1">
      <c r="A187" s="1208"/>
      <c r="B187" s="1208"/>
      <c r="C187" s="2004" t="s">
        <v>300</v>
      </c>
      <c r="D187" s="2005"/>
      <c r="E187" s="1997" t="s">
        <v>2256</v>
      </c>
      <c r="F187" s="1997"/>
      <c r="G187" s="1997"/>
      <c r="H187" s="1997"/>
      <c r="I187" s="1997"/>
      <c r="J187" s="1997"/>
      <c r="K187" s="1997"/>
      <c r="L187" s="1997"/>
      <c r="M187" s="1997"/>
      <c r="N187" s="1998">
        <v>0</v>
      </c>
      <c r="O187" s="1998"/>
      <c r="P187" s="1998"/>
      <c r="Q187" s="1998"/>
      <c r="R187" s="1998"/>
      <c r="S187" s="1998"/>
      <c r="T187" s="1998"/>
      <c r="U187" s="1999"/>
      <c r="V187" s="1999"/>
      <c r="W187" s="1999"/>
      <c r="X187" s="1999"/>
      <c r="Y187" s="1999"/>
      <c r="Z187" s="1999"/>
      <c r="AA187" s="1999"/>
      <c r="AB187" s="1999"/>
      <c r="AC187" s="1999"/>
      <c r="AD187" s="1999"/>
      <c r="AE187" s="2000"/>
      <c r="AF187" s="1208"/>
      <c r="AG187" s="1208"/>
      <c r="AH187" s="2006" t="s">
        <v>2257</v>
      </c>
      <c r="AI187" s="2007"/>
      <c r="AJ187" s="2007"/>
      <c r="AK187" s="2007"/>
      <c r="AL187" s="2007"/>
      <c r="AM187" s="2007"/>
      <c r="AN187" s="2007"/>
      <c r="AO187" s="2007"/>
      <c r="AP187" s="2007"/>
      <c r="AQ187" s="2007"/>
      <c r="AR187" s="2007"/>
      <c r="AS187" s="2007"/>
      <c r="AT187" s="2007"/>
      <c r="AU187" s="2008">
        <f>SUM(AU185:BB186)</f>
        <v>9964186</v>
      </c>
      <c r="AV187" s="2008"/>
      <c r="AW187" s="2008"/>
      <c r="AX187" s="2008"/>
      <c r="AY187" s="2008"/>
      <c r="AZ187" s="2008"/>
      <c r="BA187" s="2008"/>
      <c r="BB187" s="2008"/>
      <c r="BC187" s="2020"/>
      <c r="BD187" s="2021"/>
      <c r="BE187" s="2022"/>
    </row>
    <row r="188" spans="1:57" ht="15.75" customHeight="1" thickBot="1">
      <c r="A188" s="1208"/>
      <c r="B188" s="1208"/>
      <c r="C188" s="1995" t="s">
        <v>300</v>
      </c>
      <c r="D188" s="1996"/>
      <c r="E188" s="1997" t="s">
        <v>2256</v>
      </c>
      <c r="F188" s="1997"/>
      <c r="G188" s="1997"/>
      <c r="H188" s="1997"/>
      <c r="I188" s="1997"/>
      <c r="J188" s="1997"/>
      <c r="K188" s="1997"/>
      <c r="L188" s="1997"/>
      <c r="M188" s="1997"/>
      <c r="N188" s="1998">
        <v>0</v>
      </c>
      <c r="O188" s="1998"/>
      <c r="P188" s="1998"/>
      <c r="Q188" s="1998"/>
      <c r="R188" s="1998"/>
      <c r="S188" s="1998"/>
      <c r="T188" s="1998"/>
      <c r="U188" s="1999"/>
      <c r="V188" s="1999"/>
      <c r="W188" s="1999"/>
      <c r="X188" s="1999"/>
      <c r="Y188" s="1999"/>
      <c r="Z188" s="1999"/>
      <c r="AA188" s="1999"/>
      <c r="AB188" s="1999"/>
      <c r="AC188" s="1999"/>
      <c r="AD188" s="1999"/>
      <c r="AE188" s="2000"/>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1"/>
      <c r="BD188" s="2002"/>
      <c r="BE188" s="2003"/>
    </row>
    <row r="189" spans="1:57" ht="15.75" customHeight="1" thickBot="1">
      <c r="A189" s="1208"/>
      <c r="B189" s="1208"/>
      <c r="C189" s="1983" t="s">
        <v>300</v>
      </c>
      <c r="D189" s="1984"/>
      <c r="E189" s="1985" t="s">
        <v>2256</v>
      </c>
      <c r="F189" s="1985"/>
      <c r="G189" s="1985"/>
      <c r="H189" s="1985"/>
      <c r="I189" s="1985"/>
      <c r="J189" s="1985"/>
      <c r="K189" s="1985"/>
      <c r="L189" s="1985"/>
      <c r="M189" s="1986"/>
      <c r="N189" s="1987">
        <v>0</v>
      </c>
      <c r="O189" s="1987"/>
      <c r="P189" s="1987"/>
      <c r="Q189" s="1987"/>
      <c r="R189" s="1987"/>
      <c r="S189" s="1987"/>
      <c r="T189" s="1988"/>
      <c r="U189" s="1989"/>
      <c r="V189" s="1990"/>
      <c r="W189" s="1990"/>
      <c r="X189" s="1990"/>
      <c r="Y189" s="1990"/>
      <c r="Z189" s="1990"/>
      <c r="AA189" s="1990"/>
      <c r="AB189" s="1990"/>
      <c r="AC189" s="1990"/>
      <c r="AD189" s="1990"/>
      <c r="AE189" s="1991"/>
      <c r="AF189" s="1208"/>
      <c r="AG189" s="1208"/>
      <c r="AH189" s="1992" t="s">
        <v>2255</v>
      </c>
      <c r="AI189" s="1993"/>
      <c r="AJ189" s="1993"/>
      <c r="AK189" s="1993"/>
      <c r="AL189" s="1993"/>
      <c r="AM189" s="1993"/>
      <c r="AN189" s="1993"/>
      <c r="AO189" s="1993"/>
      <c r="AP189" s="1993"/>
      <c r="AQ189" s="1993"/>
      <c r="AR189" s="1993"/>
      <c r="AS189" s="1993"/>
      <c r="AT189" s="1993"/>
      <c r="AU189" s="1994"/>
      <c r="AV189" s="1994"/>
      <c r="AW189" s="1994"/>
      <c r="AX189" s="1994"/>
      <c r="AY189" s="1994"/>
      <c r="AZ189" s="1994"/>
      <c r="BA189" s="1994"/>
      <c r="BB189" s="1994"/>
      <c r="BC189" s="1164"/>
      <c r="BD189" s="1164"/>
      <c r="BE189" s="1252"/>
    </row>
    <row r="190" spans="1:57" ht="15.75" customHeight="1">
      <c r="A190" s="1208"/>
      <c r="B190" s="1208"/>
      <c r="C190" s="1966" t="s">
        <v>2254</v>
      </c>
      <c r="D190" s="1967"/>
      <c r="E190" s="1967"/>
      <c r="F190" s="1967"/>
      <c r="G190" s="1967"/>
      <c r="H190" s="1967"/>
      <c r="I190" s="1967"/>
      <c r="J190" s="1967"/>
      <c r="K190" s="1967"/>
      <c r="L190" s="1967"/>
      <c r="M190" s="1967"/>
      <c r="N190" s="1968">
        <f>SUM(N182:T189)</f>
        <v>13543021</v>
      </c>
      <c r="O190" s="1968"/>
      <c r="P190" s="1968"/>
      <c r="Q190" s="1968"/>
      <c r="R190" s="1968"/>
      <c r="S190" s="1968"/>
      <c r="T190" s="1969"/>
      <c r="U190" s="1208"/>
      <c r="V190" s="1208"/>
      <c r="W190" s="1208"/>
      <c r="X190" s="1208"/>
      <c r="Y190" s="1208"/>
      <c r="Z190" s="1208"/>
      <c r="AA190" s="1208"/>
      <c r="AB190" s="1208"/>
      <c r="AC190" s="1208"/>
      <c r="AD190" s="1208"/>
      <c r="AE190" s="1208"/>
      <c r="AF190" s="1208"/>
      <c r="AG190" s="1208"/>
      <c r="AH190" s="1970" t="s">
        <v>2253</v>
      </c>
      <c r="AI190" s="1971"/>
      <c r="AJ190" s="1971"/>
      <c r="AK190" s="1971"/>
      <c r="AL190" s="1971"/>
      <c r="AM190" s="1971"/>
      <c r="AN190" s="1971"/>
      <c r="AO190" s="1971"/>
      <c r="AP190" s="1971"/>
      <c r="AQ190" s="1971"/>
      <c r="AR190" s="1971"/>
      <c r="AS190" s="1971"/>
      <c r="AT190" s="1971"/>
      <c r="AU190" s="1971"/>
      <c r="AV190" s="1971"/>
      <c r="AW190" s="1971"/>
      <c r="AX190" s="1971"/>
      <c r="AY190" s="1971"/>
      <c r="AZ190" s="1971"/>
      <c r="BA190" s="1971"/>
      <c r="BB190" s="1971"/>
      <c r="BC190" s="1971"/>
      <c r="BD190" s="1971"/>
      <c r="BE190" s="1972"/>
    </row>
    <row r="191" spans="1:57" ht="15.75" customHeight="1" thickBot="1">
      <c r="A191" s="1208"/>
      <c r="B191" s="1208"/>
      <c r="C191" s="1976" t="s">
        <v>2252</v>
      </c>
      <c r="D191" s="1977"/>
      <c r="E191" s="1977"/>
      <c r="F191" s="1977"/>
      <c r="G191" s="1977"/>
      <c r="H191" s="1977"/>
      <c r="I191" s="1977"/>
      <c r="J191" s="1977"/>
      <c r="K191" s="1977"/>
      <c r="L191" s="1977"/>
      <c r="M191" s="1977"/>
      <c r="N191" s="1978">
        <f>(N180-N190)/J29</f>
        <v>269173.97569444444</v>
      </c>
      <c r="O191" s="1979"/>
      <c r="P191" s="1979"/>
      <c r="Q191" s="1979"/>
      <c r="R191" s="1979"/>
      <c r="S191" s="1979"/>
      <c r="T191" s="1980"/>
      <c r="U191" s="1216"/>
      <c r="V191" s="1208"/>
      <c r="W191" s="1208"/>
      <c r="X191" s="1208"/>
      <c r="Y191" s="1208"/>
      <c r="Z191" s="1208"/>
      <c r="AA191" s="1208"/>
      <c r="AB191" s="1208"/>
      <c r="AC191" s="1208"/>
      <c r="AD191" s="1208"/>
      <c r="AE191" s="1208"/>
      <c r="AF191" s="1208"/>
      <c r="AG191" s="1208"/>
      <c r="AH191" s="1973"/>
      <c r="AI191" s="1974"/>
      <c r="AJ191" s="1974"/>
      <c r="AK191" s="1974"/>
      <c r="AL191" s="1974"/>
      <c r="AM191" s="1974"/>
      <c r="AN191" s="1974"/>
      <c r="AO191" s="1974"/>
      <c r="AP191" s="1974"/>
      <c r="AQ191" s="1974"/>
      <c r="AR191" s="1974"/>
      <c r="AS191" s="1974"/>
      <c r="AT191" s="1974"/>
      <c r="AU191" s="1974"/>
      <c r="AV191" s="1974"/>
      <c r="AW191" s="1974"/>
      <c r="AX191" s="1974"/>
      <c r="AY191" s="1974"/>
      <c r="AZ191" s="1974"/>
      <c r="BA191" s="1974"/>
      <c r="BB191" s="1974"/>
      <c r="BC191" s="1974"/>
      <c r="BD191" s="1974"/>
      <c r="BE191" s="1975"/>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1"/>
      <c r="AI192" s="1981"/>
      <c r="AJ192" s="1981"/>
      <c r="AK192" s="1981"/>
      <c r="AL192" s="1981"/>
      <c r="AM192" s="1981"/>
      <c r="AN192" s="1981"/>
      <c r="AO192" s="1981"/>
      <c r="AP192" s="1981"/>
      <c r="AQ192" s="1981"/>
      <c r="AR192" s="1981"/>
      <c r="AS192" s="1982"/>
      <c r="AT192" s="1982"/>
      <c r="AU192" s="1982"/>
      <c r="AV192" s="1982"/>
      <c r="AW192" s="1982"/>
      <c r="AX192" s="1982"/>
      <c r="AY192" s="1982"/>
      <c r="AZ192" s="1982"/>
      <c r="BA192" s="1982"/>
      <c r="BB192" s="1982"/>
      <c r="BC192" s="1982"/>
      <c r="BD192" s="1982"/>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1" t="s">
        <v>2251</v>
      </c>
      <c r="D194" s="1962"/>
      <c r="E194" s="1962"/>
      <c r="F194" s="1962"/>
      <c r="G194" s="1962"/>
      <c r="H194" s="1962"/>
      <c r="I194" s="1962"/>
      <c r="J194" s="1962"/>
      <c r="K194" s="1962"/>
      <c r="L194" s="1962"/>
      <c r="M194" s="1962"/>
      <c r="N194" s="1962"/>
      <c r="O194" s="1962"/>
      <c r="P194" s="1962"/>
      <c r="Q194" s="1962"/>
      <c r="R194" s="1962"/>
      <c r="S194" s="1962"/>
      <c r="T194" s="1962"/>
      <c r="U194" s="1962"/>
      <c r="V194" s="1962"/>
      <c r="W194" s="1962"/>
      <c r="X194" s="1962"/>
      <c r="Y194" s="1962"/>
      <c r="Z194" s="1962"/>
      <c r="AA194" s="1962"/>
      <c r="AB194" s="1962"/>
      <c r="AC194" s="1962"/>
      <c r="AD194" s="1962"/>
      <c r="AE194" s="1963"/>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4" t="s">
        <v>2250</v>
      </c>
      <c r="D195" s="1964"/>
      <c r="E195" s="1964"/>
      <c r="F195" s="1964"/>
      <c r="G195" s="1964"/>
      <c r="H195" s="1964"/>
      <c r="I195" s="1964"/>
      <c r="J195" s="1964"/>
      <c r="K195" s="1964"/>
      <c r="L195" s="1964"/>
      <c r="M195" s="1964"/>
      <c r="N195" s="1964"/>
      <c r="O195" s="1965" t="s">
        <v>2249</v>
      </c>
      <c r="P195" s="1965"/>
      <c r="Q195" s="1965"/>
      <c r="R195" s="1965"/>
      <c r="S195" s="1965"/>
      <c r="T195" s="1965"/>
      <c r="U195" s="1965"/>
      <c r="V195" s="1965"/>
      <c r="W195" s="1965"/>
      <c r="X195" s="1965" t="s">
        <v>2248</v>
      </c>
      <c r="Y195" s="1965"/>
      <c r="Z195" s="1965"/>
      <c r="AA195" s="1965"/>
      <c r="AB195" s="1965"/>
      <c r="AC195" s="1965"/>
      <c r="AD195" s="1965"/>
      <c r="AE195" s="1965"/>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6" t="s">
        <v>2247</v>
      </c>
      <c r="D196" s="1956"/>
      <c r="E196" s="1956"/>
      <c r="F196" s="1956"/>
      <c r="G196" s="1956"/>
      <c r="H196" s="1956"/>
      <c r="I196" s="1956"/>
      <c r="J196" s="1956"/>
      <c r="K196" s="1956"/>
      <c r="L196" s="1956"/>
      <c r="M196" s="1956"/>
      <c r="N196" s="1956"/>
      <c r="O196" s="1957">
        <v>22500</v>
      </c>
      <c r="P196" s="1957"/>
      <c r="Q196" s="1957"/>
      <c r="R196" s="1957"/>
      <c r="S196" s="1957"/>
      <c r="T196" s="1957"/>
      <c r="U196" s="1957"/>
      <c r="V196" s="1957"/>
      <c r="W196" s="1957"/>
      <c r="X196" s="1958">
        <v>0.03</v>
      </c>
      <c r="Y196" s="1958"/>
      <c r="Z196" s="1958"/>
      <c r="AA196" s="1958"/>
      <c r="AB196" s="1958"/>
      <c r="AC196" s="1958"/>
      <c r="AD196" s="1958"/>
      <c r="AE196" s="195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6" t="s">
        <v>854</v>
      </c>
      <c r="D197" s="1956"/>
      <c r="E197" s="1956"/>
      <c r="F197" s="1956"/>
      <c r="G197" s="1956"/>
      <c r="H197" s="1956"/>
      <c r="I197" s="1956"/>
      <c r="J197" s="1956"/>
      <c r="K197" s="1956"/>
      <c r="L197" s="1956"/>
      <c r="M197" s="1956"/>
      <c r="N197" s="1956"/>
      <c r="O197" s="1957">
        <v>15000</v>
      </c>
      <c r="P197" s="1957"/>
      <c r="Q197" s="1957"/>
      <c r="R197" s="1957"/>
      <c r="S197" s="1957"/>
      <c r="T197" s="1957"/>
      <c r="U197" s="1957"/>
      <c r="V197" s="1957"/>
      <c r="W197" s="1957"/>
      <c r="X197" s="1958">
        <v>0.03</v>
      </c>
      <c r="Y197" s="1958"/>
      <c r="Z197" s="1958"/>
      <c r="AA197" s="1958"/>
      <c r="AB197" s="1958"/>
      <c r="AC197" s="1958"/>
      <c r="AD197" s="1958"/>
      <c r="AE197" s="1958"/>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6" t="s">
        <v>2246</v>
      </c>
      <c r="D198" s="1956"/>
      <c r="E198" s="1956"/>
      <c r="F198" s="1956"/>
      <c r="G198" s="1956"/>
      <c r="H198" s="1956"/>
      <c r="I198" s="1956"/>
      <c r="J198" s="1956"/>
      <c r="K198" s="1956"/>
      <c r="L198" s="1956"/>
      <c r="M198" s="1956"/>
      <c r="N198" s="1956"/>
      <c r="O198" s="1959">
        <f>SUM(O196:W197)</f>
        <v>37500</v>
      </c>
      <c r="P198" s="1960"/>
      <c r="Q198" s="1960"/>
      <c r="R198" s="1960"/>
      <c r="S198" s="1960"/>
      <c r="T198" s="1960"/>
      <c r="U198" s="1960"/>
      <c r="V198" s="1960"/>
      <c r="W198" s="1960"/>
      <c r="X198" s="1960" t="s">
        <v>2245</v>
      </c>
      <c r="Y198" s="1960"/>
      <c r="Z198" s="1960"/>
      <c r="AA198" s="1960"/>
      <c r="AB198" s="1960"/>
      <c r="AC198" s="1960"/>
      <c r="AD198" s="1960"/>
      <c r="AE198" s="1960"/>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30" t="s">
        <v>2244</v>
      </c>
      <c r="D199" s="1930"/>
      <c r="E199" s="1930"/>
      <c r="F199" s="1930"/>
      <c r="G199" s="1930"/>
      <c r="H199" s="1930"/>
      <c r="I199" s="1930"/>
      <c r="J199" s="1930"/>
      <c r="K199" s="1930"/>
      <c r="L199" s="1930"/>
      <c r="M199" s="1930"/>
      <c r="N199" s="1930"/>
      <c r="O199" s="1930"/>
      <c r="P199" s="1930"/>
      <c r="Q199" s="1930"/>
      <c r="R199" s="1930"/>
      <c r="S199" s="1930"/>
      <c r="T199" s="1930"/>
      <c r="U199" s="1930"/>
      <c r="V199" s="1930"/>
      <c r="W199" s="1930"/>
      <c r="X199" s="1930"/>
      <c r="Y199" s="1930"/>
      <c r="Z199" s="1930"/>
      <c r="AA199" s="1930"/>
      <c r="AB199" s="1930"/>
      <c r="AC199" s="1930"/>
      <c r="AD199" s="1930"/>
      <c r="AE199" s="1930"/>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1" t="s">
        <v>2243</v>
      </c>
      <c r="D201" s="1932"/>
      <c r="E201" s="1932"/>
      <c r="F201" s="1932"/>
      <c r="G201" s="1932"/>
      <c r="H201" s="1932"/>
      <c r="I201" s="1932"/>
      <c r="J201" s="1932"/>
      <c r="K201" s="1932"/>
      <c r="L201" s="1932"/>
      <c r="M201" s="1932"/>
      <c r="N201" s="1932"/>
      <c r="O201" s="1932"/>
      <c r="P201" s="1932"/>
      <c r="Q201" s="1932"/>
      <c r="R201" s="1932"/>
      <c r="S201" s="1932"/>
      <c r="T201" s="1932"/>
      <c r="U201" s="1932"/>
      <c r="V201" s="1932"/>
      <c r="W201" s="1932"/>
      <c r="X201" s="1932"/>
      <c r="Y201" s="1932"/>
      <c r="Z201" s="1932"/>
      <c r="AA201" s="1932"/>
      <c r="AB201" s="1932"/>
      <c r="AC201" s="1932"/>
      <c r="AD201" s="1932"/>
      <c r="AE201" s="1932"/>
      <c r="AF201" s="1932"/>
      <c r="AG201" s="1932"/>
      <c r="AH201" s="1932"/>
      <c r="AI201" s="1932"/>
      <c r="AJ201" s="1932"/>
      <c r="AK201" s="1933"/>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4" t="s">
        <v>2242</v>
      </c>
      <c r="D202" s="1935"/>
      <c r="E202" s="1935"/>
      <c r="F202" s="1936"/>
      <c r="G202" s="1940" t="s">
        <v>2241</v>
      </c>
      <c r="H202" s="1935"/>
      <c r="I202" s="1935"/>
      <c r="J202" s="1935"/>
      <c r="K202" s="1935"/>
      <c r="L202" s="1935"/>
      <c r="M202" s="1935"/>
      <c r="N202" s="1935"/>
      <c r="O202" s="1936"/>
      <c r="P202" s="1942" t="s">
        <v>2240</v>
      </c>
      <c r="Q202" s="1943"/>
      <c r="R202" s="1943"/>
      <c r="S202" s="1943"/>
      <c r="T202" s="1944"/>
      <c r="U202" s="1948" t="s">
        <v>2239</v>
      </c>
      <c r="V202" s="1949"/>
      <c r="W202" s="1949"/>
      <c r="X202" s="1950"/>
      <c r="Y202" s="1948" t="s">
        <v>2238</v>
      </c>
      <c r="Z202" s="1949"/>
      <c r="AA202" s="1949"/>
      <c r="AB202" s="1950"/>
      <c r="AC202" s="1948" t="s">
        <v>2237</v>
      </c>
      <c r="AD202" s="1949"/>
      <c r="AE202" s="1949"/>
      <c r="AF202" s="1950"/>
      <c r="AG202" s="1940" t="s">
        <v>2236</v>
      </c>
      <c r="AH202" s="1935"/>
      <c r="AI202" s="1935"/>
      <c r="AJ202" s="1935"/>
      <c r="AK202" s="1954"/>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7"/>
      <c r="D203" s="1938"/>
      <c r="E203" s="1938"/>
      <c r="F203" s="1939"/>
      <c r="G203" s="1941"/>
      <c r="H203" s="1938"/>
      <c r="I203" s="1938"/>
      <c r="J203" s="1938"/>
      <c r="K203" s="1938"/>
      <c r="L203" s="1938"/>
      <c r="M203" s="1938"/>
      <c r="N203" s="1938"/>
      <c r="O203" s="1939"/>
      <c r="P203" s="1945"/>
      <c r="Q203" s="1946"/>
      <c r="R203" s="1946"/>
      <c r="S203" s="1946"/>
      <c r="T203" s="1947"/>
      <c r="U203" s="1951"/>
      <c r="V203" s="1952"/>
      <c r="W203" s="1952"/>
      <c r="X203" s="1953"/>
      <c r="Y203" s="1951"/>
      <c r="Z203" s="1952"/>
      <c r="AA203" s="1952"/>
      <c r="AB203" s="1953"/>
      <c r="AC203" s="1951"/>
      <c r="AD203" s="1952"/>
      <c r="AE203" s="1952"/>
      <c r="AF203" s="1953"/>
      <c r="AG203" s="1941"/>
      <c r="AH203" s="1938"/>
      <c r="AI203" s="1938"/>
      <c r="AJ203" s="1938"/>
      <c r="AK203" s="1955"/>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3">
        <v>1</v>
      </c>
      <c r="D204" s="1924"/>
      <c r="E204" s="1924"/>
      <c r="F204" s="1924"/>
      <c r="G204" s="1925" t="s">
        <v>2761</v>
      </c>
      <c r="H204" s="1925"/>
      <c r="I204" s="1925"/>
      <c r="J204" s="1925"/>
      <c r="K204" s="1925"/>
      <c r="L204" s="1925"/>
      <c r="M204" s="1925"/>
      <c r="N204" s="1925"/>
      <c r="O204" s="1925"/>
      <c r="P204" s="1926">
        <v>46419</v>
      </c>
      <c r="Q204" s="1929"/>
      <c r="R204" s="1929"/>
      <c r="S204" s="1929"/>
      <c r="T204" s="1929"/>
      <c r="U204" s="1927">
        <v>4777911</v>
      </c>
      <c r="V204" s="1927"/>
      <c r="W204" s="1927"/>
      <c r="X204" s="1927"/>
      <c r="Y204" s="1927">
        <v>919895</v>
      </c>
      <c r="Z204" s="1927"/>
      <c r="AA204" s="1927"/>
      <c r="AB204" s="1927"/>
      <c r="AC204" s="1928">
        <v>0.09</v>
      </c>
      <c r="AD204" s="1928"/>
      <c r="AE204" s="1928"/>
      <c r="AF204" s="1928"/>
      <c r="AG204" s="1912" t="s">
        <v>2765</v>
      </c>
      <c r="AH204" s="1913"/>
      <c r="AI204" s="1913"/>
      <c r="AJ204" s="1913"/>
      <c r="AK204" s="1914"/>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3">
        <v>2</v>
      </c>
      <c r="D205" s="1924"/>
      <c r="E205" s="1924"/>
      <c r="F205" s="1924"/>
      <c r="G205" s="1925" t="s">
        <v>2762</v>
      </c>
      <c r="H205" s="1925"/>
      <c r="I205" s="1925"/>
      <c r="J205" s="1925"/>
      <c r="K205" s="1925"/>
      <c r="L205" s="1925"/>
      <c r="M205" s="1925"/>
      <c r="N205" s="1925"/>
      <c r="O205" s="1925"/>
      <c r="P205" s="1926">
        <v>47635</v>
      </c>
      <c r="Q205" s="1926"/>
      <c r="R205" s="1926"/>
      <c r="S205" s="1926"/>
      <c r="T205" s="1926"/>
      <c r="U205" s="1927">
        <v>42670038</v>
      </c>
      <c r="V205" s="1927"/>
      <c r="W205" s="1927"/>
      <c r="X205" s="1927"/>
      <c r="Y205" s="1927">
        <v>2736114</v>
      </c>
      <c r="Z205" s="1927"/>
      <c r="AA205" s="1927"/>
      <c r="AB205" s="1927"/>
      <c r="AC205" s="1928">
        <v>0.27</v>
      </c>
      <c r="AD205" s="1928"/>
      <c r="AE205" s="1928"/>
      <c r="AF205" s="1928"/>
      <c r="AG205" s="1912" t="s">
        <v>2765</v>
      </c>
      <c r="AH205" s="1913"/>
      <c r="AI205" s="1913"/>
      <c r="AJ205" s="1913"/>
      <c r="AK205" s="1914"/>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3">
        <v>3</v>
      </c>
      <c r="D206" s="1924"/>
      <c r="E206" s="1924"/>
      <c r="F206" s="1924"/>
      <c r="G206" s="1925">
        <v>8609</v>
      </c>
      <c r="H206" s="1925"/>
      <c r="I206" s="1925"/>
      <c r="J206" s="1925"/>
      <c r="K206" s="1925"/>
      <c r="L206" s="1925"/>
      <c r="M206" s="1925"/>
      <c r="N206" s="1925"/>
      <c r="O206" s="1925"/>
      <c r="P206" s="1926">
        <v>47880</v>
      </c>
      <c r="Q206" s="1926"/>
      <c r="R206" s="1926"/>
      <c r="S206" s="1926"/>
      <c r="T206" s="1926"/>
      <c r="U206" s="1927">
        <v>331163</v>
      </c>
      <c r="V206" s="1927"/>
      <c r="W206" s="1927"/>
      <c r="X206" s="1927"/>
      <c r="Y206" s="1927">
        <v>331162</v>
      </c>
      <c r="Z206" s="1927"/>
      <c r="AA206" s="1927"/>
      <c r="AB206" s="1927"/>
      <c r="AC206" s="1928">
        <v>0.03</v>
      </c>
      <c r="AD206" s="1928"/>
      <c r="AE206" s="1928"/>
      <c r="AF206" s="1928"/>
      <c r="AG206" s="1912" t="s">
        <v>2765</v>
      </c>
      <c r="AH206" s="1913"/>
      <c r="AI206" s="1913"/>
      <c r="AJ206" s="1913"/>
      <c r="AK206" s="1914"/>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3">
        <v>4</v>
      </c>
      <c r="D207" s="1924"/>
      <c r="E207" s="1924"/>
      <c r="F207" s="1924"/>
      <c r="G207" s="1925" t="s">
        <v>1858</v>
      </c>
      <c r="H207" s="1925"/>
      <c r="I207" s="1925"/>
      <c r="J207" s="1925"/>
      <c r="K207" s="1925"/>
      <c r="L207" s="1925"/>
      <c r="M207" s="1925"/>
      <c r="N207" s="1925"/>
      <c r="O207" s="1925"/>
      <c r="P207" s="1926"/>
      <c r="Q207" s="1926"/>
      <c r="R207" s="1926"/>
      <c r="S207" s="1926"/>
      <c r="T207" s="1926"/>
      <c r="U207" s="1927" t="s">
        <v>1858</v>
      </c>
      <c r="V207" s="1927"/>
      <c r="W207" s="1927"/>
      <c r="X207" s="1927"/>
      <c r="Y207" s="1927" t="s">
        <v>1858</v>
      </c>
      <c r="Z207" s="1927"/>
      <c r="AA207" s="1927"/>
      <c r="AB207" s="1927"/>
      <c r="AC207" s="1928" t="s">
        <v>1858</v>
      </c>
      <c r="AD207" s="1928"/>
      <c r="AE207" s="1928"/>
      <c r="AF207" s="1928"/>
      <c r="AG207" s="1912"/>
      <c r="AH207" s="1913"/>
      <c r="AI207" s="1913"/>
      <c r="AJ207" s="1913"/>
      <c r="AK207" s="1914"/>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3">
        <v>5</v>
      </c>
      <c r="D208" s="1924"/>
      <c r="E208" s="1924"/>
      <c r="F208" s="1924"/>
      <c r="G208" s="1925" t="s">
        <v>1858</v>
      </c>
      <c r="H208" s="1925"/>
      <c r="I208" s="1925"/>
      <c r="J208" s="1925"/>
      <c r="K208" s="1925"/>
      <c r="L208" s="1925"/>
      <c r="M208" s="1925"/>
      <c r="N208" s="1925"/>
      <c r="O208" s="1925"/>
      <c r="P208" s="1926"/>
      <c r="Q208" s="1926"/>
      <c r="R208" s="1926"/>
      <c r="S208" s="1926"/>
      <c r="T208" s="1926"/>
      <c r="U208" s="1927" t="s">
        <v>1858</v>
      </c>
      <c r="V208" s="1927"/>
      <c r="W208" s="1927"/>
      <c r="X208" s="1927"/>
      <c r="Y208" s="1927" t="s">
        <v>1858</v>
      </c>
      <c r="Z208" s="1927"/>
      <c r="AA208" s="1927"/>
      <c r="AB208" s="1927"/>
      <c r="AC208" s="1928" t="s">
        <v>1858</v>
      </c>
      <c r="AD208" s="1928"/>
      <c r="AE208" s="1928"/>
      <c r="AF208" s="1928"/>
      <c r="AG208" s="1912"/>
      <c r="AH208" s="1913"/>
      <c r="AI208" s="1913"/>
      <c r="AJ208" s="1913"/>
      <c r="AK208" s="1914"/>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3">
        <v>6</v>
      </c>
      <c r="D209" s="1924"/>
      <c r="E209" s="1924"/>
      <c r="F209" s="1924"/>
      <c r="G209" s="1925" t="s">
        <v>1858</v>
      </c>
      <c r="H209" s="1925"/>
      <c r="I209" s="1925"/>
      <c r="J209" s="1925"/>
      <c r="K209" s="1925"/>
      <c r="L209" s="1925"/>
      <c r="M209" s="1925"/>
      <c r="N209" s="1925"/>
      <c r="O209" s="1925"/>
      <c r="P209" s="1926"/>
      <c r="Q209" s="1926"/>
      <c r="R209" s="1926"/>
      <c r="S209" s="1926"/>
      <c r="T209" s="1926"/>
      <c r="U209" s="1927"/>
      <c r="V209" s="1927"/>
      <c r="W209" s="1927"/>
      <c r="X209" s="1927"/>
      <c r="Y209" s="1927"/>
      <c r="Z209" s="1927"/>
      <c r="AA209" s="1927"/>
      <c r="AB209" s="1927"/>
      <c r="AC209" s="1928" t="s">
        <v>1858</v>
      </c>
      <c r="AD209" s="1928"/>
      <c r="AE209" s="1928"/>
      <c r="AF209" s="1928"/>
      <c r="AG209" s="1912"/>
      <c r="AH209" s="1913"/>
      <c r="AI209" s="1913"/>
      <c r="AJ209" s="1913"/>
      <c r="AK209" s="1914"/>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3">
        <v>7</v>
      </c>
      <c r="D210" s="1924"/>
      <c r="E210" s="1924"/>
      <c r="F210" s="1924"/>
      <c r="G210" s="1925"/>
      <c r="H210" s="1925"/>
      <c r="I210" s="1925"/>
      <c r="J210" s="1925"/>
      <c r="K210" s="1925"/>
      <c r="L210" s="1925"/>
      <c r="M210" s="1925"/>
      <c r="N210" s="1925"/>
      <c r="O210" s="1925"/>
      <c r="P210" s="1926"/>
      <c r="Q210" s="1926"/>
      <c r="R210" s="1926"/>
      <c r="S210" s="1926"/>
      <c r="T210" s="1926"/>
      <c r="U210" s="1927"/>
      <c r="V210" s="1927"/>
      <c r="W210" s="1927"/>
      <c r="X210" s="1927"/>
      <c r="Y210" s="1927"/>
      <c r="Z210" s="1927"/>
      <c r="AA210" s="1927"/>
      <c r="AB210" s="1927"/>
      <c r="AC210" s="1928" t="s">
        <v>1858</v>
      </c>
      <c r="AD210" s="1928"/>
      <c r="AE210" s="1928"/>
      <c r="AF210" s="1928"/>
      <c r="AG210" s="1912"/>
      <c r="AH210" s="1913"/>
      <c r="AI210" s="1913"/>
      <c r="AJ210" s="1913"/>
      <c r="AK210" s="1914"/>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5" t="s">
        <v>2235</v>
      </c>
      <c r="D211" s="1916"/>
      <c r="E211" s="1916"/>
      <c r="F211" s="1916"/>
      <c r="G211" s="1916"/>
      <c r="H211" s="1916"/>
      <c r="I211" s="1916"/>
      <c r="J211" s="1916"/>
      <c r="K211" s="1916"/>
      <c r="L211" s="1916"/>
      <c r="M211" s="1916"/>
      <c r="N211" s="1916"/>
      <c r="O211" s="1916"/>
      <c r="P211" s="1917"/>
      <c r="Q211" s="1917"/>
      <c r="R211" s="1917"/>
      <c r="S211" s="1917"/>
      <c r="T211" s="1917"/>
      <c r="U211" s="1918">
        <f>-SUM(U204:U210)</f>
        <v>-47779112</v>
      </c>
      <c r="V211" s="1918"/>
      <c r="W211" s="1918"/>
      <c r="X211" s="1918"/>
      <c r="Y211" s="1918">
        <f>-SUM(Y204:Y210)</f>
        <v>-3987171</v>
      </c>
      <c r="Z211" s="1918"/>
      <c r="AA211" s="1918"/>
      <c r="AB211" s="1918"/>
      <c r="AC211" s="1919">
        <f>-SUM(AC204:AC210)</f>
        <v>-0.39</v>
      </c>
      <c r="AD211" s="1919"/>
      <c r="AE211" s="1919"/>
      <c r="AF211" s="1919"/>
      <c r="AG211" s="1920"/>
      <c r="AH211" s="1921"/>
      <c r="AI211" s="1921"/>
      <c r="AJ211" s="1921"/>
      <c r="AK211" s="1922"/>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9" t="s">
        <v>2233</v>
      </c>
      <c r="C216" s="1900"/>
      <c r="D216" s="1900"/>
      <c r="E216" s="1900"/>
      <c r="F216" s="1900"/>
      <c r="G216" s="1900"/>
      <c r="H216" s="1900"/>
      <c r="I216" s="1900"/>
      <c r="J216" s="1900"/>
      <c r="K216" s="1900"/>
      <c r="L216" s="1900"/>
      <c r="M216" s="1900"/>
      <c r="N216" s="1900"/>
      <c r="O216" s="1900"/>
      <c r="P216" s="1900"/>
      <c r="Q216" s="1900"/>
      <c r="R216" s="1900"/>
      <c r="S216" s="1900"/>
      <c r="T216" s="1900"/>
      <c r="U216" s="1900"/>
      <c r="V216" s="1900"/>
      <c r="W216" s="1900"/>
      <c r="X216" s="1900"/>
      <c r="Y216" s="1900"/>
      <c r="Z216" s="1900"/>
      <c r="AA216" s="1900"/>
      <c r="AB216" s="1900"/>
      <c r="AC216" s="1900"/>
      <c r="AD216" s="1900"/>
      <c r="AE216" s="1900"/>
      <c r="AF216" s="1900"/>
      <c r="AG216" s="1900"/>
      <c r="AH216" s="1900"/>
      <c r="AI216" s="1900"/>
      <c r="AJ216" s="1900"/>
      <c r="AK216" s="1900"/>
      <c r="AL216" s="1900"/>
      <c r="AM216" s="1900"/>
      <c r="AN216" s="1900"/>
      <c r="AO216" s="1900"/>
      <c r="AP216" s="1900"/>
      <c r="AQ216" s="1900"/>
      <c r="AR216" s="1900"/>
      <c r="AS216" s="1900"/>
      <c r="AT216" s="1900"/>
      <c r="AU216" s="1900"/>
      <c r="AV216" s="1900"/>
      <c r="AW216" s="1900"/>
      <c r="AX216" s="1900"/>
      <c r="AY216" s="1900"/>
      <c r="AZ216" s="1900"/>
      <c r="BA216" s="1900"/>
      <c r="BB216" s="1900"/>
      <c r="BC216" s="1900"/>
      <c r="BD216" s="1901"/>
      <c r="BE216" s="1215"/>
    </row>
    <row r="217" spans="1:57" ht="15.75" customHeight="1">
      <c r="A217" s="1208"/>
      <c r="B217" s="1902"/>
      <c r="C217" s="1903"/>
      <c r="D217" s="1903"/>
      <c r="E217" s="1903"/>
      <c r="F217" s="1903"/>
      <c r="G217" s="1903"/>
      <c r="H217" s="1903"/>
      <c r="I217" s="1903"/>
      <c r="J217" s="1903"/>
      <c r="K217" s="1903"/>
      <c r="L217" s="1903"/>
      <c r="M217" s="1903"/>
      <c r="N217" s="1903"/>
      <c r="O217" s="1903"/>
      <c r="P217" s="1903"/>
      <c r="Q217" s="1903"/>
      <c r="R217" s="1903"/>
      <c r="S217" s="1903"/>
      <c r="T217" s="1903"/>
      <c r="U217" s="1903"/>
      <c r="V217" s="1903"/>
      <c r="W217" s="1903"/>
      <c r="X217" s="1903"/>
      <c r="Y217" s="1903"/>
      <c r="Z217" s="1903"/>
      <c r="AA217" s="1903"/>
      <c r="AB217" s="1903"/>
      <c r="AC217" s="1903"/>
      <c r="AD217" s="1903"/>
      <c r="AE217" s="1903"/>
      <c r="AF217" s="1903"/>
      <c r="AG217" s="1903"/>
      <c r="AH217" s="1903"/>
      <c r="AI217" s="1903"/>
      <c r="AJ217" s="1903"/>
      <c r="AK217" s="1903"/>
      <c r="AL217" s="1903"/>
      <c r="AM217" s="1903"/>
      <c r="AN217" s="1903"/>
      <c r="AO217" s="1903"/>
      <c r="AP217" s="1903"/>
      <c r="AQ217" s="1903"/>
      <c r="AR217" s="1903"/>
      <c r="AS217" s="1903"/>
      <c r="AT217" s="1903"/>
      <c r="AU217" s="1903"/>
      <c r="AV217" s="1903"/>
      <c r="AW217" s="1903"/>
      <c r="AX217" s="1903"/>
      <c r="AY217" s="1903"/>
      <c r="AZ217" s="1903"/>
      <c r="BA217" s="1903"/>
      <c r="BB217" s="1903"/>
      <c r="BC217" s="1903"/>
      <c r="BD217" s="1904"/>
      <c r="BE217" s="1215"/>
    </row>
    <row r="218" spans="1:57" ht="15.75" customHeight="1">
      <c r="A218" s="1208"/>
      <c r="B218" s="1905" t="s">
        <v>2232</v>
      </c>
      <c r="C218" s="1906"/>
      <c r="D218" s="1906"/>
      <c r="E218" s="1906"/>
      <c r="F218" s="1906"/>
      <c r="G218" s="1906"/>
      <c r="H218" s="1906"/>
      <c r="I218" s="1906"/>
      <c r="J218" s="1906"/>
      <c r="K218" s="1906"/>
      <c r="L218" s="1906"/>
      <c r="M218" s="1906"/>
      <c r="N218" s="1906"/>
      <c r="O218" s="1906"/>
      <c r="P218" s="1906"/>
      <c r="Q218" s="1906"/>
      <c r="R218" s="1906"/>
      <c r="S218" s="1906"/>
      <c r="T218" s="1906"/>
      <c r="U218" s="1906"/>
      <c r="V218" s="1906"/>
      <c r="W218" s="1906"/>
      <c r="X218" s="1906"/>
      <c r="Y218" s="1906"/>
      <c r="Z218" s="1906"/>
      <c r="AA218" s="1906"/>
      <c r="AB218" s="1906"/>
      <c r="AC218" s="1906"/>
      <c r="AD218" s="1906"/>
      <c r="AE218" s="1906"/>
      <c r="AF218" s="1906"/>
      <c r="AG218" s="1906"/>
      <c r="AH218" s="1906"/>
      <c r="AI218" s="1906"/>
      <c r="AJ218" s="1906"/>
      <c r="AK218" s="1906"/>
      <c r="AL218" s="1906"/>
      <c r="AM218" s="1906"/>
      <c r="AN218" s="1906"/>
      <c r="AO218" s="1906"/>
      <c r="AP218" s="1906"/>
      <c r="AQ218" s="1906"/>
      <c r="AR218" s="1906"/>
      <c r="AS218" s="1906"/>
      <c r="AT218" s="1906"/>
      <c r="AU218" s="1906"/>
      <c r="AV218" s="1906"/>
      <c r="AW218" s="1906"/>
      <c r="AX218" s="1906"/>
      <c r="AY218" s="1906"/>
      <c r="AZ218" s="1906"/>
      <c r="BA218" s="1906"/>
      <c r="BB218" s="1906"/>
      <c r="BC218" s="1906"/>
      <c r="BD218" s="1907"/>
      <c r="BE218" s="1215"/>
    </row>
    <row r="219" spans="1:57" ht="15.75" customHeight="1">
      <c r="A219" s="1208"/>
      <c r="B219" s="1905" t="s">
        <v>2231</v>
      </c>
      <c r="C219" s="1906"/>
      <c r="D219" s="1906"/>
      <c r="E219" s="1906"/>
      <c r="F219" s="1906"/>
      <c r="G219" s="1906"/>
      <c r="H219" s="1906"/>
      <c r="I219" s="1906"/>
      <c r="J219" s="1906"/>
      <c r="K219" s="1906"/>
      <c r="L219" s="1906"/>
      <c r="M219" s="1906"/>
      <c r="N219" s="1906"/>
      <c r="O219" s="1906"/>
      <c r="P219" s="1906"/>
      <c r="Q219" s="1906"/>
      <c r="R219" s="1906"/>
      <c r="S219" s="1906"/>
      <c r="T219" s="1906"/>
      <c r="U219" s="1906"/>
      <c r="V219" s="1906"/>
      <c r="W219" s="1906"/>
      <c r="X219" s="1906"/>
      <c r="Y219" s="1906"/>
      <c r="Z219" s="1906"/>
      <c r="AA219" s="1906"/>
      <c r="AB219" s="1906"/>
      <c r="AC219" s="1906"/>
      <c r="AD219" s="1906"/>
      <c r="AE219" s="1906"/>
      <c r="AF219" s="1906"/>
      <c r="AG219" s="1906"/>
      <c r="AH219" s="1906"/>
      <c r="AI219" s="1906"/>
      <c r="AJ219" s="1906"/>
      <c r="AK219" s="1906"/>
      <c r="AL219" s="1906"/>
      <c r="AM219" s="1906"/>
      <c r="AN219" s="1906"/>
      <c r="AO219" s="1906"/>
      <c r="AP219" s="1906"/>
      <c r="AQ219" s="1906"/>
      <c r="AR219" s="1906"/>
      <c r="AS219" s="1906"/>
      <c r="AT219" s="1906"/>
      <c r="AU219" s="1906"/>
      <c r="AV219" s="1906"/>
      <c r="AW219" s="1906"/>
      <c r="AX219" s="1906"/>
      <c r="AY219" s="1906"/>
      <c r="AZ219" s="1906"/>
      <c r="BA219" s="1906"/>
      <c r="BB219" s="1906"/>
      <c r="BC219" s="1906"/>
      <c r="BD219" s="1907"/>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8" t="s">
        <v>2230</v>
      </c>
      <c r="C221" s="1909"/>
      <c r="D221" s="1909"/>
      <c r="E221" s="1909"/>
      <c r="F221" s="1909"/>
      <c r="G221" s="1909"/>
      <c r="H221" s="1909"/>
      <c r="I221" s="1909"/>
      <c r="J221" s="1909"/>
      <c r="K221" s="1909"/>
      <c r="L221" s="1909"/>
      <c r="M221" s="1909"/>
      <c r="N221" s="1909"/>
      <c r="O221" s="1909"/>
      <c r="P221" s="1909"/>
      <c r="Q221" s="1909"/>
      <c r="R221" s="1909"/>
      <c r="S221" s="1909"/>
      <c r="T221" s="1909"/>
      <c r="U221" s="1909"/>
      <c r="V221" s="1909"/>
      <c r="W221" s="1909"/>
      <c r="X221" s="1909"/>
      <c r="Y221" s="1909"/>
      <c r="Z221" s="1909"/>
      <c r="AA221" s="1909"/>
      <c r="AB221" s="1909"/>
      <c r="AC221" s="1909"/>
      <c r="AD221" s="1909"/>
      <c r="AE221" s="1909"/>
      <c r="AF221" s="1909"/>
      <c r="AG221" s="1909"/>
      <c r="AH221" s="1909"/>
      <c r="AI221" s="1909"/>
      <c r="AJ221" s="1909"/>
      <c r="AK221" s="1909"/>
      <c r="AL221" s="1909"/>
      <c r="AM221" s="1909"/>
      <c r="AN221" s="1909"/>
      <c r="AO221" s="1909"/>
      <c r="AP221" s="1909"/>
      <c r="AQ221" s="1909"/>
      <c r="AR221" s="1909"/>
      <c r="AS221" s="1909"/>
      <c r="AT221" s="1909"/>
      <c r="AU221" s="1909"/>
      <c r="AV221" s="1909"/>
      <c r="AW221" s="1909"/>
      <c r="AX221" s="1909"/>
      <c r="AY221" s="1909"/>
      <c r="AZ221" s="1909"/>
      <c r="BA221" s="1909"/>
      <c r="BB221" s="1909"/>
      <c r="BC221" s="1909"/>
      <c r="BD221" s="1910"/>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1" t="s">
        <v>2228</v>
      </c>
      <c r="I225" s="1911"/>
      <c r="J225" s="1911"/>
      <c r="K225" s="1911"/>
      <c r="L225" s="1911"/>
      <c r="M225" s="1911"/>
      <c r="N225" s="1911"/>
      <c r="O225" s="1911"/>
      <c r="P225" s="1911"/>
      <c r="Q225" s="1911"/>
      <c r="R225" s="1911"/>
      <c r="S225" s="1911"/>
      <c r="T225" s="1911"/>
      <c r="U225" s="1911"/>
      <c r="V225" s="1911"/>
      <c r="W225" s="1911"/>
      <c r="X225" s="1911"/>
      <c r="Y225" s="1911"/>
      <c r="Z225" s="1911"/>
      <c r="AA225" s="1911"/>
      <c r="AB225" s="1911"/>
      <c r="AC225" s="1911"/>
      <c r="AD225" s="1911"/>
      <c r="AE225" s="1911"/>
      <c r="AF225" s="1911"/>
      <c r="AG225" s="1911"/>
      <c r="AH225" s="1911"/>
      <c r="AI225" s="1911"/>
      <c r="AJ225" s="1911"/>
      <c r="AK225" s="1911"/>
      <c r="AL225" s="1911"/>
      <c r="AM225" s="1911"/>
      <c r="AN225" s="1911"/>
      <c r="AO225" s="1911"/>
      <c r="AP225" s="1911"/>
      <c r="AQ225" s="1911"/>
      <c r="AR225" s="1911"/>
      <c r="AS225" s="1911"/>
      <c r="AT225" s="1911"/>
      <c r="AU225" s="1911"/>
      <c r="AV225" s="1911"/>
      <c r="AW225" s="1911"/>
      <c r="AX225" s="1911"/>
      <c r="AY225" s="1911"/>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4" t="s">
        <v>2227</v>
      </c>
      <c r="I227" s="1894"/>
      <c r="J227" s="1894"/>
      <c r="K227" s="1894"/>
      <c r="L227" s="1894"/>
      <c r="M227" s="1894"/>
      <c r="N227" s="1894"/>
      <c r="O227" s="1894"/>
      <c r="P227" s="1894"/>
      <c r="Q227" s="1894"/>
      <c r="R227" s="1894"/>
      <c r="S227" s="1894"/>
      <c r="T227" s="1894"/>
      <c r="U227" s="1894"/>
      <c r="V227" s="1894"/>
      <c r="W227" s="1894"/>
      <c r="X227" s="1894"/>
      <c r="Y227" s="1894"/>
      <c r="Z227" s="1894"/>
      <c r="AA227" s="1894"/>
      <c r="AB227" s="1894"/>
      <c r="AC227" s="1894"/>
      <c r="AD227" s="1894"/>
      <c r="AE227" s="1894"/>
      <c r="AF227" s="1894"/>
      <c r="AG227" s="1894"/>
      <c r="AH227" s="1894"/>
      <c r="AI227" s="1894"/>
      <c r="AJ227" s="1894"/>
      <c r="AK227" s="1894"/>
      <c r="AL227" s="1894"/>
      <c r="AM227" s="1894"/>
      <c r="AN227" s="1894"/>
      <c r="AO227" s="1894"/>
      <c r="AP227" s="1894"/>
      <c r="AQ227" s="1894"/>
      <c r="AR227" s="1894"/>
      <c r="AS227" s="1894"/>
      <c r="AT227" s="1894"/>
      <c r="AU227" s="1894"/>
      <c r="AV227" s="1894"/>
      <c r="AW227" s="1894"/>
      <c r="AX227" s="1894"/>
      <c r="AY227" s="1894"/>
      <c r="AZ227" s="1894"/>
      <c r="BA227" s="1208"/>
      <c r="BB227" s="1208"/>
      <c r="BC227" s="1208"/>
      <c r="BD227" s="1215"/>
      <c r="BE227" s="1215"/>
    </row>
    <row r="228" spans="1:57" ht="15.75" customHeight="1">
      <c r="A228" s="1208"/>
      <c r="B228" s="1207"/>
      <c r="C228" s="1208"/>
      <c r="D228" s="1208"/>
      <c r="E228" s="1208"/>
      <c r="F228" s="1208"/>
      <c r="G228" s="1208"/>
      <c r="H228" s="1894"/>
      <c r="I228" s="1894"/>
      <c r="J228" s="1894"/>
      <c r="K228" s="1894"/>
      <c r="L228" s="1894"/>
      <c r="M228" s="1894"/>
      <c r="N228" s="1894"/>
      <c r="O228" s="1894"/>
      <c r="P228" s="1894"/>
      <c r="Q228" s="1894"/>
      <c r="R228" s="1894"/>
      <c r="S228" s="1894"/>
      <c r="T228" s="1894"/>
      <c r="U228" s="1894"/>
      <c r="V228" s="1894"/>
      <c r="W228" s="1894"/>
      <c r="X228" s="1894"/>
      <c r="Y228" s="1894"/>
      <c r="Z228" s="1894"/>
      <c r="AA228" s="1894"/>
      <c r="AB228" s="1894"/>
      <c r="AC228" s="1894"/>
      <c r="AD228" s="1894"/>
      <c r="AE228" s="1894"/>
      <c r="AF228" s="1894"/>
      <c r="AG228" s="1894"/>
      <c r="AH228" s="1894"/>
      <c r="AI228" s="1894"/>
      <c r="AJ228" s="1894"/>
      <c r="AK228" s="1894"/>
      <c r="AL228" s="1894"/>
      <c r="AM228" s="1894"/>
      <c r="AN228" s="1894"/>
      <c r="AO228" s="1894"/>
      <c r="AP228" s="1894"/>
      <c r="AQ228" s="1894"/>
      <c r="AR228" s="1894"/>
      <c r="AS228" s="1894"/>
      <c r="AT228" s="1894"/>
      <c r="AU228" s="1894"/>
      <c r="AV228" s="1894"/>
      <c r="AW228" s="1894"/>
      <c r="AX228" s="1894"/>
      <c r="AY228" s="1894"/>
      <c r="AZ228" s="1894"/>
      <c r="BA228" s="1208"/>
      <c r="BB228" s="1208"/>
      <c r="BC228" s="1208"/>
      <c r="BD228" s="1215"/>
      <c r="BE228" s="1215"/>
    </row>
    <row r="229" spans="1:57" ht="15.75" customHeight="1">
      <c r="A229" s="1208"/>
      <c r="B229" s="1207"/>
      <c r="C229" s="1208"/>
      <c r="D229" s="1208"/>
      <c r="E229" s="1208"/>
      <c r="F229" s="1208"/>
      <c r="G229" s="1208"/>
      <c r="H229" s="1894"/>
      <c r="I229" s="1894"/>
      <c r="J229" s="1894"/>
      <c r="K229" s="1894"/>
      <c r="L229" s="1894"/>
      <c r="M229" s="1894"/>
      <c r="N229" s="1894"/>
      <c r="O229" s="1894"/>
      <c r="P229" s="1894"/>
      <c r="Q229" s="1894"/>
      <c r="R229" s="1894"/>
      <c r="S229" s="1894"/>
      <c r="T229" s="1894"/>
      <c r="U229" s="1894"/>
      <c r="V229" s="1894"/>
      <c r="W229" s="1894"/>
      <c r="X229" s="1894"/>
      <c r="Y229" s="1894"/>
      <c r="Z229" s="1894"/>
      <c r="AA229" s="1894"/>
      <c r="AB229" s="1894"/>
      <c r="AC229" s="1894"/>
      <c r="AD229" s="1894"/>
      <c r="AE229" s="1894"/>
      <c r="AF229" s="1894"/>
      <c r="AG229" s="1894"/>
      <c r="AH229" s="1894"/>
      <c r="AI229" s="1894"/>
      <c r="AJ229" s="1894"/>
      <c r="AK229" s="1894"/>
      <c r="AL229" s="1894"/>
      <c r="AM229" s="1894"/>
      <c r="AN229" s="1894"/>
      <c r="AO229" s="1894"/>
      <c r="AP229" s="1894"/>
      <c r="AQ229" s="1894"/>
      <c r="AR229" s="1894"/>
      <c r="AS229" s="1894"/>
      <c r="AT229" s="1894"/>
      <c r="AU229" s="1894"/>
      <c r="AV229" s="1894"/>
      <c r="AW229" s="1894"/>
      <c r="AX229" s="1894"/>
      <c r="AY229" s="1894"/>
      <c r="AZ229" s="1894"/>
      <c r="BA229" s="1208"/>
      <c r="BB229" s="1208"/>
      <c r="BC229" s="1208"/>
      <c r="BD229" s="1215"/>
      <c r="BE229" s="1215"/>
    </row>
    <row r="230" spans="1:57" ht="15.75" customHeight="1">
      <c r="A230" s="1208"/>
      <c r="B230" s="1207"/>
      <c r="C230" s="1208"/>
      <c r="D230" s="1208"/>
      <c r="E230" s="1208"/>
      <c r="F230" s="1208"/>
      <c r="G230" s="1208"/>
      <c r="H230" s="1894"/>
      <c r="I230" s="1894"/>
      <c r="J230" s="1894"/>
      <c r="K230" s="1894"/>
      <c r="L230" s="1894"/>
      <c r="M230" s="1894"/>
      <c r="N230" s="1894"/>
      <c r="O230" s="1894"/>
      <c r="P230" s="1894"/>
      <c r="Q230" s="1894"/>
      <c r="R230" s="1894"/>
      <c r="S230" s="1894"/>
      <c r="T230" s="1894"/>
      <c r="U230" s="1894"/>
      <c r="V230" s="1894"/>
      <c r="W230" s="1894"/>
      <c r="X230" s="1894"/>
      <c r="Y230" s="1894"/>
      <c r="Z230" s="1894"/>
      <c r="AA230" s="1894"/>
      <c r="AB230" s="1894"/>
      <c r="AC230" s="1894"/>
      <c r="AD230" s="1894"/>
      <c r="AE230" s="1894"/>
      <c r="AF230" s="1894"/>
      <c r="AG230" s="1894"/>
      <c r="AH230" s="1894"/>
      <c r="AI230" s="1894"/>
      <c r="AJ230" s="1894"/>
      <c r="AK230" s="1894"/>
      <c r="AL230" s="1894"/>
      <c r="AM230" s="1894"/>
      <c r="AN230" s="1894"/>
      <c r="AO230" s="1894"/>
      <c r="AP230" s="1894"/>
      <c r="AQ230" s="1894"/>
      <c r="AR230" s="1894"/>
      <c r="AS230" s="1894"/>
      <c r="AT230" s="1894"/>
      <c r="AU230" s="1894"/>
      <c r="AV230" s="1894"/>
      <c r="AW230" s="1894"/>
      <c r="AX230" s="1894"/>
      <c r="AY230" s="1894"/>
      <c r="AZ230" s="1894"/>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5" t="s">
        <v>2226</v>
      </c>
      <c r="I232" s="1895"/>
      <c r="J232" s="1895"/>
      <c r="K232" s="1895"/>
      <c r="L232" s="1895"/>
      <c r="M232" s="1895"/>
      <c r="N232" s="1895"/>
      <c r="O232" s="1895"/>
      <c r="P232" s="1895"/>
      <c r="Q232" s="1895"/>
      <c r="R232" s="1895"/>
      <c r="S232" s="1895"/>
      <c r="T232" s="1895"/>
      <c r="U232" s="1895"/>
      <c r="V232" s="1895"/>
      <c r="W232" s="1895"/>
      <c r="X232" s="1895"/>
      <c r="Y232" s="1895"/>
      <c r="Z232" s="1895"/>
      <c r="AA232" s="1895"/>
      <c r="AB232" s="1895"/>
      <c r="AC232" s="1895"/>
      <c r="AD232" s="1895"/>
      <c r="AE232" s="1895"/>
      <c r="AF232" s="1895"/>
      <c r="AG232" s="1895"/>
      <c r="AH232" s="1895"/>
      <c r="AI232" s="1895"/>
      <c r="AJ232" s="1895"/>
      <c r="AK232" s="1895"/>
      <c r="AL232" s="1895"/>
      <c r="AM232" s="1895"/>
      <c r="AN232" s="1895"/>
      <c r="AO232" s="1895"/>
      <c r="AP232" s="1895"/>
      <c r="AQ232" s="1895"/>
      <c r="AR232" s="1895"/>
      <c r="AS232" s="1895"/>
      <c r="AT232" s="1895"/>
      <c r="AU232" s="1895"/>
      <c r="AV232" s="1895"/>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5" t="s">
        <v>2225</v>
      </c>
      <c r="I234" s="1885"/>
      <c r="J234" s="1885"/>
      <c r="K234" s="1885"/>
      <c r="L234" s="1259"/>
      <c r="M234" s="1259"/>
      <c r="N234" s="1259"/>
      <c r="O234" s="1259"/>
      <c r="P234" s="1259"/>
      <c r="Q234" s="1259"/>
      <c r="R234" s="1259"/>
      <c r="S234" s="1896"/>
      <c r="T234" s="1897"/>
      <c r="U234" s="1897"/>
      <c r="V234" s="1897"/>
      <c r="W234" s="1897"/>
      <c r="X234" s="1897"/>
      <c r="Y234" s="1897"/>
      <c r="Z234" s="1897"/>
      <c r="AA234" s="1897"/>
      <c r="AB234" s="1897"/>
      <c r="AC234" s="1897"/>
      <c r="AD234" s="1897"/>
      <c r="AE234" s="1897"/>
      <c r="AF234" s="1897"/>
      <c r="AG234" s="1897"/>
      <c r="AH234" s="1897"/>
      <c r="AI234" s="1897"/>
      <c r="AJ234" s="1898"/>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5" t="s">
        <v>2224</v>
      </c>
      <c r="I236" s="1885"/>
      <c r="J236" s="1885"/>
      <c r="K236" s="1261"/>
      <c r="L236" s="1259"/>
      <c r="M236" s="1259"/>
      <c r="N236" s="1259"/>
      <c r="O236" s="1259"/>
      <c r="P236" s="1259"/>
      <c r="Q236" s="1259"/>
      <c r="R236" s="1259"/>
      <c r="S236" s="1886" t="s">
        <v>2657</v>
      </c>
      <c r="T236" s="1887"/>
      <c r="U236" s="1887"/>
      <c r="V236" s="1887"/>
      <c r="W236" s="1887"/>
      <c r="X236" s="1887"/>
      <c r="Y236" s="1887"/>
      <c r="Z236" s="1887"/>
      <c r="AA236" s="1887"/>
      <c r="AB236" s="1887"/>
      <c r="AC236" s="1887"/>
      <c r="AD236" s="1887"/>
      <c r="AE236" s="1887"/>
      <c r="AF236" s="1887"/>
      <c r="AG236" s="1887"/>
      <c r="AH236" s="1887"/>
      <c r="AI236" s="1887"/>
      <c r="AJ236" s="1888"/>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5" t="s">
        <v>441</v>
      </c>
      <c r="I238" s="1885"/>
      <c r="J238" s="1261"/>
      <c r="K238" s="1261"/>
      <c r="L238" s="1259"/>
      <c r="M238" s="1259"/>
      <c r="N238" s="1259"/>
      <c r="O238" s="1259"/>
      <c r="P238" s="1259"/>
      <c r="Q238" s="1259"/>
      <c r="R238" s="1259"/>
      <c r="S238" s="1886" t="s">
        <v>2766</v>
      </c>
      <c r="T238" s="1887"/>
      <c r="U238" s="1887"/>
      <c r="V238" s="1887"/>
      <c r="W238" s="1887"/>
      <c r="X238" s="1887"/>
      <c r="Y238" s="1887"/>
      <c r="Z238" s="1887"/>
      <c r="AA238" s="1887"/>
      <c r="AB238" s="1887"/>
      <c r="AC238" s="1887"/>
      <c r="AD238" s="1887"/>
      <c r="AE238" s="1887"/>
      <c r="AF238" s="1887"/>
      <c r="AG238" s="1887"/>
      <c r="AH238" s="1887"/>
      <c r="AI238" s="1887"/>
      <c r="AJ238" s="1888"/>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9" t="s">
        <v>2223</v>
      </c>
      <c r="I240" s="1889"/>
      <c r="J240" s="1889"/>
      <c r="K240" s="1889"/>
      <c r="L240" s="1889"/>
      <c r="M240" s="1889"/>
      <c r="N240" s="1889"/>
      <c r="O240" s="1889"/>
      <c r="P240" s="1259"/>
      <c r="Q240" s="1259"/>
      <c r="R240" s="1259"/>
      <c r="S240" s="1886" t="s">
        <v>2662</v>
      </c>
      <c r="T240" s="1887"/>
      <c r="U240" s="1887"/>
      <c r="V240" s="1887"/>
      <c r="W240" s="1887"/>
      <c r="X240" s="1887"/>
      <c r="Y240" s="1887"/>
      <c r="Z240" s="1887"/>
      <c r="AA240" s="1887"/>
      <c r="AB240" s="1887"/>
      <c r="AC240" s="1887"/>
      <c r="AD240" s="1887"/>
      <c r="AE240" s="1887"/>
      <c r="AF240" s="1887"/>
      <c r="AG240" s="1887"/>
      <c r="AH240" s="1887"/>
      <c r="AI240" s="1887"/>
      <c r="AJ240" s="1888"/>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90" t="s">
        <v>2222</v>
      </c>
      <c r="I242" s="1890"/>
      <c r="J242" s="1259"/>
      <c r="K242" s="1259"/>
      <c r="L242" s="1259"/>
      <c r="M242" s="1259"/>
      <c r="N242" s="1259"/>
      <c r="O242" s="1259"/>
      <c r="P242" s="1259"/>
      <c r="Q242" s="1259"/>
      <c r="R242" s="1259"/>
      <c r="S242" s="1891">
        <v>46082</v>
      </c>
      <c r="T242" s="1892"/>
      <c r="U242" s="1892"/>
      <c r="V242" s="1892"/>
      <c r="W242" s="1892"/>
      <c r="X242" s="1892"/>
      <c r="Y242" s="1892"/>
      <c r="Z242" s="1892"/>
      <c r="AA242" s="1892"/>
      <c r="AB242" s="1892"/>
      <c r="AC242" s="1892"/>
      <c r="AD242" s="1892"/>
      <c r="AE242" s="1892"/>
      <c r="AF242" s="1892"/>
      <c r="AG242" s="1892"/>
      <c r="AH242" s="1892"/>
      <c r="AI242" s="1892"/>
      <c r="AJ242" s="1893"/>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disablePrompts="1"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53" fitToHeight="4" orientation="portrait" r:id="rId1"/>
  <rowBreaks count="1" manualBreakCount="1">
    <brk id="214" max="56" man="1"/>
  </rowBreaks>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1" workbookViewId="0">
      <selection activeCell="AB56" sqref="AB56:AF56"/>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2" t="s">
        <v>1280</v>
      </c>
      <c r="B1" s="2362"/>
      <c r="C1" s="2362"/>
      <c r="D1" s="2362"/>
      <c r="E1" s="2362"/>
      <c r="F1" s="2362"/>
      <c r="G1" s="2362"/>
      <c r="H1" s="2362"/>
      <c r="I1" s="2362"/>
      <c r="J1" s="2362"/>
      <c r="K1" s="2362"/>
      <c r="L1" s="2362"/>
      <c r="M1" s="2362"/>
      <c r="N1" s="2362"/>
      <c r="O1" s="2362"/>
      <c r="P1" s="2362"/>
      <c r="Q1" s="2362"/>
      <c r="R1" s="2362"/>
      <c r="S1" s="2362"/>
      <c r="T1" s="2362"/>
      <c r="U1" s="2362"/>
      <c r="V1" s="2362"/>
      <c r="W1" s="2362"/>
      <c r="X1" s="2362"/>
      <c r="Y1" s="2362"/>
      <c r="Z1" s="2362"/>
      <c r="AA1" s="2362"/>
      <c r="AB1" s="2362"/>
      <c r="AC1" s="2362"/>
      <c r="AD1" s="2362"/>
      <c r="AE1" s="2362"/>
      <c r="AF1" s="2362"/>
      <c r="AG1" s="2362"/>
      <c r="AH1" s="2362"/>
      <c r="AI1" s="2362"/>
      <c r="AJ1" s="2362"/>
      <c r="AK1" s="2362"/>
      <c r="AL1" s="2362"/>
      <c r="AM1" s="2362"/>
      <c r="AN1" s="2362"/>
    </row>
    <row r="2" spans="1:40" ht="12.95" customHeight="1" thickBot="1">
      <c r="A2" s="2363"/>
      <c r="B2" s="2363"/>
      <c r="C2" s="2363"/>
      <c r="D2" s="2363"/>
      <c r="E2" s="2363"/>
      <c r="F2" s="2363"/>
      <c r="G2" s="2363"/>
      <c r="H2" s="2363"/>
      <c r="I2" s="2363"/>
      <c r="J2" s="2363"/>
      <c r="K2" s="2363"/>
      <c r="L2" s="2363"/>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236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64" t="str">
        <f xml:space="preserve"> IF(T25=100%,'Sources and Basis Breakdown'!G2,'Sources and Basis Breakdown'!F2)</f>
        <v>30% PVC for New Const/
Rehabilitation
DDA/QCT
Building(s)</v>
      </c>
      <c r="U7" s="2364"/>
      <c r="V7" s="2364"/>
      <c r="W7" s="2364"/>
      <c r="X7" s="2364"/>
      <c r="Y7" s="2364" t="str">
        <f>IF(T25=100%,"",'Sources and Basis Breakdown'!G2)</f>
        <v>30% PVC for New Const/
Rehabilitation
NON-DDA/
NON-QCT Building(s)</v>
      </c>
      <c r="Z7" s="2364"/>
      <c r="AA7" s="2364"/>
      <c r="AB7" s="2364"/>
      <c r="AC7" s="2364"/>
      <c r="AD7" s="2364" t="str">
        <f xml:space="preserve"> IF(T25=100%, 'Sources and Basis Breakdown'!J2,'Sources and Basis Breakdown'!I2)</f>
        <v>30% PVC for Acquisition
DDA/QCT Building(s)</v>
      </c>
      <c r="AE7" s="2364"/>
      <c r="AF7" s="2364"/>
      <c r="AG7" s="2364"/>
      <c r="AH7" s="2364"/>
      <c r="AI7" s="2364" t="str">
        <f>IF(T25=100%,"",'Sources and Basis Breakdown'!J2)</f>
        <v>30% PVC for Acquisition
NON-DDA/
NON-QCT Building(s)</v>
      </c>
      <c r="AJ7" s="2364"/>
      <c r="AK7" s="2364"/>
      <c r="AL7" s="2364"/>
      <c r="AM7" s="2364"/>
    </row>
    <row r="8" spans="1:40" ht="12.95" customHeight="1">
      <c r="B8" s="407"/>
      <c r="T8" s="2364"/>
      <c r="U8" s="2364"/>
      <c r="V8" s="2364"/>
      <c r="W8" s="2364"/>
      <c r="X8" s="2364"/>
      <c r="Y8" s="2364"/>
      <c r="Z8" s="2364"/>
      <c r="AA8" s="2364"/>
      <c r="AB8" s="2364"/>
      <c r="AC8" s="2364"/>
      <c r="AD8" s="2364"/>
      <c r="AE8" s="2364"/>
      <c r="AF8" s="2364"/>
      <c r="AG8" s="2364"/>
      <c r="AH8" s="2364"/>
      <c r="AI8" s="2364"/>
      <c r="AJ8" s="2364"/>
      <c r="AK8" s="2364"/>
      <c r="AL8" s="2364"/>
      <c r="AM8" s="2364"/>
    </row>
    <row r="9" spans="1:40" ht="12.95" customHeight="1">
      <c r="B9" s="407"/>
      <c r="T9" s="2364"/>
      <c r="U9" s="2364"/>
      <c r="V9" s="2364"/>
      <c r="W9" s="2364"/>
      <c r="X9" s="2364"/>
      <c r="Y9" s="2364"/>
      <c r="Z9" s="2364"/>
      <c r="AA9" s="2364"/>
      <c r="AB9" s="2364"/>
      <c r="AC9" s="2364"/>
      <c r="AD9" s="2364"/>
      <c r="AE9" s="2364"/>
      <c r="AF9" s="2364"/>
      <c r="AG9" s="2364"/>
      <c r="AH9" s="2364"/>
      <c r="AI9" s="2364"/>
      <c r="AJ9" s="2364"/>
      <c r="AK9" s="2364"/>
      <c r="AL9" s="2364"/>
      <c r="AM9" s="2364"/>
    </row>
    <row r="10" spans="1:40" ht="12.95" customHeight="1">
      <c r="B10" s="408"/>
      <c r="C10" s="409"/>
      <c r="D10" s="409"/>
      <c r="E10" s="409"/>
      <c r="F10" s="409"/>
      <c r="G10" s="409"/>
      <c r="H10" s="409"/>
      <c r="I10" s="409"/>
      <c r="J10" s="409"/>
      <c r="K10" s="409"/>
      <c r="L10" s="409"/>
      <c r="M10" s="409"/>
      <c r="N10" s="409"/>
      <c r="O10" s="409"/>
      <c r="P10" s="409"/>
      <c r="Q10" s="409"/>
      <c r="R10" s="409"/>
      <c r="S10" s="409"/>
      <c r="T10" s="2364"/>
      <c r="U10" s="2364"/>
      <c r="V10" s="2364"/>
      <c r="W10" s="2364"/>
      <c r="X10" s="2364"/>
      <c r="Y10" s="2364"/>
      <c r="Z10" s="2364"/>
      <c r="AA10" s="2364"/>
      <c r="AB10" s="2364"/>
      <c r="AC10" s="2364"/>
      <c r="AD10" s="2364"/>
      <c r="AE10" s="2364"/>
      <c r="AF10" s="2364"/>
      <c r="AG10" s="2364"/>
      <c r="AH10" s="2364"/>
      <c r="AI10" s="2364"/>
      <c r="AJ10" s="2364"/>
      <c r="AK10" s="2364"/>
      <c r="AL10" s="2364"/>
      <c r="AM10" s="2364"/>
    </row>
    <row r="11" spans="1:40" ht="12.95" customHeight="1">
      <c r="B11" s="2343" t="s">
        <v>375</v>
      </c>
      <c r="C11" s="2344"/>
      <c r="D11" s="2344"/>
      <c r="E11" s="2344"/>
      <c r="F11" s="2344"/>
      <c r="G11" s="2344"/>
      <c r="H11" s="2344"/>
      <c r="I11" s="2344"/>
      <c r="J11" s="2344"/>
      <c r="K11" s="2344"/>
      <c r="L11" s="2344"/>
      <c r="M11" s="2344"/>
      <c r="N11" s="2344"/>
      <c r="O11" s="2344"/>
      <c r="P11" s="2344"/>
      <c r="Q11" s="2344"/>
      <c r="R11" s="2344"/>
      <c r="S11" s="2345"/>
      <c r="T11" s="2365">
        <f>IF('Sources and Basis Breakdown'!F107=0,'Sources and Basis Breakdown'!E107,'Sources and Basis Breakdown'!F107)</f>
        <v>76392096</v>
      </c>
      <c r="U11" s="2366"/>
      <c r="V11" s="2366"/>
      <c r="W11" s="2366"/>
      <c r="X11" s="2366"/>
      <c r="Y11" s="2365">
        <f>IF(Y7="",0,IF('Sources and Basis Breakdown'!G107+'Sources and Basis Breakdown'!F107='Sources and Basis Breakdown'!E107,'Sources and Basis Breakdown'!G107,0))</f>
        <v>0</v>
      </c>
      <c r="Z11" s="2366"/>
      <c r="AA11" s="2366"/>
      <c r="AB11" s="2366"/>
      <c r="AC11" s="2366"/>
      <c r="AD11" s="2366">
        <f>IF('Sources and Basis Breakdown'!I107=0,'Sources and Basis Breakdown'!H107,'Sources and Basis Breakdown'!I107)</f>
        <v>0</v>
      </c>
      <c r="AE11" s="2366"/>
      <c r="AF11" s="2366"/>
      <c r="AG11" s="2366"/>
      <c r="AH11" s="2366"/>
      <c r="AI11" s="2366">
        <f>IF(Y7="",0,IF('Sources and Basis Breakdown'!I107+'Sources and Basis Breakdown'!J107='Sources and Basis Breakdown'!H107,'Sources and Basis Breakdown'!J107,0))</f>
        <v>0</v>
      </c>
      <c r="AJ11" s="2366"/>
      <c r="AK11" s="2366"/>
      <c r="AL11" s="2366"/>
      <c r="AM11" s="2366"/>
    </row>
    <row r="12" spans="1:40" ht="12.95" customHeight="1">
      <c r="B12" s="2358" t="s">
        <v>497</v>
      </c>
      <c r="C12" s="1825"/>
      <c r="D12" s="1825"/>
      <c r="E12" s="1825"/>
      <c r="F12" s="1825"/>
      <c r="G12" s="1825"/>
      <c r="H12" s="1825"/>
      <c r="I12" s="1825"/>
      <c r="J12" s="1825"/>
      <c r="K12" s="1825"/>
      <c r="L12" s="1825"/>
      <c r="M12" s="1825"/>
      <c r="N12" s="1825"/>
      <c r="O12" s="1825"/>
      <c r="P12" s="1825"/>
      <c r="Q12" s="1825"/>
      <c r="R12" s="1825"/>
      <c r="S12" s="2359"/>
      <c r="T12" s="2331"/>
      <c r="U12" s="2332"/>
      <c r="V12" s="2332"/>
      <c r="W12" s="2332"/>
      <c r="X12" s="2333"/>
      <c r="Y12" s="2331"/>
      <c r="Z12" s="2332"/>
      <c r="AA12" s="2332"/>
      <c r="AB12" s="2332"/>
      <c r="AC12" s="2333"/>
      <c r="AD12" s="2331"/>
      <c r="AE12" s="2332"/>
      <c r="AF12" s="2332"/>
      <c r="AG12" s="2332"/>
      <c r="AH12" s="2333"/>
      <c r="AI12" s="2331"/>
      <c r="AJ12" s="2332"/>
      <c r="AK12" s="2332"/>
      <c r="AL12" s="2332"/>
      <c r="AM12" s="2333"/>
    </row>
    <row r="13" spans="1:40" ht="12.95" customHeight="1">
      <c r="B13" s="435"/>
      <c r="C13" s="2360" t="s">
        <v>498</v>
      </c>
      <c r="D13" s="2360"/>
      <c r="E13" s="2360"/>
      <c r="F13" s="2360"/>
      <c r="G13" s="2360"/>
      <c r="H13" s="2360"/>
      <c r="I13" s="2360"/>
      <c r="J13" s="2360"/>
      <c r="K13" s="2360"/>
      <c r="L13" s="2360"/>
      <c r="M13" s="2360"/>
      <c r="N13" s="2360"/>
      <c r="O13" s="2360"/>
      <c r="P13" s="2360"/>
      <c r="Q13" s="2360"/>
      <c r="R13" s="2360"/>
      <c r="S13" s="2361"/>
      <c r="T13" s="2367"/>
      <c r="U13" s="2368"/>
      <c r="V13" s="2368"/>
      <c r="W13" s="2368"/>
      <c r="X13" s="2368"/>
      <c r="Y13" s="2367"/>
      <c r="Z13" s="2368"/>
      <c r="AA13" s="2368"/>
      <c r="AB13" s="2368"/>
      <c r="AC13" s="2368"/>
      <c r="AD13" s="2368"/>
      <c r="AE13" s="2368"/>
      <c r="AF13" s="2368"/>
      <c r="AG13" s="2368"/>
      <c r="AH13" s="2368"/>
      <c r="AI13" s="2368"/>
      <c r="AJ13" s="2368"/>
      <c r="AK13" s="2368"/>
      <c r="AL13" s="2368"/>
      <c r="AM13" s="2368"/>
    </row>
    <row r="14" spans="1:40" ht="12.95" customHeight="1">
      <c r="B14" s="435"/>
      <c r="C14" s="2360" t="s">
        <v>499</v>
      </c>
      <c r="D14" s="2360"/>
      <c r="E14" s="2360"/>
      <c r="F14" s="2360"/>
      <c r="G14" s="2360"/>
      <c r="H14" s="2360"/>
      <c r="I14" s="2360"/>
      <c r="J14" s="2360"/>
      <c r="K14" s="2360"/>
      <c r="L14" s="2360"/>
      <c r="M14" s="2360"/>
      <c r="N14" s="2360"/>
      <c r="O14" s="2360"/>
      <c r="P14" s="2360"/>
      <c r="Q14" s="2360"/>
      <c r="R14" s="2360"/>
      <c r="S14" s="2361"/>
      <c r="T14" s="2334"/>
      <c r="U14" s="2335"/>
      <c r="V14" s="2335"/>
      <c r="W14" s="2335"/>
      <c r="X14" s="2335"/>
      <c r="Y14" s="2334"/>
      <c r="Z14" s="2335"/>
      <c r="AA14" s="2335"/>
      <c r="AB14" s="2335"/>
      <c r="AC14" s="2335"/>
      <c r="AD14" s="2335"/>
      <c r="AE14" s="2335"/>
      <c r="AF14" s="2335"/>
      <c r="AG14" s="2335"/>
      <c r="AH14" s="2335"/>
      <c r="AI14" s="2335"/>
      <c r="AJ14" s="2335"/>
      <c r="AK14" s="2335"/>
      <c r="AL14" s="2335"/>
      <c r="AM14" s="2335"/>
    </row>
    <row r="15" spans="1:40" ht="12.95" customHeight="1">
      <c r="B15" s="435"/>
      <c r="C15" s="2360" t="s">
        <v>500</v>
      </c>
      <c r="D15" s="2360"/>
      <c r="E15" s="2360"/>
      <c r="F15" s="2360"/>
      <c r="G15" s="2360"/>
      <c r="H15" s="2360"/>
      <c r="I15" s="2360"/>
      <c r="J15" s="2360"/>
      <c r="K15" s="2360"/>
      <c r="L15" s="2360"/>
      <c r="M15" s="2360"/>
      <c r="N15" s="2360"/>
      <c r="O15" s="2360"/>
      <c r="P15" s="2360"/>
      <c r="Q15" s="2360"/>
      <c r="R15" s="2360"/>
      <c r="S15" s="2361"/>
      <c r="T15" s="2334"/>
      <c r="U15" s="2335"/>
      <c r="V15" s="2335"/>
      <c r="W15" s="2335"/>
      <c r="X15" s="2335"/>
      <c r="Y15" s="2334"/>
      <c r="Z15" s="2335"/>
      <c r="AA15" s="2335"/>
      <c r="AB15" s="2335"/>
      <c r="AC15" s="2335"/>
      <c r="AD15" s="2335"/>
      <c r="AE15" s="2335"/>
      <c r="AF15" s="2335"/>
      <c r="AG15" s="2335"/>
      <c r="AH15" s="2335"/>
      <c r="AI15" s="2335"/>
      <c r="AJ15" s="2335"/>
      <c r="AK15" s="2335"/>
      <c r="AL15" s="2335"/>
      <c r="AM15" s="2335"/>
    </row>
    <row r="16" spans="1:40" ht="12.95" customHeight="1">
      <c r="B16" s="435"/>
      <c r="C16" s="2360" t="s">
        <v>805</v>
      </c>
      <c r="D16" s="2360"/>
      <c r="E16" s="2360"/>
      <c r="F16" s="2360"/>
      <c r="G16" s="2360"/>
      <c r="H16" s="2360"/>
      <c r="I16" s="2360"/>
      <c r="J16" s="2360"/>
      <c r="K16" s="2360"/>
      <c r="L16" s="2360"/>
      <c r="M16" s="2360"/>
      <c r="N16" s="2360"/>
      <c r="O16" s="2360"/>
      <c r="P16" s="2360"/>
      <c r="Q16" s="2360"/>
      <c r="R16" s="2360"/>
      <c r="S16" s="2361"/>
      <c r="T16" s="2334"/>
      <c r="U16" s="2335"/>
      <c r="V16" s="2335"/>
      <c r="W16" s="2335"/>
      <c r="X16" s="2335"/>
      <c r="Y16" s="2334"/>
      <c r="Z16" s="2335"/>
      <c r="AA16" s="2335"/>
      <c r="AB16" s="2335"/>
      <c r="AC16" s="2335"/>
      <c r="AD16" s="2335"/>
      <c r="AE16" s="2335"/>
      <c r="AF16" s="2335"/>
      <c r="AG16" s="2335"/>
      <c r="AH16" s="2335"/>
      <c r="AI16" s="2335"/>
      <c r="AJ16" s="2335"/>
      <c r="AK16" s="2335"/>
      <c r="AL16" s="2335"/>
      <c r="AM16" s="2335"/>
    </row>
    <row r="17" spans="1:40" ht="12.95" customHeight="1">
      <c r="B17" s="435"/>
      <c r="C17" s="2360" t="s">
        <v>501</v>
      </c>
      <c r="D17" s="2360"/>
      <c r="E17" s="2360"/>
      <c r="F17" s="2360"/>
      <c r="G17" s="2360"/>
      <c r="H17" s="2360"/>
      <c r="I17" s="2360"/>
      <c r="J17" s="2360"/>
      <c r="K17" s="2360"/>
      <c r="L17" s="2360"/>
      <c r="M17" s="2360"/>
      <c r="N17" s="2360"/>
      <c r="O17" s="2360"/>
      <c r="P17" s="2360"/>
      <c r="Q17" s="2360"/>
      <c r="R17" s="2360"/>
      <c r="S17" s="2361"/>
      <c r="T17" s="2334"/>
      <c r="U17" s="2335"/>
      <c r="V17" s="2335"/>
      <c r="W17" s="2335"/>
      <c r="X17" s="2335"/>
      <c r="Y17" s="2334"/>
      <c r="Z17" s="2335"/>
      <c r="AA17" s="2335"/>
      <c r="AB17" s="2335"/>
      <c r="AC17" s="2335"/>
      <c r="AD17" s="2335"/>
      <c r="AE17" s="2335"/>
      <c r="AF17" s="2335"/>
      <c r="AG17" s="2335"/>
      <c r="AH17" s="2335"/>
      <c r="AI17" s="2335"/>
      <c r="AJ17" s="2335"/>
      <c r="AK17" s="2335"/>
      <c r="AL17" s="2335"/>
      <c r="AM17" s="2335"/>
    </row>
    <row r="18" spans="1:40" ht="12.95" customHeight="1">
      <c r="A18"/>
      <c r="B18" s="1144"/>
      <c r="C18" s="1742" t="s">
        <v>960</v>
      </c>
      <c r="D18" s="1742"/>
      <c r="E18" s="1742"/>
      <c r="F18" s="1742"/>
      <c r="G18" s="1742"/>
      <c r="H18" s="1742"/>
      <c r="I18" s="1742"/>
      <c r="J18" s="1742"/>
      <c r="K18" s="1742"/>
      <c r="L18" s="1742"/>
      <c r="M18" s="1742"/>
      <c r="N18" s="1742"/>
      <c r="O18" s="1742"/>
      <c r="P18" s="1742"/>
      <c r="Q18" s="1742"/>
      <c r="R18" s="1742"/>
      <c r="S18" s="1743"/>
      <c r="T18" s="2334"/>
      <c r="U18" s="2335"/>
      <c r="V18" s="2335"/>
      <c r="W18" s="2335"/>
      <c r="X18" s="2335"/>
      <c r="Y18" s="2334"/>
      <c r="Z18" s="2335"/>
      <c r="AA18" s="2335"/>
      <c r="AB18" s="2335"/>
      <c r="AC18" s="2335"/>
      <c r="AD18" s="2335"/>
      <c r="AE18" s="2335"/>
      <c r="AF18" s="2335"/>
      <c r="AG18" s="2335"/>
      <c r="AH18" s="2335"/>
      <c r="AI18" s="2335"/>
      <c r="AJ18" s="2335"/>
      <c r="AK18" s="2335"/>
      <c r="AL18" s="2335"/>
      <c r="AM18" s="2335"/>
    </row>
    <row r="19" spans="1:40" ht="12.95" customHeight="1">
      <c r="B19" s="1144"/>
      <c r="C19" s="1742" t="s">
        <v>960</v>
      </c>
      <c r="D19" s="1742"/>
      <c r="E19" s="1742"/>
      <c r="F19" s="1742"/>
      <c r="G19" s="1742"/>
      <c r="H19" s="1742"/>
      <c r="I19" s="1742"/>
      <c r="J19" s="1742"/>
      <c r="K19" s="1742"/>
      <c r="L19" s="1742"/>
      <c r="M19" s="1742"/>
      <c r="N19" s="1742"/>
      <c r="O19" s="1742"/>
      <c r="P19" s="1742"/>
      <c r="Q19" s="1742"/>
      <c r="R19" s="1742"/>
      <c r="S19" s="1743"/>
      <c r="T19" s="2334"/>
      <c r="U19" s="2335"/>
      <c r="V19" s="2335"/>
      <c r="W19" s="2335"/>
      <c r="X19" s="2335"/>
      <c r="Y19" s="2334"/>
      <c r="Z19" s="2335"/>
      <c r="AA19" s="2335"/>
      <c r="AB19" s="2335"/>
      <c r="AC19" s="2335"/>
      <c r="AD19" s="2335"/>
      <c r="AE19" s="2335"/>
      <c r="AF19" s="2335"/>
      <c r="AG19" s="2335"/>
      <c r="AH19" s="2335"/>
      <c r="AI19" s="2335"/>
      <c r="AJ19" s="2335"/>
      <c r="AK19" s="2335"/>
      <c r="AL19" s="2335"/>
      <c r="AM19" s="2335"/>
    </row>
    <row r="20" spans="1:40" ht="12.95" customHeight="1">
      <c r="B20" s="2343" t="s">
        <v>502</v>
      </c>
      <c r="C20" s="2344"/>
      <c r="D20" s="2344"/>
      <c r="E20" s="2344"/>
      <c r="F20" s="2344"/>
      <c r="G20" s="2344"/>
      <c r="H20" s="2344"/>
      <c r="I20" s="2344"/>
      <c r="J20" s="2344"/>
      <c r="K20" s="2344"/>
      <c r="L20" s="2344"/>
      <c r="M20" s="2344"/>
      <c r="N20" s="2344"/>
      <c r="O20" s="2344"/>
      <c r="P20" s="2344"/>
      <c r="Q20" s="2344"/>
      <c r="R20" s="2344"/>
      <c r="S20" s="2345"/>
      <c r="T20" s="2336">
        <f>SUM(T13:X19)</f>
        <v>0</v>
      </c>
      <c r="U20" s="2337"/>
      <c r="V20" s="2337"/>
      <c r="W20" s="2337"/>
      <c r="X20" s="2337"/>
      <c r="Y20" s="2336">
        <f>SUM(Y13:AC19)</f>
        <v>0</v>
      </c>
      <c r="Z20" s="2337"/>
      <c r="AA20" s="2337"/>
      <c r="AB20" s="2337"/>
      <c r="AC20" s="2337"/>
      <c r="AD20" s="2338">
        <f>SUM(AD13:AH19)</f>
        <v>0</v>
      </c>
      <c r="AE20" s="2339"/>
      <c r="AF20" s="2339"/>
      <c r="AG20" s="2339"/>
      <c r="AH20" s="2336"/>
      <c r="AI20" s="2338">
        <f>SUM(AI13:AM19)</f>
        <v>0</v>
      </c>
      <c r="AJ20" s="2339"/>
      <c r="AK20" s="2339"/>
      <c r="AL20" s="2339"/>
      <c r="AM20" s="2336"/>
    </row>
    <row r="21" spans="1:40" ht="12.95" customHeight="1">
      <c r="B21" s="2343" t="s">
        <v>1263</v>
      </c>
      <c r="C21" s="2344"/>
      <c r="D21" s="2344"/>
      <c r="E21" s="2344"/>
      <c r="F21" s="2344"/>
      <c r="G21" s="2344"/>
      <c r="H21" s="2344"/>
      <c r="I21" s="2344"/>
      <c r="J21" s="2344"/>
      <c r="K21" s="2344"/>
      <c r="L21" s="2344"/>
      <c r="M21" s="2344"/>
      <c r="N21" s="2344"/>
      <c r="O21" s="2344"/>
      <c r="P21" s="2344"/>
      <c r="Q21" s="2344"/>
      <c r="R21" s="2344"/>
      <c r="S21" s="2345"/>
      <c r="T21" s="2334"/>
      <c r="U21" s="2335"/>
      <c r="V21" s="2335"/>
      <c r="W21" s="2335"/>
      <c r="X21" s="2335"/>
      <c r="Y21" s="2334"/>
      <c r="Z21" s="2335"/>
      <c r="AA21" s="2335"/>
      <c r="AB21" s="2335"/>
      <c r="AC21" s="2335"/>
      <c r="AD21" s="2331"/>
      <c r="AE21" s="2332"/>
      <c r="AF21" s="2332"/>
      <c r="AG21" s="2332"/>
      <c r="AH21" s="2333"/>
      <c r="AI21" s="2331"/>
      <c r="AJ21" s="2332"/>
      <c r="AK21" s="2332"/>
      <c r="AL21" s="2332"/>
      <c r="AM21" s="2333"/>
    </row>
    <row r="22" spans="1:40" ht="12.95" customHeight="1">
      <c r="B22" s="2343" t="s">
        <v>503</v>
      </c>
      <c r="C22" s="2344"/>
      <c r="D22" s="2344"/>
      <c r="E22" s="2344"/>
      <c r="F22" s="2344"/>
      <c r="G22" s="2344"/>
      <c r="H22" s="2344"/>
      <c r="I22" s="2344"/>
      <c r="J22" s="2344"/>
      <c r="K22" s="2344"/>
      <c r="L22" s="2344"/>
      <c r="M22" s="2344"/>
      <c r="N22" s="2344"/>
      <c r="O22" s="2344"/>
      <c r="P22" s="2344"/>
      <c r="Q22" s="2344"/>
      <c r="R22" s="2344"/>
      <c r="S22" s="2345"/>
      <c r="T22" s="2369">
        <f>(ABS(T20)+ABS(T21))*-1</f>
        <v>0</v>
      </c>
      <c r="U22" s="2370"/>
      <c r="V22" s="2370"/>
      <c r="W22" s="2370"/>
      <c r="X22" s="2370"/>
      <c r="Y22" s="2369">
        <f>(Y20+Y21)*-1</f>
        <v>0</v>
      </c>
      <c r="Z22" s="2370"/>
      <c r="AA22" s="2370"/>
      <c r="AB22" s="2370"/>
      <c r="AC22" s="2370"/>
      <c r="AD22" s="2371">
        <f>(AD20)*-1</f>
        <v>0</v>
      </c>
      <c r="AE22" s="2372"/>
      <c r="AF22" s="2372"/>
      <c r="AG22" s="2372"/>
      <c r="AH22" s="2369"/>
      <c r="AI22" s="2371">
        <f>(AI20)*-1</f>
        <v>0</v>
      </c>
      <c r="AJ22" s="2372"/>
      <c r="AK22" s="2372"/>
      <c r="AL22" s="2372"/>
      <c r="AM22" s="2369"/>
    </row>
    <row r="23" spans="1:40" ht="12.95" customHeight="1">
      <c r="B23" s="2343" t="s">
        <v>504</v>
      </c>
      <c r="C23" s="2344"/>
      <c r="D23" s="2344"/>
      <c r="E23" s="2344"/>
      <c r="F23" s="2344"/>
      <c r="G23" s="2344"/>
      <c r="H23" s="2344"/>
      <c r="I23" s="2344"/>
      <c r="J23" s="2344"/>
      <c r="K23" s="2344"/>
      <c r="L23" s="2344"/>
      <c r="M23" s="2344"/>
      <c r="N23" s="2344"/>
      <c r="O23" s="2344"/>
      <c r="P23" s="2344"/>
      <c r="Q23" s="2344"/>
      <c r="R23" s="2344"/>
      <c r="S23" s="2345"/>
      <c r="T23" s="2336">
        <f>T11+T22</f>
        <v>76392096</v>
      </c>
      <c r="U23" s="2337"/>
      <c r="V23" s="2337"/>
      <c r="W23" s="2337"/>
      <c r="X23" s="2337"/>
      <c r="Y23" s="2336">
        <f>Y11+Y22</f>
        <v>0</v>
      </c>
      <c r="Z23" s="2337"/>
      <c r="AA23" s="2337"/>
      <c r="AB23" s="2337"/>
      <c r="AC23" s="2337"/>
      <c r="AD23" s="2336">
        <f>AD11+AD22</f>
        <v>0</v>
      </c>
      <c r="AE23" s="2337"/>
      <c r="AF23" s="2337"/>
      <c r="AG23" s="2337"/>
      <c r="AH23" s="2337"/>
      <c r="AI23" s="2336">
        <f>AI11+AI22</f>
        <v>0</v>
      </c>
      <c r="AJ23" s="2337"/>
      <c r="AK23" s="2337"/>
      <c r="AL23" s="2337"/>
      <c r="AM23" s="2337"/>
    </row>
    <row r="24" spans="1:40" ht="12.95" customHeight="1">
      <c r="B24" s="2343" t="s">
        <v>961</v>
      </c>
      <c r="C24" s="2344"/>
      <c r="D24" s="2344"/>
      <c r="E24" s="2344"/>
      <c r="F24" s="2344"/>
      <c r="G24" s="2344"/>
      <c r="H24" s="2344"/>
      <c r="I24" s="2344"/>
      <c r="J24" s="2344"/>
      <c r="K24" s="2344"/>
      <c r="L24" s="2344"/>
      <c r="M24" s="2344"/>
      <c r="N24" s="2344"/>
      <c r="O24" s="2344"/>
      <c r="P24" s="2344"/>
      <c r="Q24" s="2344"/>
      <c r="R24" s="2344"/>
      <c r="S24" s="2345"/>
      <c r="T24" s="2338">
        <f>Application!AJ1062</f>
        <v>251346156</v>
      </c>
      <c r="U24" s="2339"/>
      <c r="V24" s="2339"/>
      <c r="W24" s="2339"/>
      <c r="X24" s="2339"/>
      <c r="Y24" s="2339"/>
      <c r="Z24" s="2339"/>
      <c r="AA24" s="2339"/>
      <c r="AB24" s="2339"/>
      <c r="AC24" s="2339"/>
      <c r="AD24" s="2339"/>
      <c r="AE24" s="2339"/>
      <c r="AF24" s="2339"/>
      <c r="AG24" s="2339"/>
      <c r="AH24" s="2339"/>
      <c r="AI24" s="2339"/>
      <c r="AJ24" s="2339"/>
      <c r="AK24" s="2339"/>
      <c r="AL24" s="2339"/>
      <c r="AM24" s="2336"/>
    </row>
    <row r="25" spans="1:40" ht="12.95" customHeight="1">
      <c r="B25" s="2347" t="s">
        <v>1264</v>
      </c>
      <c r="C25" s="2348"/>
      <c r="D25" s="2348"/>
      <c r="E25" s="2348"/>
      <c r="F25" s="2348"/>
      <c r="G25" s="2348"/>
      <c r="H25" s="2348"/>
      <c r="I25" s="2348"/>
      <c r="J25" s="2348"/>
      <c r="K25" s="2348"/>
      <c r="L25" s="2348"/>
      <c r="M25" s="2348"/>
      <c r="N25" s="2348"/>
      <c r="O25" s="2348"/>
      <c r="P25" s="2348"/>
      <c r="Q25" s="2348"/>
      <c r="R25" s="2348"/>
      <c r="S25" s="2349"/>
      <c r="T25" s="2373">
        <f>IF(OR(Application!T196="yes",Application!T195="yes"),1.3,1)</f>
        <v>1.3</v>
      </c>
      <c r="U25" s="2374"/>
      <c r="V25" s="2374"/>
      <c r="W25" s="2374"/>
      <c r="X25" s="2374"/>
      <c r="Y25" s="2373">
        <v>1</v>
      </c>
      <c r="Z25" s="2374"/>
      <c r="AA25" s="2374"/>
      <c r="AB25" s="2374"/>
      <c r="AC25" s="2374"/>
      <c r="AD25" s="2373">
        <v>1</v>
      </c>
      <c r="AE25" s="2374"/>
      <c r="AF25" s="2374"/>
      <c r="AG25" s="2374"/>
      <c r="AH25" s="2375"/>
      <c r="AI25" s="2373">
        <v>1</v>
      </c>
      <c r="AJ25" s="2374"/>
      <c r="AK25" s="2374"/>
      <c r="AL25" s="2374"/>
      <c r="AM25" s="2375"/>
    </row>
    <row r="26" spans="1:40" ht="12.95" customHeight="1">
      <c r="B26" s="2343" t="s">
        <v>505</v>
      </c>
      <c r="C26" s="2344"/>
      <c r="D26" s="2344"/>
      <c r="E26" s="2344"/>
      <c r="F26" s="2344"/>
      <c r="G26" s="2344"/>
      <c r="H26" s="2344"/>
      <c r="I26" s="2344"/>
      <c r="J26" s="2344"/>
      <c r="K26" s="2344"/>
      <c r="L26" s="2344"/>
      <c r="M26" s="2344"/>
      <c r="N26" s="2344"/>
      <c r="O26" s="2344"/>
      <c r="P26" s="2344"/>
      <c r="Q26" s="2344"/>
      <c r="R26" s="2344"/>
      <c r="S26" s="2345"/>
      <c r="T26" s="2336">
        <f>T23*T25</f>
        <v>99309724.799999997</v>
      </c>
      <c r="U26" s="2337"/>
      <c r="V26" s="2337"/>
      <c r="W26" s="2337"/>
      <c r="X26" s="2337"/>
      <c r="Y26" s="2336">
        <f>Y23*Y25</f>
        <v>0</v>
      </c>
      <c r="Z26" s="2337"/>
      <c r="AA26" s="2337"/>
      <c r="AB26" s="2337"/>
      <c r="AC26" s="2337"/>
      <c r="AD26" s="2336">
        <f>AD23*AD25</f>
        <v>0</v>
      </c>
      <c r="AE26" s="2337"/>
      <c r="AF26" s="2337"/>
      <c r="AG26" s="2337"/>
      <c r="AH26" s="2337"/>
      <c r="AI26" s="2336">
        <f>AI23*AI25</f>
        <v>0</v>
      </c>
      <c r="AJ26" s="2337"/>
      <c r="AK26" s="2337"/>
      <c r="AL26" s="2337"/>
      <c r="AM26" s="2337"/>
    </row>
    <row r="27" spans="1:40" ht="12.95" customHeight="1">
      <c r="A27" s="410"/>
      <c r="B27" s="2350" t="s">
        <v>426</v>
      </c>
      <c r="C27" s="2351"/>
      <c r="D27" s="2351"/>
      <c r="E27" s="2351"/>
      <c r="F27" s="2351"/>
      <c r="G27" s="2351"/>
      <c r="H27" s="2351"/>
      <c r="I27" s="2351"/>
      <c r="J27" s="2351"/>
      <c r="K27" s="2351"/>
      <c r="L27" s="2351"/>
      <c r="M27" s="2351"/>
      <c r="N27" s="2351"/>
      <c r="O27" s="2351"/>
      <c r="P27" s="2351"/>
      <c r="Q27" s="2351"/>
      <c r="R27" s="2351"/>
      <c r="S27" s="2352"/>
      <c r="T27" s="2356">
        <f>Application!$AG$454</f>
        <v>1</v>
      </c>
      <c r="U27" s="2357"/>
      <c r="V27" s="2357"/>
      <c r="W27" s="2357"/>
      <c r="X27" s="2357"/>
      <c r="Y27" s="2356">
        <f>Application!$AG$454</f>
        <v>1</v>
      </c>
      <c r="Z27" s="2357"/>
      <c r="AA27" s="2357"/>
      <c r="AB27" s="2357"/>
      <c r="AC27" s="2357"/>
      <c r="AD27" s="2356">
        <f>Application!$AG$454</f>
        <v>1</v>
      </c>
      <c r="AE27" s="2357"/>
      <c r="AF27" s="2357"/>
      <c r="AG27" s="2357"/>
      <c r="AH27" s="2357"/>
      <c r="AI27" s="2356">
        <f>Application!$AG$454</f>
        <v>1</v>
      </c>
      <c r="AJ27" s="2357"/>
      <c r="AK27" s="2357"/>
      <c r="AL27" s="2357"/>
      <c r="AM27" s="2357"/>
    </row>
    <row r="28" spans="1:40" ht="12.95" customHeight="1">
      <c r="A28" s="404"/>
      <c r="B28" s="2343" t="s">
        <v>506</v>
      </c>
      <c r="C28" s="2344"/>
      <c r="D28" s="2344"/>
      <c r="E28" s="2344"/>
      <c r="F28" s="2344"/>
      <c r="G28" s="2344"/>
      <c r="H28" s="2344"/>
      <c r="I28" s="2344"/>
      <c r="J28" s="2344"/>
      <c r="K28" s="2344"/>
      <c r="L28" s="2344"/>
      <c r="M28" s="2344"/>
      <c r="N28" s="2344"/>
      <c r="O28" s="2344"/>
      <c r="P28" s="2344"/>
      <c r="Q28" s="2344"/>
      <c r="R28" s="2344"/>
      <c r="S28" s="2345"/>
      <c r="T28" s="2336">
        <f>IF(ISERROR((T26*T27)),0,(T26*T27))</f>
        <v>99309724.799999997</v>
      </c>
      <c r="U28" s="2337"/>
      <c r="V28" s="2337"/>
      <c r="W28" s="2337"/>
      <c r="X28" s="2337"/>
      <c r="Y28" s="2336">
        <f>IF(ISERROR((Y26*Y27)),0,(Y26*Y27))</f>
        <v>0</v>
      </c>
      <c r="Z28" s="2337"/>
      <c r="AA28" s="2337"/>
      <c r="AB28" s="2337"/>
      <c r="AC28" s="2337"/>
      <c r="AD28" s="2336">
        <f>IF(ISERROR((AD26*AD27)),0,(AD26*AD27))</f>
        <v>0</v>
      </c>
      <c r="AE28" s="2337"/>
      <c r="AF28" s="2337"/>
      <c r="AG28" s="2337"/>
      <c r="AH28" s="2337"/>
      <c r="AI28" s="2336">
        <f>IF(ISERROR((AI26*AI27)),0,(AI26*AI27))</f>
        <v>0</v>
      </c>
      <c r="AJ28" s="2337"/>
      <c r="AK28" s="2337"/>
      <c r="AL28" s="2337"/>
      <c r="AM28" s="2337"/>
    </row>
    <row r="29" spans="1:40" ht="12.95" customHeight="1">
      <c r="B29" s="2343" t="s">
        <v>523</v>
      </c>
      <c r="C29" s="2344"/>
      <c r="D29" s="2344"/>
      <c r="E29" s="2344"/>
      <c r="F29" s="2344"/>
      <c r="G29" s="2344"/>
      <c r="H29" s="2344"/>
      <c r="I29" s="2344"/>
      <c r="J29" s="2344"/>
      <c r="K29" s="2344"/>
      <c r="L29" s="2344"/>
      <c r="M29" s="2344"/>
      <c r="N29" s="2344"/>
      <c r="O29" s="2344"/>
      <c r="P29" s="2344"/>
      <c r="Q29" s="2344"/>
      <c r="R29" s="2344"/>
      <c r="S29" s="2345"/>
      <c r="T29" s="2338">
        <f>T28+Y28+AD28+AI28</f>
        <v>99309724.799999997</v>
      </c>
      <c r="U29" s="2339"/>
      <c r="V29" s="2339"/>
      <c r="W29" s="2339"/>
      <c r="X29" s="2339"/>
      <c r="Y29" s="2339"/>
      <c r="Z29" s="2339"/>
      <c r="AA29" s="2339"/>
      <c r="AB29" s="2339"/>
      <c r="AC29" s="2339"/>
      <c r="AD29" s="2339"/>
      <c r="AE29" s="2339"/>
      <c r="AF29" s="2339"/>
      <c r="AG29" s="2339"/>
      <c r="AH29" s="2339"/>
      <c r="AI29" s="2339"/>
      <c r="AJ29" s="2339"/>
      <c r="AK29" s="2339"/>
      <c r="AL29" s="2339"/>
      <c r="AM29" s="2336"/>
    </row>
    <row r="30" spans="1:40" ht="12.95" customHeight="1">
      <c r="B30" s="2346" t="s">
        <v>1266</v>
      </c>
      <c r="C30" s="2346"/>
      <c r="D30" s="2346"/>
      <c r="E30" s="2346"/>
      <c r="F30" s="2346"/>
      <c r="G30" s="2346"/>
      <c r="H30" s="2346"/>
      <c r="I30" s="2346"/>
      <c r="J30" s="2346"/>
      <c r="K30" s="2346"/>
      <c r="L30" s="2346"/>
      <c r="M30" s="2346"/>
      <c r="N30" s="2346"/>
      <c r="O30" s="2346"/>
      <c r="P30" s="2346"/>
      <c r="Q30" s="2346"/>
      <c r="R30" s="2346"/>
      <c r="S30" s="2346"/>
      <c r="T30" s="2346"/>
      <c r="U30" s="2346"/>
      <c r="V30" s="2346"/>
      <c r="W30" s="2346"/>
      <c r="X30" s="2346"/>
      <c r="Y30" s="2346"/>
      <c r="Z30" s="2346"/>
      <c r="AA30" s="2346"/>
      <c r="AB30" s="2346"/>
      <c r="AC30" s="2346"/>
      <c r="AD30" s="2346"/>
      <c r="AE30" s="2346"/>
      <c r="AF30" s="2346"/>
      <c r="AG30" s="2346"/>
      <c r="AH30" s="2346"/>
      <c r="AI30" s="2346"/>
      <c r="AJ30" s="2346"/>
      <c r="AK30" s="2346"/>
      <c r="AL30" s="2346"/>
      <c r="AM30" s="2346"/>
    </row>
    <row r="31" spans="1:40" ht="12.95" customHeight="1">
      <c r="B31" s="2346" t="s">
        <v>1265</v>
      </c>
      <c r="C31" s="2346"/>
      <c r="D31" s="2346"/>
      <c r="E31" s="2346"/>
      <c r="F31" s="2346"/>
      <c r="G31" s="2346"/>
      <c r="H31" s="2346"/>
      <c r="I31" s="2346"/>
      <c r="J31" s="2346"/>
      <c r="K31" s="2346"/>
      <c r="L31" s="2346"/>
      <c r="M31" s="2346"/>
      <c r="N31" s="2346"/>
      <c r="O31" s="2346"/>
      <c r="P31" s="2346"/>
      <c r="Q31" s="2346"/>
      <c r="R31" s="2346"/>
      <c r="S31" s="2346"/>
      <c r="T31" s="2346"/>
      <c r="U31" s="2346"/>
      <c r="V31" s="2346"/>
      <c r="W31" s="2346"/>
      <c r="X31" s="2346"/>
      <c r="Y31" s="2346"/>
      <c r="Z31" s="2346"/>
      <c r="AA31" s="2346"/>
      <c r="AB31" s="2346"/>
      <c r="AC31" s="2346"/>
      <c r="AD31" s="2346"/>
      <c r="AE31" s="2346"/>
      <c r="AF31" s="2346"/>
      <c r="AG31" s="2346"/>
      <c r="AH31" s="2346"/>
      <c r="AI31" s="2346"/>
      <c r="AJ31" s="2346"/>
      <c r="AK31" s="2346"/>
      <c r="AL31" s="2346"/>
      <c r="AM31" s="2346"/>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4" t="s">
        <v>1154</v>
      </c>
      <c r="Z35" s="2364"/>
      <c r="AA35" s="2364"/>
      <c r="AB35" s="2364"/>
      <c r="AC35" s="2364"/>
      <c r="AD35" s="2384" t="s">
        <v>369</v>
      </c>
      <c r="AE35" s="2384"/>
      <c r="AF35" s="2384"/>
      <c r="AG35" s="2384"/>
      <c r="AH35" s="2384"/>
    </row>
    <row r="36" spans="1:76" ht="12.95" customHeight="1">
      <c r="B36" s="407"/>
      <c r="X36" s="412"/>
      <c r="Y36" s="2364"/>
      <c r="Z36" s="2364"/>
      <c r="AA36" s="2364"/>
      <c r="AB36" s="2364"/>
      <c r="AC36" s="2364"/>
      <c r="AD36" s="2384"/>
      <c r="AE36" s="2384"/>
      <c r="AF36" s="2384"/>
      <c r="AG36" s="2384"/>
      <c r="AH36" s="2384"/>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4"/>
      <c r="Z37" s="2364"/>
      <c r="AA37" s="2364"/>
      <c r="AB37" s="2364"/>
      <c r="AC37" s="2364"/>
      <c r="AD37" s="2384"/>
      <c r="AE37" s="2384"/>
      <c r="AF37" s="2384"/>
      <c r="AG37" s="2384"/>
      <c r="AH37" s="2384"/>
    </row>
    <row r="38" spans="1:76" ht="12.95" customHeight="1">
      <c r="A38" s="404"/>
      <c r="B38" s="2343" t="s">
        <v>506</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99309724.799999997</v>
      </c>
      <c r="Z38" s="2337"/>
      <c r="AA38" s="2337"/>
      <c r="AB38" s="2337"/>
      <c r="AC38" s="2337"/>
      <c r="AD38" s="2337">
        <f>IF(T24&gt;=(T23+Y23+AD23+AI23),AD28+AI28,0)</f>
        <v>0</v>
      </c>
      <c r="AE38" s="2337"/>
      <c r="AF38" s="2337"/>
      <c r="AG38" s="2337"/>
      <c r="AH38" s="2337"/>
    </row>
    <row r="39" spans="1:76" ht="12.95" customHeight="1">
      <c r="B39" s="2343" t="s">
        <v>1680</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85">
        <v>0.04</v>
      </c>
      <c r="Z39" s="2385"/>
      <c r="AA39" s="2385"/>
      <c r="AB39" s="2385"/>
      <c r="AC39" s="2385"/>
      <c r="AD39" s="2385">
        <v>0.04</v>
      </c>
      <c r="AE39" s="2385"/>
      <c r="AF39" s="2385"/>
      <c r="AG39" s="2385"/>
      <c r="AH39" s="2385"/>
    </row>
    <row r="40" spans="1:76" ht="12.95" customHeight="1">
      <c r="A40" s="404"/>
      <c r="B40" s="2343" t="s">
        <v>642</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3972389</v>
      </c>
      <c r="Z40" s="2337"/>
      <c r="AA40" s="2337"/>
      <c r="AB40" s="2337"/>
      <c r="AC40" s="2337"/>
      <c r="AD40" s="2336">
        <f>ROUND(AD38*AD39,0)</f>
        <v>0</v>
      </c>
      <c r="AE40" s="2337"/>
      <c r="AF40" s="2337"/>
      <c r="AG40" s="2337"/>
      <c r="AH40" s="2337"/>
    </row>
    <row r="41" spans="1:76" ht="12.95" customHeight="1">
      <c r="B41" s="2343" t="s">
        <v>643</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38">
        <f>Y40+AD40</f>
        <v>3972389</v>
      </c>
      <c r="Z41" s="2339"/>
      <c r="AA41" s="2339"/>
      <c r="AB41" s="2339"/>
      <c r="AC41" s="2339"/>
      <c r="AD41" s="2339"/>
      <c r="AE41" s="2339"/>
      <c r="AF41" s="2339"/>
      <c r="AG41" s="2339"/>
      <c r="AH41" s="2336"/>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1" t="s">
        <v>1276</v>
      </c>
      <c r="B44" s="2341"/>
      <c r="C44" s="2341"/>
      <c r="D44" s="2341"/>
      <c r="E44" s="2341"/>
      <c r="F44" s="2341"/>
      <c r="G44" s="2341"/>
      <c r="H44" s="2341"/>
      <c r="I44" s="2341"/>
      <c r="J44" s="2341"/>
      <c r="K44" s="2341"/>
      <c r="L44" s="2341"/>
      <c r="M44" s="2341"/>
      <c r="N44" s="2341"/>
      <c r="O44" s="2341"/>
      <c r="P44" s="2341"/>
      <c r="Q44" s="2341"/>
      <c r="R44" s="2341"/>
      <c r="S44" s="2341"/>
      <c r="T44" s="2341"/>
      <c r="U44" s="2341"/>
      <c r="V44" s="2341"/>
      <c r="W44" s="2341"/>
      <c r="X44" s="2341"/>
      <c r="Y44" s="2341"/>
      <c r="Z44" s="2341"/>
      <c r="AA44" s="2341"/>
      <c r="AB44" s="2341"/>
      <c r="AC44" s="2341"/>
      <c r="AD44" s="2341"/>
      <c r="AE44" s="2341"/>
      <c r="AF44" s="2341"/>
      <c r="AG44" s="2341"/>
      <c r="AH44" s="2341"/>
      <c r="AI44" s="2341"/>
      <c r="AJ44" s="2341"/>
      <c r="AK44" s="2341"/>
      <c r="AL44" s="2341"/>
      <c r="AM44" s="2341"/>
      <c r="AN44" s="2341"/>
      <c r="AO44" s="2341"/>
      <c r="AP44" s="2341"/>
      <c r="AQ44" s="2341"/>
      <c r="AR44" s="2341"/>
      <c r="AS44" s="2341"/>
      <c r="AT44" s="2341"/>
      <c r="AU44" s="2341"/>
      <c r="AV44" s="2341"/>
      <c r="AW44" s="2341"/>
      <c r="AX44" s="2341"/>
      <c r="AY44" s="2341"/>
      <c r="AZ44" s="2341"/>
      <c r="BA44" s="2341"/>
      <c r="BB44" s="2341"/>
      <c r="BC44" s="2341"/>
      <c r="BD44" s="2341"/>
      <c r="BE44" s="2341"/>
      <c r="BF44" s="2341"/>
      <c r="BG44" s="2341"/>
      <c r="BH44" s="2341"/>
      <c r="BI44" s="2341"/>
      <c r="BJ44" s="2341"/>
      <c r="BK44" s="2341"/>
      <c r="BL44" s="2341"/>
      <c r="BM44" s="2341"/>
      <c r="BN44" s="2341"/>
      <c r="BO44" s="2341"/>
      <c r="BP44" s="2341"/>
      <c r="BQ44" s="2341"/>
      <c r="BR44" s="2341"/>
      <c r="BS44" s="2341"/>
      <c r="BT44" s="2341"/>
      <c r="BU44" s="2341"/>
      <c r="BV44" s="2341"/>
      <c r="BW44" s="2341"/>
      <c r="BX44" s="2341"/>
    </row>
    <row r="45" spans="1:76" s="204" customFormat="1" ht="12.95" customHeight="1" thickTop="1"/>
    <row r="46" spans="1:76" ht="12.95" customHeight="1">
      <c r="A46" s="404" t="s">
        <v>586</v>
      </c>
      <c r="C46" s="404" t="s">
        <v>282</v>
      </c>
    </row>
    <row r="47" spans="1:76" ht="12.95" customHeight="1">
      <c r="D47" s="404" t="s">
        <v>283</v>
      </c>
      <c r="AB47" s="2353">
        <f>'Sources and Uses Budget'!B105-MAX(IF('Sources and Uses Budget'!B15="",0,'Sources and Uses Budget'!B15),IF(Application!AG403="",0,Application!AG403))</f>
        <v>91065126</v>
      </c>
      <c r="AC47" s="2354"/>
      <c r="AD47" s="2354"/>
      <c r="AE47" s="2354"/>
      <c r="AF47" s="2355"/>
    </row>
    <row r="48" spans="1:76" ht="12.95" customHeight="1">
      <c r="D48" s="404" t="s">
        <v>21</v>
      </c>
      <c r="AB48" s="2353">
        <f>Application!AO647-MAX(IF('Sources and Uses Budget'!B15="",0,'Sources and Uses Budget'!B15),IF(Application!AG403="",0,Application!AG403))</f>
        <v>43286014</v>
      </c>
      <c r="AC48" s="2354"/>
      <c r="AD48" s="2354"/>
      <c r="AE48" s="2354"/>
      <c r="AF48" s="2355"/>
    </row>
    <row r="49" spans="1:76" ht="12.95" customHeight="1">
      <c r="D49" s="404" t="s">
        <v>91</v>
      </c>
      <c r="AB49" s="2353">
        <f>AB47-AB48</f>
        <v>47779112</v>
      </c>
      <c r="AC49" s="2354"/>
      <c r="AD49" s="2354"/>
      <c r="AE49" s="2354"/>
      <c r="AF49" s="2355"/>
    </row>
    <row r="50" spans="1:76" ht="12.95" customHeight="1">
      <c r="D50" s="404" t="s">
        <v>681</v>
      </c>
      <c r="AA50" s="415"/>
      <c r="AB50" s="2380">
        <v>0.8</v>
      </c>
      <c r="AC50" s="2381"/>
      <c r="AD50" s="2381"/>
      <c r="AE50" s="2381"/>
      <c r="AF50" s="2382"/>
    </row>
    <row r="51" spans="1:76" s="417" customFormat="1" ht="12.95" customHeight="1">
      <c r="A51" s="402"/>
      <c r="B51" s="402"/>
      <c r="C51" s="402"/>
      <c r="D51" s="402"/>
      <c r="E51" s="2383" t="s">
        <v>2531</v>
      </c>
      <c r="F51" s="2383"/>
      <c r="G51" s="2383"/>
      <c r="H51" s="2383"/>
      <c r="I51" s="2383"/>
      <c r="J51" s="2383"/>
      <c r="K51" s="2383"/>
      <c r="L51" s="2383"/>
      <c r="M51" s="2383"/>
      <c r="N51" s="2383"/>
      <c r="O51" s="2383"/>
      <c r="P51" s="2383"/>
      <c r="Q51" s="2383"/>
      <c r="R51" s="2383"/>
      <c r="S51" s="2383"/>
      <c r="T51" s="2383"/>
      <c r="U51" s="2383"/>
      <c r="V51" s="2383"/>
      <c r="W51" s="2383"/>
      <c r="X51" s="2383"/>
      <c r="Y51" s="2383"/>
      <c r="Z51" s="2383"/>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3"/>
      <c r="F52" s="2383"/>
      <c r="G52" s="2383"/>
      <c r="H52" s="2383"/>
      <c r="I52" s="2383"/>
      <c r="J52" s="2383"/>
      <c r="K52" s="2383"/>
      <c r="L52" s="2383"/>
      <c r="M52" s="2383"/>
      <c r="N52" s="2383"/>
      <c r="O52" s="2383"/>
      <c r="P52" s="2383"/>
      <c r="Q52" s="2383"/>
      <c r="R52" s="2383"/>
      <c r="S52" s="2383"/>
      <c r="T52" s="2383"/>
      <c r="U52" s="2383"/>
      <c r="V52" s="2383"/>
      <c r="W52" s="2383"/>
      <c r="X52" s="2383"/>
      <c r="Y52" s="2383"/>
      <c r="Z52" s="2383"/>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3">
        <f>ROUND(IF(ISERROR((AB49/AB50)),0,(AB49/AB50)),0)</f>
        <v>59723890</v>
      </c>
      <c r="AC54" s="2354"/>
      <c r="AD54" s="2354"/>
      <c r="AE54" s="2354"/>
      <c r="AF54" s="2355"/>
    </row>
    <row r="55" spans="1:76" ht="12.95" customHeight="1">
      <c r="D55" s="404" t="s">
        <v>333</v>
      </c>
      <c r="AB55" s="2353">
        <f>(AB54/10)</f>
        <v>5972389</v>
      </c>
      <c r="AC55" s="2354"/>
      <c r="AD55" s="2354"/>
      <c r="AE55" s="2354"/>
      <c r="AF55" s="2355"/>
    </row>
    <row r="56" spans="1:76" ht="12.95" customHeight="1">
      <c r="D56" s="404" t="s">
        <v>756</v>
      </c>
      <c r="AB56" s="2353">
        <f>ROUND((IF((Y41&lt;AB55),Y41,AB55)),0)</f>
        <v>3972389</v>
      </c>
      <c r="AC56" s="2354"/>
      <c r="AD56" s="2354"/>
      <c r="AE56" s="2354"/>
      <c r="AF56" s="2355"/>
    </row>
    <row r="57" spans="1:76" ht="12.95" customHeight="1">
      <c r="D57" s="404" t="s">
        <v>755</v>
      </c>
      <c r="AB57" s="2353">
        <f>ROUND((10*AB56*AB50),0)</f>
        <v>31779112</v>
      </c>
      <c r="AC57" s="2354"/>
      <c r="AD57" s="2354"/>
      <c r="AE57" s="2354"/>
      <c r="AF57" s="2355"/>
    </row>
    <row r="58" spans="1:76" ht="12.95" customHeight="1">
      <c r="D58" s="404"/>
      <c r="AB58" s="423"/>
      <c r="AC58" s="423"/>
      <c r="AD58" s="423"/>
      <c r="AE58" s="423"/>
      <c r="AF58" s="423"/>
    </row>
    <row r="59" spans="1:76" ht="12.95" customHeight="1">
      <c r="D59" s="404" t="s">
        <v>754</v>
      </c>
      <c r="AB59" s="2376">
        <f>AB49-AB57</f>
        <v>16000000</v>
      </c>
      <c r="AC59" s="2376"/>
      <c r="AD59" s="2376"/>
      <c r="AE59" s="2376"/>
      <c r="AF59" s="2376"/>
    </row>
    <row r="60" spans="1:76" ht="12.95" customHeight="1">
      <c r="D60" s="404"/>
      <c r="AB60" s="423"/>
      <c r="AC60" s="423"/>
      <c r="AD60" s="423"/>
      <c r="AE60" s="423"/>
      <c r="AF60" s="423"/>
    </row>
    <row r="61" spans="1:76" s="204" customFormat="1" ht="12.95" customHeight="1" thickBot="1">
      <c r="A61" s="2341" t="str">
        <f>IF(Application!AP205="yes","Farmworker State Credit", "State Credit" )</f>
        <v>State Credit</v>
      </c>
      <c r="B61" s="2341"/>
      <c r="C61" s="2341"/>
      <c r="D61" s="2341"/>
      <c r="E61" s="2341"/>
      <c r="F61" s="2341"/>
      <c r="G61" s="2341"/>
      <c r="H61" s="2341"/>
      <c r="I61" s="2341"/>
      <c r="J61" s="2341"/>
      <c r="K61" s="2341"/>
      <c r="L61" s="2341"/>
      <c r="M61" s="2341"/>
      <c r="N61" s="2341"/>
      <c r="O61" s="2341"/>
      <c r="P61" s="2341"/>
      <c r="Q61" s="2341"/>
      <c r="R61" s="2341"/>
      <c r="S61" s="2341"/>
      <c r="T61" s="2341"/>
      <c r="U61" s="2341"/>
      <c r="V61" s="2341"/>
      <c r="W61" s="2341"/>
      <c r="X61" s="2341"/>
      <c r="Y61" s="2341"/>
      <c r="Z61" s="2341"/>
      <c r="AA61" s="2341"/>
      <c r="AB61" s="2341"/>
      <c r="AC61" s="2341"/>
      <c r="AD61" s="2341"/>
      <c r="AE61" s="2341"/>
      <c r="AF61" s="2341"/>
      <c r="AG61" s="2341"/>
      <c r="AH61" s="2341"/>
      <c r="AI61" s="2341"/>
      <c r="AJ61" s="2341"/>
      <c r="AK61" s="2341"/>
      <c r="AL61" s="2341"/>
      <c r="AM61" s="2341"/>
      <c r="AN61" s="2341"/>
      <c r="AO61" s="2341"/>
      <c r="AP61" s="2341"/>
      <c r="AQ61" s="2341"/>
      <c r="AR61" s="2341"/>
      <c r="AS61" s="2341"/>
      <c r="AT61" s="2341"/>
      <c r="AU61" s="2341"/>
      <c r="AV61" s="2341"/>
      <c r="AW61" s="2341"/>
      <c r="AX61" s="2341"/>
      <c r="AY61" s="2341"/>
      <c r="AZ61" s="2341"/>
      <c r="BA61" s="2341"/>
      <c r="BB61" s="2341"/>
      <c r="BC61" s="2341"/>
      <c r="BD61" s="2341"/>
      <c r="BE61" s="2341"/>
      <c r="BF61" s="2341"/>
      <c r="BG61" s="2341"/>
      <c r="BH61" s="2341"/>
      <c r="BI61" s="2341"/>
      <c r="BJ61" s="2341"/>
      <c r="BK61" s="2341"/>
      <c r="BL61" s="2341"/>
      <c r="BM61" s="2341"/>
      <c r="BN61" s="2341"/>
      <c r="BO61" s="2341"/>
      <c r="BP61" s="2341"/>
      <c r="BQ61" s="2341"/>
      <c r="BR61" s="2341"/>
      <c r="BS61" s="2341"/>
      <c r="BT61" s="2341"/>
      <c r="BU61" s="2341"/>
      <c r="BV61" s="2341"/>
      <c r="BW61" s="2341"/>
      <c r="BX61" s="2341"/>
    </row>
    <row r="62" spans="1:76" s="204" customFormat="1" ht="12.95" customHeight="1" thickTop="1"/>
    <row r="63" spans="1:76" ht="12.95" customHeight="1">
      <c r="A63" s="404" t="s">
        <v>589</v>
      </c>
      <c r="C63" s="205" t="s">
        <v>1248</v>
      </c>
      <c r="Y63" s="2377" t="s">
        <v>984</v>
      </c>
      <c r="Z63" s="2377"/>
      <c r="AA63" s="2377"/>
      <c r="AB63" s="2377"/>
      <c r="AC63" s="2377"/>
      <c r="AD63" s="2377" t="s">
        <v>369</v>
      </c>
      <c r="AE63" s="2377"/>
      <c r="AF63" s="2377"/>
      <c r="AG63" s="2377"/>
      <c r="AH63" s="2377"/>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8">
        <f>IF(Application!$Z$205="(select)",0,((T23*T27)+Y28))</f>
        <v>76392096</v>
      </c>
      <c r="Z64" s="2378"/>
      <c r="AA64" s="2378"/>
      <c r="AB64" s="2378"/>
      <c r="AC64" s="2379"/>
      <c r="AD64" s="2338">
        <f>IF(AND(OR(Application!D211="At-Risk",Application!D211="At-Risk and Special Needs"),Application!M367="yes"),AD28+AI28,0)</f>
        <v>0</v>
      </c>
      <c r="AE64" s="2378"/>
      <c r="AF64" s="2378"/>
      <c r="AG64" s="2378"/>
      <c r="AH64" s="2379"/>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1">
        <f>IF(OR(Application!Z205="State Farmworker Credit",Application!Z205="$500M (Farmworker Housing)"),0.75,IF(Application!Z205="15% set-aside",0.13,IF(Application!Z205="15% set-aside with qualifying low value rehab",0.95,IF(Application!Z205="$500M",0.3,0))))</f>
        <v>0.3</v>
      </c>
      <c r="Z67" s="2391"/>
      <c r="AA67" s="2391"/>
      <c r="AB67" s="2391"/>
      <c r="AC67" s="2391"/>
      <c r="AD67" s="2391">
        <f>IF(Application!Z205="15% set-aside with qualifying low value rehab", 0.95,IF(OR(Application!D211="At-Risk",'Points System'!B26="Yes"),0.13,0))</f>
        <v>0</v>
      </c>
      <c r="AE67" s="2391"/>
      <c r="AF67" s="2391"/>
      <c r="AG67" s="2391"/>
      <c r="AH67" s="2391"/>
    </row>
    <row r="68" spans="1:37" ht="12.95" customHeight="1">
      <c r="C68" s="404"/>
      <c r="D68" s="205" t="s">
        <v>2178</v>
      </c>
      <c r="Y68" s="2337">
        <f>IF(AND(T25=1.3,OR(Y67=0.13,Y67=0.95),NOT(Application!T212&gt;=50%)),0,ROUND(Y64*Y67,0))</f>
        <v>22917629</v>
      </c>
      <c r="Z68" s="2392"/>
      <c r="AA68" s="2392"/>
      <c r="AB68" s="2392"/>
      <c r="AC68" s="2392"/>
      <c r="AD68" s="2337">
        <f>IF(AND(T25=1.3,AD67&gt;0,NOT(Application!T212&gt;=50%)),0,ROUND(AD64*AD67,0))</f>
        <v>0</v>
      </c>
      <c r="AE68" s="2392"/>
      <c r="AF68" s="2392"/>
      <c r="AG68" s="2392"/>
      <c r="AH68" s="2392"/>
      <c r="AK68" s="1192"/>
    </row>
    <row r="69" spans="1:37" ht="12.95" customHeight="1">
      <c r="C69" s="404"/>
      <c r="D69" s="205" t="s">
        <v>2179</v>
      </c>
      <c r="Y69" s="2337">
        <f>IF(OR(Application!Z205="State Farmworker Credit",Application!Z205="$500M (Farmworker Housing)"),Y68+AD68,MIN(Y68+AD68,200000*(Application!G761+Application!O785)))</f>
        <v>22917629</v>
      </c>
      <c r="Z69" s="2337"/>
      <c r="AA69" s="2337"/>
      <c r="AB69" s="2337"/>
      <c r="AC69" s="2337"/>
      <c r="AD69" s="2337"/>
      <c r="AE69" s="2337"/>
      <c r="AF69" s="2337"/>
      <c r="AG69" s="2337"/>
      <c r="AH69" s="2337"/>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80">
        <v>0.8</v>
      </c>
      <c r="AC72" s="2381"/>
      <c r="AD72" s="2381"/>
      <c r="AE72" s="2381"/>
      <c r="AF72" s="2382"/>
    </row>
    <row r="73" spans="1:37" ht="12.95" customHeight="1">
      <c r="A73" s="404"/>
      <c r="C73" s="404"/>
      <c r="D73" s="404"/>
      <c r="E73" s="2393" t="s">
        <v>1251</v>
      </c>
      <c r="F73" s="2393"/>
      <c r="G73" s="2393"/>
      <c r="H73" s="2393"/>
      <c r="I73" s="2393"/>
      <c r="J73" s="2393"/>
      <c r="K73" s="2393"/>
      <c r="L73" s="2393"/>
      <c r="M73" s="2393"/>
      <c r="N73" s="2393"/>
      <c r="O73" s="2393"/>
      <c r="P73" s="2393"/>
      <c r="Q73" s="2393"/>
      <c r="R73" s="2393"/>
      <c r="S73" s="2393"/>
      <c r="T73" s="2393"/>
      <c r="U73" s="2393"/>
      <c r="V73" s="2393"/>
      <c r="W73" s="2393"/>
      <c r="X73" s="2393"/>
      <c r="Y73" s="2393"/>
      <c r="Z73" s="2393"/>
      <c r="AA73" s="2393"/>
      <c r="AB73" s="438"/>
      <c r="AC73" s="438"/>
    </row>
    <row r="74" spans="1:37" ht="12.95" customHeight="1">
      <c r="A74" s="404"/>
      <c r="C74" s="404"/>
      <c r="D74" s="404"/>
      <c r="E74" s="2393"/>
      <c r="F74" s="2393"/>
      <c r="G74" s="2393"/>
      <c r="H74" s="2393"/>
      <c r="I74" s="2393"/>
      <c r="J74" s="2393"/>
      <c r="K74" s="2393"/>
      <c r="L74" s="2393"/>
      <c r="M74" s="2393"/>
      <c r="N74" s="2393"/>
      <c r="O74" s="2393"/>
      <c r="P74" s="2393"/>
      <c r="Q74" s="2393"/>
      <c r="R74" s="2393"/>
      <c r="S74" s="2393"/>
      <c r="T74" s="2393"/>
      <c r="U74" s="2393"/>
      <c r="V74" s="2393"/>
      <c r="W74" s="2393"/>
      <c r="X74" s="2393"/>
      <c r="Y74" s="2393"/>
      <c r="Z74" s="2393"/>
      <c r="AA74" s="2393"/>
      <c r="AB74" s="438"/>
      <c r="AC74" s="438"/>
    </row>
    <row r="75" spans="1:37" ht="12.95" customHeight="1">
      <c r="A75" s="404"/>
      <c r="C75" s="404"/>
      <c r="D75" s="404"/>
      <c r="E75" s="2393"/>
      <c r="F75" s="2393"/>
      <c r="G75" s="2393"/>
      <c r="H75" s="2393"/>
      <c r="I75" s="2393"/>
      <c r="J75" s="2393"/>
      <c r="K75" s="2393"/>
      <c r="L75" s="2393"/>
      <c r="M75" s="2393"/>
      <c r="N75" s="2393"/>
      <c r="O75" s="2393"/>
      <c r="P75" s="2393"/>
      <c r="Q75" s="2393"/>
      <c r="R75" s="2393"/>
      <c r="S75" s="2393"/>
      <c r="T75" s="2393"/>
      <c r="U75" s="2393"/>
      <c r="V75" s="2393"/>
      <c r="W75" s="2393"/>
      <c r="X75" s="2393"/>
      <c r="Y75" s="2393"/>
      <c r="Z75" s="2393"/>
      <c r="AA75" s="2393"/>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86">
        <f>ROUND(IF(ISERROR((AB59/AB72)),0,(AB59/AB72)),0)</f>
        <v>20000000</v>
      </c>
      <c r="AC77" s="2386"/>
      <c r="AD77" s="2386"/>
      <c r="AE77" s="2386"/>
      <c r="AF77" s="2386"/>
    </row>
    <row r="78" spans="1:37" ht="12.95" customHeight="1">
      <c r="C78" s="404"/>
      <c r="D78" s="205" t="s">
        <v>1253</v>
      </c>
      <c r="AB78" s="2387">
        <f>ROUNDUP(MIN(Y69,AB77),0)</f>
        <v>20000000</v>
      </c>
      <c r="AC78" s="2388"/>
      <c r="AD78" s="2388"/>
      <c r="AE78" s="2388"/>
      <c r="AF78" s="2389"/>
    </row>
    <row r="79" spans="1:37" ht="12.95" customHeight="1">
      <c r="C79" s="404"/>
      <c r="D79" s="205" t="s">
        <v>1254</v>
      </c>
      <c r="AB79" s="2390">
        <f>AB78*AB72</f>
        <v>16000000</v>
      </c>
      <c r="AC79" s="2390"/>
      <c r="AD79" s="2390"/>
      <c r="AE79" s="2390"/>
      <c r="AF79" s="2390"/>
    </row>
    <row r="80" spans="1:37" ht="12.95" customHeight="1">
      <c r="C80" s="404"/>
      <c r="D80" s="404"/>
      <c r="AB80" s="425"/>
      <c r="AC80" s="425"/>
      <c r="AD80" s="425"/>
      <c r="AE80" s="425"/>
      <c r="AF80" s="425"/>
    </row>
    <row r="81" spans="1:78" ht="12.95" customHeight="1">
      <c r="D81" s="404" t="s">
        <v>754</v>
      </c>
      <c r="AB81" s="2376">
        <f>AB49-(AB57+AB79)</f>
        <v>0</v>
      </c>
      <c r="AC81" s="2376"/>
      <c r="AD81" s="2376"/>
      <c r="AE81" s="2376"/>
      <c r="AF81" s="2376"/>
    </row>
    <row r="82" spans="1:78" ht="12.95" customHeight="1">
      <c r="F82" s="522"/>
      <c r="J82" s="522" t="str">
        <f>IF(AB81&gt;0,"FUNDING GAP MUST NOT EXCEED ZERO","")</f>
        <v/>
      </c>
    </row>
    <row r="83" spans="1:78" ht="12.95" customHeight="1">
      <c r="D83" s="523"/>
    </row>
    <row r="84" spans="1:78" ht="12.95" customHeight="1" thickBot="1">
      <c r="A84" s="2341"/>
      <c r="B84" s="2341"/>
      <c r="C84" s="2341"/>
      <c r="D84" s="2341"/>
      <c r="E84" s="2341"/>
      <c r="F84" s="2341"/>
      <c r="G84" s="2341"/>
      <c r="H84" s="2341"/>
      <c r="I84" s="2341"/>
      <c r="J84" s="2341"/>
      <c r="K84" s="2341"/>
      <c r="L84" s="2341"/>
      <c r="M84" s="2341"/>
      <c r="N84" s="2341"/>
      <c r="O84" s="2341"/>
      <c r="P84" s="2341"/>
      <c r="Q84" s="2341"/>
      <c r="R84" s="2341"/>
      <c r="S84" s="2341"/>
      <c r="T84" s="2341"/>
      <c r="U84" s="2341"/>
      <c r="V84" s="2341"/>
      <c r="W84" s="2341"/>
      <c r="X84" s="2341"/>
      <c r="Y84" s="2341"/>
      <c r="Z84" s="2341"/>
      <c r="AA84" s="2341"/>
      <c r="AB84" s="2341"/>
      <c r="AC84" s="2341"/>
      <c r="AD84" s="2341"/>
      <c r="AE84" s="2341"/>
      <c r="AF84" s="2341"/>
      <c r="AG84" s="2341"/>
      <c r="AH84" s="2341"/>
      <c r="AI84" s="2341"/>
      <c r="AJ84" s="2341"/>
      <c r="AK84" s="2341"/>
      <c r="AL84" s="2341"/>
      <c r="AM84" s="2341"/>
      <c r="AN84" s="2341"/>
      <c r="AO84" s="2341"/>
      <c r="AP84" s="2341"/>
      <c r="AQ84" s="2341"/>
      <c r="AR84" s="2341"/>
      <c r="AS84" s="2341"/>
      <c r="AT84" s="2341"/>
      <c r="AU84" s="2341"/>
      <c r="AV84" s="2341"/>
      <c r="AW84" s="2341"/>
      <c r="AX84" s="2341"/>
      <c r="AY84" s="2341"/>
      <c r="AZ84" s="2341"/>
      <c r="BA84" s="2341"/>
      <c r="BB84" s="2341"/>
      <c r="BC84" s="2341"/>
      <c r="BD84" s="2341"/>
      <c r="BE84" s="2341"/>
      <c r="BF84" s="2341"/>
      <c r="BG84" s="2341"/>
      <c r="BH84" s="2341"/>
      <c r="BI84" s="2341"/>
      <c r="BJ84" s="2341"/>
      <c r="BK84" s="2341"/>
      <c r="BL84" s="2341"/>
      <c r="BM84" s="2341"/>
      <c r="BN84" s="2341"/>
      <c r="BO84" s="2341"/>
      <c r="BP84" s="2341"/>
      <c r="BQ84" s="2341"/>
      <c r="BR84" s="2341"/>
      <c r="BS84" s="2341"/>
      <c r="BT84" s="2341"/>
      <c r="BU84" s="2341"/>
      <c r="BV84" s="2341"/>
      <c r="BW84" s="2341"/>
      <c r="BX84" s="2341"/>
    </row>
    <row r="85" spans="1:78" ht="12.95" customHeight="1" thickTop="1"/>
    <row r="86" spans="1:78" ht="12.95" hidden="1" customHeight="1">
      <c r="A86" s="404"/>
      <c r="C86" s="205"/>
    </row>
    <row r="87" spans="1:78" ht="12.95" hidden="1" customHeight="1">
      <c r="D87" s="205"/>
      <c r="AB87" s="2342"/>
      <c r="AC87" s="2342"/>
      <c r="AD87" s="2342"/>
      <c r="AE87" s="2342"/>
      <c r="AF87" s="2342"/>
    </row>
    <row r="88" spans="1:78" ht="12.95" hidden="1" customHeight="1" thickBot="1">
      <c r="D88" s="205"/>
      <c r="AB88" s="2340"/>
      <c r="AC88" s="2340"/>
      <c r="AD88" s="2340"/>
      <c r="AE88" s="2340"/>
      <c r="AF88" s="234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15" workbookViewId="0">
      <selection activeCell="C557" sqref="C557:D55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25" t="s">
        <v>1299</v>
      </c>
      <c r="B1" s="2625"/>
      <c r="C1" s="2625"/>
      <c r="D1" s="2625"/>
      <c r="E1" s="2625"/>
      <c r="F1" s="2625"/>
      <c r="G1" s="2625"/>
      <c r="H1" s="2625"/>
      <c r="I1" s="2625"/>
      <c r="J1" s="2625"/>
      <c r="K1" s="2625"/>
      <c r="L1" s="2625"/>
      <c r="M1" s="2625"/>
      <c r="N1" s="2625"/>
      <c r="O1" s="2625"/>
      <c r="P1" s="2625"/>
      <c r="Q1" s="2625"/>
      <c r="R1" s="2625"/>
      <c r="S1" s="2625"/>
      <c r="T1" s="2625"/>
      <c r="U1" s="2625"/>
      <c r="V1" s="2625"/>
      <c r="W1" s="2625"/>
      <c r="X1" s="2625"/>
      <c r="Y1" s="2625"/>
      <c r="Z1" s="2625"/>
      <c r="AA1" s="2625"/>
      <c r="AB1" s="2625"/>
      <c r="AC1" s="2625"/>
      <c r="AD1" s="2625"/>
      <c r="AE1" s="2625"/>
      <c r="AF1" s="2625"/>
      <c r="AG1" s="2625"/>
      <c r="AH1" s="2625"/>
      <c r="AI1" s="2625"/>
      <c r="AJ1" s="2625"/>
      <c r="AK1" s="2625"/>
      <c r="AL1" s="2625"/>
      <c r="AM1" s="2625"/>
    </row>
    <row r="2" spans="1:41" s="536" customFormat="1" ht="12.75" customHeight="1" thickBot="1">
      <c r="A2" s="2626"/>
      <c r="B2" s="2626"/>
      <c r="C2" s="2626"/>
      <c r="D2" s="2626"/>
      <c r="E2" s="2626"/>
      <c r="F2" s="2626"/>
      <c r="G2" s="2626"/>
      <c r="H2" s="2626"/>
      <c r="I2" s="2626"/>
      <c r="J2" s="2626"/>
      <c r="K2" s="2626"/>
      <c r="L2" s="2626"/>
      <c r="M2" s="2626"/>
      <c r="N2" s="2626"/>
      <c r="O2" s="2626"/>
      <c r="P2" s="2626"/>
      <c r="Q2" s="2626"/>
      <c r="R2" s="2626"/>
      <c r="S2" s="2626"/>
      <c r="T2" s="2626"/>
      <c r="U2" s="2626"/>
      <c r="V2" s="2626"/>
      <c r="W2" s="2626"/>
      <c r="X2" s="2626"/>
      <c r="Y2" s="2626"/>
      <c r="Z2" s="2626"/>
      <c r="AA2" s="2626"/>
      <c r="AB2" s="2626"/>
      <c r="AC2" s="2626"/>
      <c r="AD2" s="2626"/>
      <c r="AE2" s="2626"/>
      <c r="AF2" s="2626"/>
      <c r="AG2" s="2626"/>
      <c r="AH2" s="2626"/>
      <c r="AI2" s="2626"/>
      <c r="AJ2" s="2626"/>
      <c r="AK2" s="2626"/>
      <c r="AL2" s="2626"/>
      <c r="AM2" s="2626"/>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4" t="s">
        <v>1303</v>
      </c>
      <c r="AF7" s="2454"/>
      <c r="AG7" s="2454"/>
      <c r="AH7" s="2454"/>
      <c r="AI7" s="2454"/>
      <c r="AJ7" s="2454"/>
      <c r="AK7" s="2454"/>
      <c r="AL7" s="540"/>
      <c r="AM7" s="540"/>
      <c r="AN7" s="535"/>
    </row>
    <row r="8" spans="1:41" s="536" customFormat="1" ht="12.75" customHeight="1">
      <c r="A8" s="538"/>
      <c r="B8" s="539" t="s">
        <v>2633</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2547</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6" t="s">
        <v>591</v>
      </c>
      <c r="C12" s="2596"/>
      <c r="D12" s="540"/>
      <c r="E12" s="2457" t="s">
        <v>2545</v>
      </c>
      <c r="F12" s="2458"/>
      <c r="G12" s="2458"/>
      <c r="H12" s="2458"/>
      <c r="I12" s="2458"/>
      <c r="J12" s="2458"/>
      <c r="K12" s="2458"/>
      <c r="L12" s="2458"/>
      <c r="M12" s="2458"/>
      <c r="N12" s="2458"/>
      <c r="O12" s="2458"/>
      <c r="P12" s="2458"/>
      <c r="Q12" s="2458"/>
      <c r="R12" s="2458"/>
      <c r="S12" s="2458"/>
      <c r="T12" s="2458"/>
      <c r="U12" s="2458"/>
      <c r="V12" s="2458"/>
      <c r="W12" s="2458"/>
      <c r="X12" s="2458"/>
      <c r="Y12" s="2458"/>
      <c r="Z12" s="2458"/>
      <c r="AA12" s="2458"/>
      <c r="AB12" s="2458"/>
      <c r="AC12" s="2458"/>
      <c r="AD12" s="2458"/>
      <c r="AE12" s="2458"/>
      <c r="AF12" s="2458"/>
      <c r="AG12" s="2458"/>
      <c r="AH12" s="2458"/>
      <c r="AI12" s="2458"/>
      <c r="AJ12" s="2459"/>
      <c r="AK12" s="540"/>
      <c r="AL12" s="540"/>
      <c r="AM12" s="540"/>
      <c r="AN12" s="535"/>
      <c r="AO12" s="557"/>
    </row>
    <row r="13" spans="1:41" s="536" customFormat="1" ht="12.75" customHeight="1">
      <c r="A13" s="540"/>
      <c r="D13" s="546"/>
      <c r="E13" s="2460"/>
      <c r="F13" s="2461"/>
      <c r="G13" s="2461"/>
      <c r="H13" s="2461"/>
      <c r="I13" s="2461"/>
      <c r="J13" s="2461"/>
      <c r="K13" s="2461"/>
      <c r="L13" s="2461"/>
      <c r="M13" s="2461"/>
      <c r="N13" s="2461"/>
      <c r="O13" s="2461"/>
      <c r="P13" s="2461"/>
      <c r="Q13" s="2461"/>
      <c r="R13" s="2461"/>
      <c r="S13" s="2461"/>
      <c r="T13" s="2461"/>
      <c r="U13" s="2461"/>
      <c r="V13" s="2461"/>
      <c r="W13" s="2461"/>
      <c r="X13" s="2461"/>
      <c r="Y13" s="2461"/>
      <c r="Z13" s="2461"/>
      <c r="AA13" s="2461"/>
      <c r="AB13" s="2461"/>
      <c r="AC13" s="2461"/>
      <c r="AD13" s="2461"/>
      <c r="AE13" s="2461"/>
      <c r="AF13" s="2461"/>
      <c r="AG13" s="2461"/>
      <c r="AH13" s="2461"/>
      <c r="AI13" s="2461"/>
      <c r="AJ13" s="2462"/>
      <c r="AK13" s="540"/>
      <c r="AL13" s="540"/>
      <c r="AM13" s="540"/>
      <c r="AN13" s="535"/>
      <c r="AO13" s="557"/>
    </row>
    <row r="14" spans="1:41" s="536" customFormat="1" ht="12.75" customHeight="1">
      <c r="A14" s="540"/>
      <c r="D14" s="540"/>
      <c r="E14" s="2613"/>
      <c r="F14" s="2614"/>
      <c r="G14" s="2614"/>
      <c r="H14" s="2614"/>
      <c r="I14" s="2614"/>
      <c r="J14" s="2614"/>
      <c r="K14" s="2614"/>
      <c r="L14" s="2614"/>
      <c r="M14" s="2614"/>
      <c r="N14" s="2614"/>
      <c r="O14" s="2614"/>
      <c r="P14" s="2614"/>
      <c r="Q14" s="2614"/>
      <c r="R14" s="2614"/>
      <c r="S14" s="2614"/>
      <c r="T14" s="2614"/>
      <c r="U14" s="2614"/>
      <c r="V14" s="2614"/>
      <c r="W14" s="2614"/>
      <c r="X14" s="2614"/>
      <c r="Y14" s="2614"/>
      <c r="Z14" s="2614"/>
      <c r="AA14" s="2614"/>
      <c r="AB14" s="2614"/>
      <c r="AC14" s="2614"/>
      <c r="AD14" s="2614"/>
      <c r="AE14" s="2614"/>
      <c r="AF14" s="2614"/>
      <c r="AG14" s="2614"/>
      <c r="AH14" s="2614"/>
      <c r="AI14" s="2614"/>
      <c r="AJ14" s="2615"/>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6" t="s">
        <v>591</v>
      </c>
      <c r="C16" s="2596"/>
      <c r="D16" s="540"/>
      <c r="E16" s="2457" t="s">
        <v>2546</v>
      </c>
      <c r="F16" s="2458"/>
      <c r="G16" s="2458"/>
      <c r="H16" s="2458"/>
      <c r="I16" s="2458"/>
      <c r="J16" s="2458"/>
      <c r="K16" s="2458"/>
      <c r="L16" s="2458"/>
      <c r="M16" s="2458"/>
      <c r="N16" s="2458"/>
      <c r="O16" s="2458"/>
      <c r="P16" s="2458"/>
      <c r="Q16" s="2458"/>
      <c r="R16" s="2458"/>
      <c r="S16" s="2458"/>
      <c r="T16" s="2458"/>
      <c r="U16" s="2458"/>
      <c r="V16" s="2458"/>
      <c r="W16" s="2458"/>
      <c r="X16" s="2458"/>
      <c r="Y16" s="2458"/>
      <c r="Z16" s="2458"/>
      <c r="AA16" s="2458"/>
      <c r="AB16" s="2458"/>
      <c r="AC16" s="2458"/>
      <c r="AD16" s="2458"/>
      <c r="AE16" s="2458"/>
      <c r="AF16" s="2458"/>
      <c r="AG16" s="2458"/>
      <c r="AH16" s="2458"/>
      <c r="AI16" s="2458"/>
      <c r="AJ16" s="2459"/>
      <c r="AK16" s="540"/>
      <c r="AL16" s="540"/>
      <c r="AM16" s="540"/>
      <c r="AN16" s="535"/>
    </row>
    <row r="17" spans="1:50" s="536" customFormat="1" ht="12.75" customHeight="1">
      <c r="A17" s="540"/>
      <c r="B17" s="540"/>
      <c r="C17" s="540"/>
      <c r="D17" s="540"/>
      <c r="E17" s="2460"/>
      <c r="F17" s="2461"/>
      <c r="G17" s="2461"/>
      <c r="H17" s="2461"/>
      <c r="I17" s="2461"/>
      <c r="J17" s="2461"/>
      <c r="K17" s="2461"/>
      <c r="L17" s="2461"/>
      <c r="M17" s="2461"/>
      <c r="N17" s="2461"/>
      <c r="O17" s="2461"/>
      <c r="P17" s="2461"/>
      <c r="Q17" s="2461"/>
      <c r="R17" s="2461"/>
      <c r="S17" s="2461"/>
      <c r="T17" s="2461"/>
      <c r="U17" s="2461"/>
      <c r="V17" s="2461"/>
      <c r="W17" s="2461"/>
      <c r="X17" s="2461"/>
      <c r="Y17" s="2461"/>
      <c r="Z17" s="2461"/>
      <c r="AA17" s="2461"/>
      <c r="AB17" s="2461"/>
      <c r="AC17" s="2461"/>
      <c r="AD17" s="2461"/>
      <c r="AE17" s="2461"/>
      <c r="AF17" s="2461"/>
      <c r="AG17" s="2461"/>
      <c r="AH17" s="2461"/>
      <c r="AI17" s="2461"/>
      <c r="AJ17" s="2462"/>
      <c r="AK17" s="540"/>
      <c r="AL17" s="540"/>
      <c r="AM17" s="540"/>
      <c r="AN17" s="535"/>
    </row>
    <row r="18" spans="1:50" s="536" customFormat="1" ht="12.75" customHeight="1">
      <c r="A18" s="540"/>
      <c r="B18" s="540"/>
      <c r="C18" s="1135"/>
      <c r="D18" s="540"/>
      <c r="E18" s="2613"/>
      <c r="F18" s="2614"/>
      <c r="G18" s="2614"/>
      <c r="H18" s="2614"/>
      <c r="I18" s="2614"/>
      <c r="J18" s="2614"/>
      <c r="K18" s="2614"/>
      <c r="L18" s="2614"/>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5"/>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6" t="s">
        <v>591</v>
      </c>
      <c r="C20" s="2596"/>
      <c r="D20" s="540"/>
      <c r="E20" s="2457" t="s">
        <v>1979</v>
      </c>
      <c r="F20" s="2458"/>
      <c r="G20" s="2458"/>
      <c r="H20" s="2458"/>
      <c r="I20" s="2458"/>
      <c r="J20" s="2458"/>
      <c r="K20" s="2458"/>
      <c r="L20" s="2458"/>
      <c r="M20" s="2458"/>
      <c r="N20" s="2458"/>
      <c r="O20" s="2458"/>
      <c r="P20" s="2458"/>
      <c r="Q20" s="2458"/>
      <c r="R20" s="2458"/>
      <c r="S20" s="2458"/>
      <c r="T20" s="2458"/>
      <c r="U20" s="2458"/>
      <c r="V20" s="2458"/>
      <c r="W20" s="2458"/>
      <c r="X20" s="2458"/>
      <c r="Y20" s="2458"/>
      <c r="Z20" s="2458"/>
      <c r="AA20" s="2458"/>
      <c r="AB20" s="2458"/>
      <c r="AC20" s="2458"/>
      <c r="AD20" s="2458"/>
      <c r="AE20" s="2458"/>
      <c r="AF20" s="2458"/>
      <c r="AG20" s="2458"/>
      <c r="AH20" s="2458"/>
      <c r="AI20" s="2458"/>
      <c r="AJ20" s="2459"/>
      <c r="AK20" s="540"/>
      <c r="AL20" s="540"/>
      <c r="AM20" s="540"/>
      <c r="AN20" s="535"/>
    </row>
    <row r="21" spans="1:50" s="536" customFormat="1" ht="12.75" customHeight="1">
      <c r="A21" s="540"/>
      <c r="B21" s="546"/>
      <c r="C21" s="546"/>
      <c r="D21" s="546"/>
      <c r="E21" s="2613"/>
      <c r="F21" s="2614"/>
      <c r="G21" s="2614"/>
      <c r="H21" s="2614"/>
      <c r="I21" s="2614"/>
      <c r="J21" s="2614"/>
      <c r="K21" s="2614"/>
      <c r="L21" s="2614"/>
      <c r="M21" s="2614"/>
      <c r="N21" s="2614"/>
      <c r="O21" s="2614"/>
      <c r="P21" s="2614"/>
      <c r="Q21" s="2614"/>
      <c r="R21" s="2614"/>
      <c r="S21" s="2614"/>
      <c r="T21" s="2614"/>
      <c r="U21" s="2614"/>
      <c r="V21" s="2614"/>
      <c r="W21" s="2614"/>
      <c r="X21" s="2614"/>
      <c r="Y21" s="2614"/>
      <c r="Z21" s="2614"/>
      <c r="AA21" s="2614"/>
      <c r="AB21" s="2614"/>
      <c r="AC21" s="2614"/>
      <c r="AD21" s="2614"/>
      <c r="AE21" s="2614"/>
      <c r="AF21" s="2614"/>
      <c r="AG21" s="2614"/>
      <c r="AH21" s="2614"/>
      <c r="AI21" s="2614"/>
      <c r="AJ21" s="2615"/>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2634</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2548</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6" t="s">
        <v>591</v>
      </c>
      <c r="C26" s="2596"/>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7"/>
      <c r="AH26" s="2627"/>
      <c r="AI26" s="2627"/>
      <c r="AJ26" s="2628"/>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2549</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6" t="s">
        <v>591</v>
      </c>
      <c r="C30" s="2596"/>
      <c r="D30" s="546"/>
      <c r="E30" s="2629" t="s">
        <v>2635</v>
      </c>
      <c r="F30" s="2630"/>
      <c r="G30" s="2630"/>
      <c r="H30" s="2630"/>
      <c r="I30" s="2630"/>
      <c r="J30" s="2630"/>
      <c r="K30" s="2630"/>
      <c r="L30" s="2630"/>
      <c r="M30" s="2630"/>
      <c r="N30" s="2630"/>
      <c r="O30" s="2630"/>
      <c r="P30" s="2630"/>
      <c r="Q30" s="2630"/>
      <c r="R30" s="2630"/>
      <c r="S30" s="2630"/>
      <c r="T30" s="2630"/>
      <c r="U30" s="2630"/>
      <c r="V30" s="2630"/>
      <c r="W30" s="2630"/>
      <c r="X30" s="2630"/>
      <c r="Y30" s="2630"/>
      <c r="Z30" s="2630"/>
      <c r="AA30" s="2630"/>
      <c r="AB30" s="2630"/>
      <c r="AC30" s="2630"/>
      <c r="AD30" s="2630"/>
      <c r="AE30" s="2630"/>
      <c r="AF30" s="2630"/>
      <c r="AG30" s="2630"/>
      <c r="AH30" s="2630"/>
      <c r="AI30" s="2630"/>
      <c r="AJ30" s="2631"/>
      <c r="AK30" s="540"/>
      <c r="AL30" s="540"/>
      <c r="AM30" s="540"/>
      <c r="AN30" s="535"/>
      <c r="AO30" s="549">
        <f>IF($B30="yes",9,0)</f>
        <v>0</v>
      </c>
    </row>
    <row r="31" spans="1:50" s="536" customFormat="1" ht="12.75" customHeight="1">
      <c r="A31" s="540"/>
      <c r="B31" s="540"/>
      <c r="C31" s="540"/>
      <c r="E31" s="2635"/>
      <c r="F31" s="2636"/>
      <c r="G31" s="2636"/>
      <c r="H31" s="2636"/>
      <c r="I31" s="2636"/>
      <c r="J31" s="2636"/>
      <c r="K31" s="2636"/>
      <c r="L31" s="2636"/>
      <c r="M31" s="2636"/>
      <c r="N31" s="2636"/>
      <c r="O31" s="2636"/>
      <c r="P31" s="2636"/>
      <c r="Q31" s="2636"/>
      <c r="R31" s="2636"/>
      <c r="S31" s="2636"/>
      <c r="T31" s="2636"/>
      <c r="U31" s="2636"/>
      <c r="V31" s="2636"/>
      <c r="W31" s="2636"/>
      <c r="X31" s="2636"/>
      <c r="Y31" s="2636"/>
      <c r="Z31" s="2636"/>
      <c r="AA31" s="2636"/>
      <c r="AB31" s="2636"/>
      <c r="AC31" s="2636"/>
      <c r="AD31" s="2636"/>
      <c r="AE31" s="2636"/>
      <c r="AF31" s="2636"/>
      <c r="AG31" s="2636"/>
      <c r="AH31" s="2636"/>
      <c r="AI31" s="2636"/>
      <c r="AJ31" s="2637"/>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6" t="s">
        <v>591</v>
      </c>
      <c r="C33" s="2596"/>
      <c r="D33" s="546"/>
      <c r="E33" s="2629" t="s">
        <v>2552</v>
      </c>
      <c r="F33" s="2630"/>
      <c r="G33" s="2630"/>
      <c r="H33" s="2630"/>
      <c r="I33" s="2630"/>
      <c r="J33" s="2630"/>
      <c r="K33" s="2630"/>
      <c r="L33" s="2630"/>
      <c r="M33" s="2630"/>
      <c r="N33" s="2630"/>
      <c r="O33" s="2630"/>
      <c r="P33" s="2630"/>
      <c r="Q33" s="2630"/>
      <c r="R33" s="2630"/>
      <c r="S33" s="2630"/>
      <c r="T33" s="2630"/>
      <c r="U33" s="2630"/>
      <c r="V33" s="2630"/>
      <c r="W33" s="2630"/>
      <c r="X33" s="2630"/>
      <c r="Y33" s="2630"/>
      <c r="Z33" s="2630"/>
      <c r="AA33" s="2630"/>
      <c r="AB33" s="2630"/>
      <c r="AC33" s="2630"/>
      <c r="AD33" s="2630"/>
      <c r="AE33" s="2630"/>
      <c r="AF33" s="2630"/>
      <c r="AG33" s="2630"/>
      <c r="AH33" s="2630"/>
      <c r="AI33" s="2630"/>
      <c r="AJ33" s="2631"/>
      <c r="AK33" s="540"/>
      <c r="AL33" s="540"/>
      <c r="AM33" s="540"/>
      <c r="AN33" s="535"/>
      <c r="AO33" s="549">
        <f>IF($B39="yes",9,0)</f>
        <v>0</v>
      </c>
    </row>
    <row r="34" spans="1:43" s="536" customFormat="1" ht="12.75" customHeight="1">
      <c r="A34" s="540"/>
      <c r="B34" s="540"/>
      <c r="C34" s="540"/>
      <c r="D34" s="546"/>
      <c r="E34" s="2632"/>
      <c r="F34" s="2633"/>
      <c r="G34" s="2633"/>
      <c r="H34" s="2633"/>
      <c r="I34" s="2633"/>
      <c r="J34" s="2633"/>
      <c r="K34" s="2633"/>
      <c r="L34" s="2633"/>
      <c r="M34" s="2633"/>
      <c r="N34" s="2633"/>
      <c r="O34" s="2633"/>
      <c r="P34" s="2633"/>
      <c r="Q34" s="2633"/>
      <c r="R34" s="2633"/>
      <c r="S34" s="2633"/>
      <c r="T34" s="2633"/>
      <c r="U34" s="2633"/>
      <c r="V34" s="2633"/>
      <c r="W34" s="2633"/>
      <c r="X34" s="2633"/>
      <c r="Y34" s="2633"/>
      <c r="Z34" s="2633"/>
      <c r="AA34" s="2633"/>
      <c r="AB34" s="2633"/>
      <c r="AC34" s="2633"/>
      <c r="AD34" s="2633"/>
      <c r="AE34" s="2633"/>
      <c r="AF34" s="2633"/>
      <c r="AG34" s="2633"/>
      <c r="AH34" s="2633"/>
      <c r="AI34" s="2633"/>
      <c r="AJ34" s="2634"/>
      <c r="AK34" s="540"/>
      <c r="AL34" s="540"/>
      <c r="AM34" s="540"/>
      <c r="AN34" s="535"/>
      <c r="AO34" s="536">
        <f>MAX(AO30,AO31,AO32,AO33)</f>
        <v>0</v>
      </c>
      <c r="AP34" s="536" t="s">
        <v>1305</v>
      </c>
    </row>
    <row r="35" spans="1:43" s="536" customFormat="1" ht="12.75" customHeight="1">
      <c r="A35" s="540"/>
      <c r="B35" s="540"/>
      <c r="C35" s="540"/>
      <c r="E35" s="2635"/>
      <c r="F35" s="2636"/>
      <c r="G35" s="2636"/>
      <c r="H35" s="2636"/>
      <c r="I35" s="2636"/>
      <c r="J35" s="2636"/>
      <c r="K35" s="2636"/>
      <c r="L35" s="2636"/>
      <c r="M35" s="2636"/>
      <c r="N35" s="2636"/>
      <c r="O35" s="2636"/>
      <c r="P35" s="2636"/>
      <c r="Q35" s="2636"/>
      <c r="R35" s="2636"/>
      <c r="S35" s="2636"/>
      <c r="T35" s="2636"/>
      <c r="U35" s="2636"/>
      <c r="V35" s="2636"/>
      <c r="W35" s="2636"/>
      <c r="X35" s="2636"/>
      <c r="Y35" s="2636"/>
      <c r="Z35" s="2636"/>
      <c r="AA35" s="2636"/>
      <c r="AB35" s="2636"/>
      <c r="AC35" s="2636"/>
      <c r="AD35" s="2636"/>
      <c r="AE35" s="2636"/>
      <c r="AF35" s="2636"/>
      <c r="AG35" s="2636"/>
      <c r="AH35" s="2636"/>
      <c r="AI35" s="2636"/>
      <c r="AJ35" s="2637"/>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6" t="s">
        <v>591</v>
      </c>
      <c r="C37" s="2596"/>
      <c r="D37" s="1136"/>
      <c r="E37" s="2622" t="s">
        <v>2554</v>
      </c>
      <c r="F37" s="2623"/>
      <c r="G37" s="2623"/>
      <c r="H37" s="2623"/>
      <c r="I37" s="2623"/>
      <c r="J37" s="2623"/>
      <c r="K37" s="2623"/>
      <c r="L37" s="2623"/>
      <c r="M37" s="2623"/>
      <c r="N37" s="2623"/>
      <c r="O37" s="2623"/>
      <c r="P37" s="2623"/>
      <c r="Q37" s="2623"/>
      <c r="R37" s="2623"/>
      <c r="S37" s="2623"/>
      <c r="T37" s="2623"/>
      <c r="U37" s="2623"/>
      <c r="V37" s="2623"/>
      <c r="W37" s="2623"/>
      <c r="X37" s="2623"/>
      <c r="Y37" s="2623"/>
      <c r="Z37" s="2623"/>
      <c r="AA37" s="2623"/>
      <c r="AB37" s="2623"/>
      <c r="AC37" s="2623"/>
      <c r="AD37" s="2623"/>
      <c r="AE37" s="2623"/>
      <c r="AF37" s="2623"/>
      <c r="AG37" s="2623"/>
      <c r="AH37" s="2623"/>
      <c r="AI37" s="2623"/>
      <c r="AJ37" s="2624"/>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6" t="s">
        <v>591</v>
      </c>
      <c r="C39" s="2596"/>
      <c r="D39" s="1136"/>
      <c r="E39" s="2622" t="s">
        <v>2553</v>
      </c>
      <c r="F39" s="2623"/>
      <c r="G39" s="2623"/>
      <c r="H39" s="2623"/>
      <c r="I39" s="2623"/>
      <c r="J39" s="2623"/>
      <c r="K39" s="2623"/>
      <c r="L39" s="2623"/>
      <c r="M39" s="2623"/>
      <c r="N39" s="2623"/>
      <c r="O39" s="2623"/>
      <c r="P39" s="2623"/>
      <c r="Q39" s="2623"/>
      <c r="R39" s="2623"/>
      <c r="S39" s="2623"/>
      <c r="T39" s="2623"/>
      <c r="U39" s="2623"/>
      <c r="V39" s="2623"/>
      <c r="W39" s="2623"/>
      <c r="X39" s="2623"/>
      <c r="Y39" s="2623"/>
      <c r="Z39" s="2623"/>
      <c r="AA39" s="2623"/>
      <c r="AB39" s="2623"/>
      <c r="AC39" s="2623"/>
      <c r="AD39" s="2623"/>
      <c r="AE39" s="2623"/>
      <c r="AF39" s="2623"/>
      <c r="AG39" s="2623"/>
      <c r="AH39" s="2623"/>
      <c r="AI39" s="2623"/>
      <c r="AJ39" s="2624"/>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2550</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6" t="s">
        <v>591</v>
      </c>
      <c r="C43" s="2596"/>
      <c r="D43" s="546"/>
      <c r="E43" s="2597" t="s">
        <v>2636</v>
      </c>
      <c r="F43" s="2598"/>
      <c r="G43" s="2598"/>
      <c r="H43" s="2598"/>
      <c r="I43" s="2598"/>
      <c r="J43" s="2598"/>
      <c r="K43" s="2598"/>
      <c r="L43" s="2598"/>
      <c r="M43" s="2598"/>
      <c r="N43" s="2598"/>
      <c r="O43" s="2598"/>
      <c r="P43" s="2598"/>
      <c r="Q43" s="2598"/>
      <c r="R43" s="2598"/>
      <c r="S43" s="2598"/>
      <c r="T43" s="2598"/>
      <c r="U43" s="2598"/>
      <c r="V43" s="2598"/>
      <c r="W43" s="2598"/>
      <c r="X43" s="2598"/>
      <c r="Y43" s="2598"/>
      <c r="Z43" s="2598"/>
      <c r="AA43" s="2598"/>
      <c r="AB43" s="2598"/>
      <c r="AC43" s="2598"/>
      <c r="AD43" s="2598"/>
      <c r="AE43" s="2598"/>
      <c r="AF43" s="2598"/>
      <c r="AG43" s="2598"/>
      <c r="AH43" s="2598"/>
      <c r="AI43" s="2598"/>
      <c r="AJ43" s="2599"/>
      <c r="AK43" s="540"/>
      <c r="AL43" s="540"/>
      <c r="AM43" s="540"/>
      <c r="AN43" s="535"/>
      <c r="AO43" s="549">
        <f>IF($B43="yes",8,0)</f>
        <v>0</v>
      </c>
      <c r="AP43" s="14"/>
    </row>
    <row r="44" spans="1:43" s="536" customFormat="1" ht="12.75" customHeight="1">
      <c r="A44" s="540"/>
      <c r="B44" s="540"/>
      <c r="C44" s="540"/>
      <c r="D44" s="550"/>
      <c r="E44" s="2638"/>
      <c r="F44" s="2639"/>
      <c r="G44" s="2639"/>
      <c r="H44" s="2639"/>
      <c r="I44" s="2639"/>
      <c r="J44" s="2639"/>
      <c r="K44" s="2639"/>
      <c r="L44" s="2639"/>
      <c r="M44" s="2639"/>
      <c r="N44" s="2639"/>
      <c r="O44" s="2639"/>
      <c r="P44" s="2639"/>
      <c r="Q44" s="2639"/>
      <c r="R44" s="2639"/>
      <c r="S44" s="2639"/>
      <c r="T44" s="2639"/>
      <c r="U44" s="2639"/>
      <c r="V44" s="2639"/>
      <c r="W44" s="2639"/>
      <c r="X44" s="2639"/>
      <c r="Y44" s="2639"/>
      <c r="Z44" s="2639"/>
      <c r="AA44" s="2639"/>
      <c r="AB44" s="2639"/>
      <c r="AC44" s="2639"/>
      <c r="AD44" s="2639"/>
      <c r="AE44" s="2639"/>
      <c r="AF44" s="2639"/>
      <c r="AG44" s="2639"/>
      <c r="AH44" s="2639"/>
      <c r="AI44" s="2639"/>
      <c r="AJ44" s="2640"/>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6" t="s">
        <v>591</v>
      </c>
      <c r="C46" s="2596"/>
      <c r="D46" s="546"/>
      <c r="E46" s="2629" t="s">
        <v>2637</v>
      </c>
      <c r="F46" s="2630"/>
      <c r="G46" s="2630"/>
      <c r="H46" s="2630"/>
      <c r="I46" s="2630"/>
      <c r="J46" s="2630"/>
      <c r="K46" s="2630"/>
      <c r="L46" s="2630"/>
      <c r="M46" s="2630"/>
      <c r="N46" s="2630"/>
      <c r="O46" s="2630"/>
      <c r="P46" s="2630"/>
      <c r="Q46" s="2630"/>
      <c r="R46" s="2630"/>
      <c r="S46" s="2630"/>
      <c r="T46" s="2630"/>
      <c r="U46" s="2630"/>
      <c r="V46" s="2630"/>
      <c r="W46" s="2630"/>
      <c r="X46" s="2630"/>
      <c r="Y46" s="2630"/>
      <c r="Z46" s="2630"/>
      <c r="AA46" s="2630"/>
      <c r="AB46" s="2630"/>
      <c r="AC46" s="2630"/>
      <c r="AD46" s="2630"/>
      <c r="AE46" s="2630"/>
      <c r="AF46" s="2630"/>
      <c r="AG46" s="2630"/>
      <c r="AH46" s="2630"/>
      <c r="AI46" s="2630"/>
      <c r="AJ46" s="2631"/>
      <c r="AK46" s="540"/>
      <c r="AL46" s="540"/>
      <c r="AM46" s="540"/>
      <c r="AN46" s="535"/>
      <c r="AO46" s="549">
        <f>IF($B52="yes",8,0)</f>
        <v>0</v>
      </c>
    </row>
    <row r="47" spans="1:43" s="536" customFormat="1" ht="12.75" customHeight="1">
      <c r="A47" s="540"/>
      <c r="B47" s="540"/>
      <c r="C47" s="540"/>
      <c r="D47" s="549"/>
      <c r="E47" s="2635"/>
      <c r="F47" s="2636"/>
      <c r="G47" s="2636"/>
      <c r="H47" s="2636"/>
      <c r="I47" s="2636"/>
      <c r="J47" s="2636"/>
      <c r="K47" s="2636"/>
      <c r="L47" s="2636"/>
      <c r="M47" s="2636"/>
      <c r="N47" s="2636"/>
      <c r="O47" s="2636"/>
      <c r="P47" s="2636"/>
      <c r="Q47" s="2636"/>
      <c r="R47" s="2636"/>
      <c r="S47" s="2636"/>
      <c r="T47" s="2636"/>
      <c r="U47" s="2636"/>
      <c r="V47" s="2636"/>
      <c r="W47" s="2636"/>
      <c r="X47" s="2636"/>
      <c r="Y47" s="2636"/>
      <c r="Z47" s="2636"/>
      <c r="AA47" s="2636"/>
      <c r="AB47" s="2636"/>
      <c r="AC47" s="2636"/>
      <c r="AD47" s="2636"/>
      <c r="AE47" s="2636"/>
      <c r="AF47" s="2636"/>
      <c r="AG47" s="2636"/>
      <c r="AH47" s="2636"/>
      <c r="AI47" s="2636"/>
      <c r="AJ47" s="2637"/>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6" t="s">
        <v>591</v>
      </c>
      <c r="C49" s="2596"/>
      <c r="D49" s="546"/>
      <c r="E49" s="2457" t="s">
        <v>2638</v>
      </c>
      <c r="F49" s="2458"/>
      <c r="G49" s="2458"/>
      <c r="H49" s="2458"/>
      <c r="I49" s="2458"/>
      <c r="J49" s="2458"/>
      <c r="K49" s="2458"/>
      <c r="L49" s="2458"/>
      <c r="M49" s="2458"/>
      <c r="N49" s="2458"/>
      <c r="O49" s="2458"/>
      <c r="P49" s="2458"/>
      <c r="Q49" s="2458"/>
      <c r="R49" s="2458"/>
      <c r="S49" s="2458"/>
      <c r="T49" s="2458"/>
      <c r="U49" s="2458"/>
      <c r="V49" s="2458"/>
      <c r="W49" s="2458"/>
      <c r="X49" s="2458"/>
      <c r="Y49" s="2458"/>
      <c r="Z49" s="2458"/>
      <c r="AA49" s="2458"/>
      <c r="AB49" s="2458"/>
      <c r="AC49" s="2458"/>
      <c r="AD49" s="2458"/>
      <c r="AE49" s="2458"/>
      <c r="AF49" s="2458"/>
      <c r="AG49" s="2458"/>
      <c r="AH49" s="2458"/>
      <c r="AI49" s="2458"/>
      <c r="AJ49" s="2459"/>
      <c r="AK49" s="540"/>
      <c r="AL49" s="540"/>
      <c r="AM49" s="540"/>
      <c r="AN49" s="535"/>
      <c r="AO49" s="549"/>
    </row>
    <row r="50" spans="1:42" s="536" customFormat="1" ht="12.75" customHeight="1">
      <c r="A50" s="540"/>
      <c r="B50" s="540"/>
      <c r="C50" s="540"/>
      <c r="D50" s="549"/>
      <c r="E50" s="2613"/>
      <c r="F50" s="2614"/>
      <c r="G50" s="2614"/>
      <c r="H50" s="2614"/>
      <c r="I50" s="2614"/>
      <c r="J50" s="2614"/>
      <c r="K50" s="2614"/>
      <c r="L50" s="2614"/>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5"/>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6" t="s">
        <v>591</v>
      </c>
      <c r="C52" s="2596"/>
      <c r="D52" s="546"/>
      <c r="E52" s="2622" t="s">
        <v>2639</v>
      </c>
      <c r="F52" s="2623"/>
      <c r="G52" s="2623"/>
      <c r="H52" s="2623"/>
      <c r="I52" s="2623"/>
      <c r="J52" s="2623"/>
      <c r="K52" s="2623"/>
      <c r="L52" s="2623"/>
      <c r="M52" s="2623"/>
      <c r="N52" s="2623"/>
      <c r="O52" s="2623"/>
      <c r="P52" s="2623"/>
      <c r="Q52" s="2623"/>
      <c r="R52" s="2623"/>
      <c r="S52" s="2623"/>
      <c r="T52" s="2623"/>
      <c r="U52" s="2623"/>
      <c r="V52" s="2623"/>
      <c r="W52" s="2623"/>
      <c r="X52" s="2623"/>
      <c r="Y52" s="2623"/>
      <c r="Z52" s="2623"/>
      <c r="AA52" s="2623"/>
      <c r="AB52" s="2623"/>
      <c r="AC52" s="2623"/>
      <c r="AD52" s="2623"/>
      <c r="AE52" s="2623"/>
      <c r="AF52" s="2623"/>
      <c r="AG52" s="2623"/>
      <c r="AH52" s="2623"/>
      <c r="AI52" s="2623"/>
      <c r="AJ52" s="2624"/>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2551</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6" t="s">
        <v>591</v>
      </c>
      <c r="C56" s="2596"/>
      <c r="D56" s="546"/>
      <c r="E56" s="2457" t="s">
        <v>2555</v>
      </c>
      <c r="F56" s="2458"/>
      <c r="G56" s="2458"/>
      <c r="H56" s="2458"/>
      <c r="I56" s="2458"/>
      <c r="J56" s="2458"/>
      <c r="K56" s="2458"/>
      <c r="L56" s="2458"/>
      <c r="M56" s="2458"/>
      <c r="N56" s="2458"/>
      <c r="O56" s="2458"/>
      <c r="P56" s="2458"/>
      <c r="Q56" s="2458"/>
      <c r="R56" s="2458"/>
      <c r="S56" s="2458"/>
      <c r="T56" s="2458"/>
      <c r="U56" s="2458"/>
      <c r="V56" s="2458"/>
      <c r="W56" s="2458"/>
      <c r="X56" s="2458"/>
      <c r="Y56" s="2458"/>
      <c r="Z56" s="2458"/>
      <c r="AA56" s="2458"/>
      <c r="AB56" s="2458"/>
      <c r="AC56" s="2458"/>
      <c r="AD56" s="2458"/>
      <c r="AE56" s="2458"/>
      <c r="AF56" s="2458"/>
      <c r="AG56" s="2458"/>
      <c r="AH56" s="2458"/>
      <c r="AI56" s="2458"/>
      <c r="AJ56" s="2459"/>
      <c r="AK56" s="540"/>
      <c r="AL56" s="540"/>
      <c r="AM56" s="540"/>
      <c r="AN56" s="535"/>
      <c r="AO56" s="549">
        <f>IF($B59="yes",7,0)</f>
        <v>0</v>
      </c>
    </row>
    <row r="57" spans="1:42" s="536" customFormat="1" ht="12.75" customHeight="1">
      <c r="A57" s="540"/>
      <c r="B57" s="540"/>
      <c r="C57" s="540"/>
      <c r="D57" s="549"/>
      <c r="E57" s="2613"/>
      <c r="F57" s="2614"/>
      <c r="G57" s="2614"/>
      <c r="H57" s="2614"/>
      <c r="I57" s="2614"/>
      <c r="J57" s="2614"/>
      <c r="K57" s="2614"/>
      <c r="L57" s="2614"/>
      <c r="M57" s="2614"/>
      <c r="N57" s="2614"/>
      <c r="O57" s="2614"/>
      <c r="P57" s="2614"/>
      <c r="Q57" s="2614"/>
      <c r="R57" s="2614"/>
      <c r="S57" s="2614"/>
      <c r="T57" s="2614"/>
      <c r="U57" s="2614"/>
      <c r="V57" s="2614"/>
      <c r="W57" s="2614"/>
      <c r="X57" s="2614"/>
      <c r="Y57" s="2614"/>
      <c r="Z57" s="2614"/>
      <c r="AA57" s="2614"/>
      <c r="AB57" s="2614"/>
      <c r="AC57" s="2614"/>
      <c r="AD57" s="2614"/>
      <c r="AE57" s="2614"/>
      <c r="AF57" s="2614"/>
      <c r="AG57" s="2614"/>
      <c r="AH57" s="2614"/>
      <c r="AI57" s="2614"/>
      <c r="AJ57" s="2615"/>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6" t="s">
        <v>591</v>
      </c>
      <c r="C59" s="2596"/>
      <c r="D59" s="546"/>
      <c r="E59" s="2622" t="s">
        <v>2556</v>
      </c>
      <c r="F59" s="2623"/>
      <c r="G59" s="2623"/>
      <c r="H59" s="2623"/>
      <c r="I59" s="2623"/>
      <c r="J59" s="2623"/>
      <c r="K59" s="2623"/>
      <c r="L59" s="2623"/>
      <c r="M59" s="2623"/>
      <c r="N59" s="2623"/>
      <c r="O59" s="2623"/>
      <c r="P59" s="2623"/>
      <c r="Q59" s="2623"/>
      <c r="R59" s="2623"/>
      <c r="S59" s="2623"/>
      <c r="T59" s="2623"/>
      <c r="U59" s="2623"/>
      <c r="V59" s="2623"/>
      <c r="W59" s="2623"/>
      <c r="X59" s="2623"/>
      <c r="Y59" s="2623"/>
      <c r="Z59" s="2623"/>
      <c r="AA59" s="2623"/>
      <c r="AB59" s="2623"/>
      <c r="AC59" s="2623"/>
      <c r="AD59" s="2623"/>
      <c r="AE59" s="2623"/>
      <c r="AF59" s="2623"/>
      <c r="AG59" s="2623"/>
      <c r="AH59" s="2623"/>
      <c r="AI59" s="2623"/>
      <c r="AJ59" s="2624"/>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2557</v>
      </c>
      <c r="AK61" s="2588">
        <f>AO60</f>
        <v>0</v>
      </c>
      <c r="AL61" s="2589"/>
      <c r="AM61" s="2590"/>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4" t="s">
        <v>1308</v>
      </c>
      <c r="AF64" s="2454"/>
      <c r="AG64" s="2454"/>
      <c r="AH64" s="2454"/>
      <c r="AI64" s="2454"/>
      <c r="AJ64" s="2454"/>
      <c r="AK64" s="2454"/>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6" t="s">
        <v>591</v>
      </c>
      <c r="C67" s="2596"/>
      <c r="D67" s="546" t="s">
        <v>1309</v>
      </c>
      <c r="E67" s="2597" t="s">
        <v>1980</v>
      </c>
      <c r="F67" s="2598"/>
      <c r="G67" s="2598"/>
      <c r="H67" s="2598"/>
      <c r="I67" s="2598"/>
      <c r="J67" s="2598"/>
      <c r="K67" s="2598"/>
      <c r="L67" s="2598"/>
      <c r="M67" s="2598"/>
      <c r="N67" s="2598"/>
      <c r="O67" s="2598"/>
      <c r="P67" s="2598"/>
      <c r="Q67" s="2598"/>
      <c r="R67" s="2598"/>
      <c r="S67" s="2598"/>
      <c r="T67" s="2598"/>
      <c r="U67" s="2598"/>
      <c r="V67" s="2598"/>
      <c r="W67" s="2598"/>
      <c r="X67" s="2598"/>
      <c r="Y67" s="2598"/>
      <c r="Z67" s="2598"/>
      <c r="AA67" s="2598"/>
      <c r="AB67" s="2598"/>
      <c r="AC67" s="2598"/>
      <c r="AD67" s="2598"/>
      <c r="AE67" s="2598"/>
      <c r="AF67" s="2598"/>
      <c r="AG67" s="2598"/>
      <c r="AH67" s="2598"/>
      <c r="AI67" s="2598"/>
      <c r="AJ67" s="2599"/>
      <c r="AK67" s="543"/>
      <c r="AL67" s="540"/>
      <c r="AM67" s="540"/>
      <c r="AN67" s="535"/>
      <c r="AO67" s="549">
        <f>IF($B67="yes",10,0)</f>
        <v>0</v>
      </c>
    </row>
    <row r="68" spans="1:42" s="536" customFormat="1" ht="12.75" customHeight="1">
      <c r="A68" s="538"/>
      <c r="B68" s="540"/>
      <c r="C68" s="540"/>
      <c r="D68" s="550"/>
      <c r="E68" s="2600"/>
      <c r="F68" s="2601"/>
      <c r="G68" s="2601"/>
      <c r="H68" s="2601"/>
      <c r="I68" s="2601"/>
      <c r="J68" s="2601"/>
      <c r="K68" s="2601"/>
      <c r="L68" s="2601"/>
      <c r="M68" s="2601"/>
      <c r="N68" s="2601"/>
      <c r="O68" s="2601"/>
      <c r="P68" s="2601"/>
      <c r="Q68" s="2601"/>
      <c r="R68" s="2601"/>
      <c r="S68" s="2601"/>
      <c r="T68" s="2601"/>
      <c r="U68" s="2601"/>
      <c r="V68" s="2601"/>
      <c r="W68" s="2601"/>
      <c r="X68" s="2601"/>
      <c r="Y68" s="2601"/>
      <c r="Z68" s="2601"/>
      <c r="AA68" s="2601"/>
      <c r="AB68" s="2601"/>
      <c r="AC68" s="2601"/>
      <c r="AD68" s="2601"/>
      <c r="AE68" s="2601"/>
      <c r="AF68" s="2601"/>
      <c r="AG68" s="2601"/>
      <c r="AH68" s="2601"/>
      <c r="AI68" s="2601"/>
      <c r="AJ68" s="2602"/>
      <c r="AK68" s="543"/>
      <c r="AL68" s="540"/>
      <c r="AM68" s="540"/>
      <c r="AN68" s="535"/>
      <c r="AO68" s="549">
        <f>IF(AND($B73="yes",OR(E74="Yes",E75="Yes",E76="Yes")),10,0)</f>
        <v>10</v>
      </c>
    </row>
    <row r="69" spans="1:42" s="536" customFormat="1" ht="12.75" customHeight="1">
      <c r="A69" s="538"/>
      <c r="B69" s="540"/>
      <c r="C69" s="540"/>
      <c r="D69" s="550"/>
      <c r="E69" s="2600"/>
      <c r="F69" s="2601"/>
      <c r="G69" s="2601"/>
      <c r="H69" s="2601"/>
      <c r="I69" s="2601"/>
      <c r="J69" s="2601"/>
      <c r="K69" s="2601"/>
      <c r="L69" s="2601"/>
      <c r="M69" s="2601"/>
      <c r="N69" s="2601"/>
      <c r="O69" s="2601"/>
      <c r="P69" s="2601"/>
      <c r="Q69" s="2601"/>
      <c r="R69" s="2601"/>
      <c r="S69" s="2601"/>
      <c r="T69" s="2601"/>
      <c r="U69" s="2601"/>
      <c r="V69" s="2601"/>
      <c r="W69" s="2601"/>
      <c r="X69" s="2601"/>
      <c r="Y69" s="2601"/>
      <c r="Z69" s="2601"/>
      <c r="AA69" s="2601"/>
      <c r="AB69" s="2601"/>
      <c r="AC69" s="2601"/>
      <c r="AD69" s="2601"/>
      <c r="AE69" s="2601"/>
      <c r="AF69" s="2601"/>
      <c r="AG69" s="2601"/>
      <c r="AH69" s="2601"/>
      <c r="AI69" s="2601"/>
      <c r="AJ69" s="2602"/>
      <c r="AK69" s="543"/>
      <c r="AL69" s="540"/>
      <c r="AM69" s="540"/>
      <c r="AN69" s="535"/>
      <c r="AO69" s="549">
        <f>IF($B78="yes",10,0)</f>
        <v>0</v>
      </c>
    </row>
    <row r="70" spans="1:42" s="536" customFormat="1" ht="12.75" customHeight="1">
      <c r="A70" s="538"/>
      <c r="B70" s="540"/>
      <c r="C70" s="540"/>
      <c r="D70" s="550"/>
      <c r="E70" s="2600"/>
      <c r="F70" s="2601"/>
      <c r="G70" s="2601"/>
      <c r="H70" s="2601"/>
      <c r="I70" s="2601"/>
      <c r="J70" s="2601"/>
      <c r="K70" s="2601"/>
      <c r="L70" s="2601"/>
      <c r="M70" s="2601"/>
      <c r="N70" s="2601"/>
      <c r="O70" s="2601"/>
      <c r="P70" s="2601"/>
      <c r="Q70" s="2601"/>
      <c r="R70" s="2601"/>
      <c r="S70" s="2601"/>
      <c r="T70" s="2601"/>
      <c r="U70" s="2601"/>
      <c r="V70" s="2601"/>
      <c r="W70" s="2601"/>
      <c r="X70" s="2601"/>
      <c r="Y70" s="2601"/>
      <c r="Z70" s="2601"/>
      <c r="AA70" s="2601"/>
      <c r="AB70" s="2601"/>
      <c r="AC70" s="2601"/>
      <c r="AD70" s="2601"/>
      <c r="AE70" s="2601"/>
      <c r="AF70" s="2601"/>
      <c r="AG70" s="2601"/>
      <c r="AH70" s="2601"/>
      <c r="AI70" s="2601"/>
      <c r="AJ70" s="2602"/>
      <c r="AK70" s="543"/>
      <c r="AL70" s="540"/>
      <c r="AM70" s="540"/>
      <c r="AN70" s="535"/>
      <c r="AO70" s="549">
        <f>IF($B81="yes",10,0)</f>
        <v>0</v>
      </c>
    </row>
    <row r="71" spans="1:42" s="536" customFormat="1" ht="12.75" customHeight="1">
      <c r="A71" s="538"/>
      <c r="B71" s="540"/>
      <c r="C71" s="540"/>
      <c r="D71" s="550"/>
      <c r="E71" s="2638"/>
      <c r="F71" s="2639"/>
      <c r="G71" s="2639"/>
      <c r="H71" s="2639"/>
      <c r="I71" s="2639"/>
      <c r="J71" s="2639"/>
      <c r="K71" s="2639"/>
      <c r="L71" s="2639"/>
      <c r="M71" s="2639"/>
      <c r="N71" s="2639"/>
      <c r="O71" s="2639"/>
      <c r="P71" s="2639"/>
      <c r="Q71" s="2639"/>
      <c r="R71" s="2639"/>
      <c r="S71" s="2639"/>
      <c r="T71" s="2639"/>
      <c r="U71" s="2639"/>
      <c r="V71" s="2639"/>
      <c r="W71" s="2639"/>
      <c r="X71" s="2639"/>
      <c r="Y71" s="2639"/>
      <c r="Z71" s="2639"/>
      <c r="AA71" s="2639"/>
      <c r="AB71" s="2639"/>
      <c r="AC71" s="2639"/>
      <c r="AD71" s="2639"/>
      <c r="AE71" s="2639"/>
      <c r="AF71" s="2639"/>
      <c r="AG71" s="2639"/>
      <c r="AH71" s="2639"/>
      <c r="AI71" s="2639"/>
      <c r="AJ71" s="2640"/>
      <c r="AK71" s="543"/>
      <c r="AL71" s="540"/>
      <c r="AM71" s="540"/>
      <c r="AN71" s="535"/>
      <c r="AO71" s="536">
        <f>IF(SUM(AO67:AO70)&gt;10,10,(SUM(AO67:AO70)))</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6" t="s">
        <v>545</v>
      </c>
      <c r="C73" s="2596"/>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4" t="s">
        <v>545</v>
      </c>
      <c r="F74" s="2596"/>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42" t="s">
        <v>591</v>
      </c>
      <c r="F75" s="2643"/>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42" t="s">
        <v>591</v>
      </c>
      <c r="F76" s="2643"/>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6" t="s">
        <v>591</v>
      </c>
      <c r="C78" s="2596"/>
      <c r="D78" s="546" t="s">
        <v>1314</v>
      </c>
      <c r="E78" s="2457" t="s">
        <v>1728</v>
      </c>
      <c r="F78" s="2458"/>
      <c r="G78" s="2458"/>
      <c r="H78" s="2458"/>
      <c r="I78" s="2458"/>
      <c r="J78" s="2458"/>
      <c r="K78" s="2458"/>
      <c r="L78" s="2458"/>
      <c r="M78" s="2458"/>
      <c r="N78" s="2458"/>
      <c r="O78" s="2458"/>
      <c r="P78" s="2458"/>
      <c r="Q78" s="2458"/>
      <c r="R78" s="2458"/>
      <c r="S78" s="2458"/>
      <c r="T78" s="2458"/>
      <c r="U78" s="2458"/>
      <c r="V78" s="2458"/>
      <c r="W78" s="2458"/>
      <c r="X78" s="2458"/>
      <c r="Y78" s="2458"/>
      <c r="Z78" s="2458"/>
      <c r="AA78" s="2458"/>
      <c r="AB78" s="2458"/>
      <c r="AC78" s="2458"/>
      <c r="AD78" s="2458"/>
      <c r="AE78" s="2458"/>
      <c r="AF78" s="2458"/>
      <c r="AG78" s="2458"/>
      <c r="AH78" s="2458"/>
      <c r="AI78" s="2458"/>
      <c r="AJ78" s="2459"/>
      <c r="AK78" s="543"/>
      <c r="AL78" s="540"/>
      <c r="AM78" s="540"/>
      <c r="AN78" s="535"/>
    </row>
    <row r="79" spans="1:42" s="536" customFormat="1" ht="12.75" customHeight="1">
      <c r="A79" s="538"/>
      <c r="B79" s="540"/>
      <c r="C79" s="540"/>
      <c r="E79" s="2613"/>
      <c r="F79" s="2614"/>
      <c r="G79" s="2614"/>
      <c r="H79" s="2614"/>
      <c r="I79" s="2614"/>
      <c r="J79" s="2614"/>
      <c r="K79" s="2614"/>
      <c r="L79" s="2614"/>
      <c r="M79" s="2614"/>
      <c r="N79" s="2614"/>
      <c r="O79" s="2614"/>
      <c r="P79" s="2614"/>
      <c r="Q79" s="2614"/>
      <c r="R79" s="2614"/>
      <c r="S79" s="2614"/>
      <c r="T79" s="2614"/>
      <c r="U79" s="2614"/>
      <c r="V79" s="2614"/>
      <c r="W79" s="2614"/>
      <c r="X79" s="2614"/>
      <c r="Y79" s="2614"/>
      <c r="Z79" s="2614"/>
      <c r="AA79" s="2614"/>
      <c r="AB79" s="2614"/>
      <c r="AC79" s="2614"/>
      <c r="AD79" s="2614"/>
      <c r="AE79" s="2614"/>
      <c r="AF79" s="2614"/>
      <c r="AG79" s="2614"/>
      <c r="AH79" s="2614"/>
      <c r="AI79" s="2614"/>
      <c r="AJ79" s="2615"/>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6" t="s">
        <v>591</v>
      </c>
      <c r="C81" s="2596"/>
      <c r="D81" s="546" t="s">
        <v>1461</v>
      </c>
      <c r="E81" s="2622" t="s">
        <v>1726</v>
      </c>
      <c r="F81" s="2623"/>
      <c r="G81" s="2623"/>
      <c r="H81" s="2623"/>
      <c r="I81" s="2623"/>
      <c r="J81" s="2623"/>
      <c r="K81" s="2623"/>
      <c r="L81" s="2623"/>
      <c r="M81" s="2623"/>
      <c r="N81" s="2623"/>
      <c r="O81" s="2623"/>
      <c r="P81" s="2623"/>
      <c r="Q81" s="2623"/>
      <c r="R81" s="2623"/>
      <c r="S81" s="2623"/>
      <c r="T81" s="2623"/>
      <c r="U81" s="2623"/>
      <c r="V81" s="2623"/>
      <c r="W81" s="2623"/>
      <c r="X81" s="2623"/>
      <c r="Y81" s="2623"/>
      <c r="Z81" s="2623"/>
      <c r="AA81" s="2623"/>
      <c r="AB81" s="2623"/>
      <c r="AC81" s="2623"/>
      <c r="AD81" s="2623"/>
      <c r="AE81" s="2623"/>
      <c r="AF81" s="2623"/>
      <c r="AG81" s="2623"/>
      <c r="AH81" s="2623"/>
      <c r="AI81" s="2623"/>
      <c r="AJ81" s="2624"/>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8">
        <f>IF(AK61&gt;0,0,AO71)</f>
        <v>10</v>
      </c>
      <c r="AL83" s="2589"/>
      <c r="AM83" s="2590"/>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4" t="s">
        <v>1303</v>
      </c>
      <c r="AF86" s="2454"/>
      <c r="AG86" s="2454"/>
      <c r="AH86" s="2454"/>
      <c r="AI86" s="2454"/>
      <c r="AJ86" s="2454"/>
      <c r="AK86" s="2454"/>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6" t="s">
        <v>591</v>
      </c>
      <c r="C89" s="2596"/>
      <c r="D89" s="546" t="s">
        <v>1309</v>
      </c>
      <c r="E89" s="2597" t="s">
        <v>1319</v>
      </c>
      <c r="F89" s="2598"/>
      <c r="G89" s="2598"/>
      <c r="H89" s="2598"/>
      <c r="I89" s="2598"/>
      <c r="J89" s="2598"/>
      <c r="K89" s="2598"/>
      <c r="L89" s="2598"/>
      <c r="M89" s="2598"/>
      <c r="N89" s="2598"/>
      <c r="O89" s="2598"/>
      <c r="P89" s="2598"/>
      <c r="Q89" s="2598"/>
      <c r="R89" s="2598"/>
      <c r="S89" s="2598"/>
      <c r="T89" s="2598"/>
      <c r="U89" s="2598"/>
      <c r="V89" s="2598"/>
      <c r="W89" s="2598"/>
      <c r="X89" s="2598"/>
      <c r="Y89" s="2598"/>
      <c r="Z89" s="2598"/>
      <c r="AA89" s="2598"/>
      <c r="AB89" s="2598"/>
      <c r="AC89" s="2598"/>
      <c r="AD89" s="2598"/>
      <c r="AE89" s="2598"/>
      <c r="AF89" s="2598"/>
      <c r="AG89" s="2598"/>
      <c r="AH89" s="2598"/>
      <c r="AI89" s="2598"/>
      <c r="AJ89" s="2599"/>
      <c r="AK89" s="543"/>
      <c r="AL89" s="540"/>
      <c r="AM89" s="540"/>
      <c r="AN89" s="535"/>
    </row>
    <row r="90" spans="1:43" s="536" customFormat="1" ht="12.75" customHeight="1">
      <c r="A90" s="538"/>
      <c r="B90" s="539"/>
      <c r="C90" s="539"/>
      <c r="D90" s="539"/>
      <c r="E90" s="2600"/>
      <c r="F90" s="2601"/>
      <c r="G90" s="2601"/>
      <c r="H90" s="2601"/>
      <c r="I90" s="2601"/>
      <c r="J90" s="2601"/>
      <c r="K90" s="2601"/>
      <c r="L90" s="2601"/>
      <c r="M90" s="2601"/>
      <c r="N90" s="2601"/>
      <c r="O90" s="2601"/>
      <c r="P90" s="2601"/>
      <c r="Q90" s="2601"/>
      <c r="R90" s="2601"/>
      <c r="S90" s="2601"/>
      <c r="T90" s="2601"/>
      <c r="U90" s="2601"/>
      <c r="V90" s="2601"/>
      <c r="W90" s="2601"/>
      <c r="X90" s="2601"/>
      <c r="Y90" s="2601"/>
      <c r="Z90" s="2601"/>
      <c r="AA90" s="2601"/>
      <c r="AB90" s="2601"/>
      <c r="AC90" s="2601"/>
      <c r="AD90" s="2601"/>
      <c r="AE90" s="2601"/>
      <c r="AF90" s="2601"/>
      <c r="AG90" s="2601"/>
      <c r="AH90" s="2601"/>
      <c r="AI90" s="2601"/>
      <c r="AJ90" s="2602"/>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9">
        <f>Application!AC761</f>
        <v>0.55017543859649132</v>
      </c>
      <c r="F92" s="2610"/>
      <c r="G92" s="2610"/>
      <c r="H92" s="2610"/>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41">
        <f>0.6-ROUNDUP(E92,2)</f>
        <v>3.9999999999999925E-2</v>
      </c>
      <c r="F93" s="2428"/>
      <c r="G93" s="2428"/>
      <c r="H93" s="2428"/>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20">
        <f>IF(E93*200&gt;20,20,E93*200)</f>
        <v>7.9999999999999849</v>
      </c>
      <c r="F94" s="2621"/>
      <c r="G94" s="2621"/>
      <c r="H94" s="2621"/>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6" t="s">
        <v>545</v>
      </c>
      <c r="C97" s="2596"/>
      <c r="D97" s="546" t="s">
        <v>1311</v>
      </c>
      <c r="E97" s="2597" t="s">
        <v>1714</v>
      </c>
      <c r="F97" s="2598"/>
      <c r="G97" s="2598"/>
      <c r="H97" s="2598"/>
      <c r="I97" s="2598"/>
      <c r="J97" s="2598"/>
      <c r="K97" s="2598"/>
      <c r="L97" s="2598"/>
      <c r="M97" s="2598"/>
      <c r="N97" s="2598"/>
      <c r="O97" s="2598"/>
      <c r="P97" s="2598"/>
      <c r="Q97" s="2598"/>
      <c r="R97" s="2598"/>
      <c r="S97" s="2598"/>
      <c r="T97" s="2598"/>
      <c r="U97" s="2598"/>
      <c r="V97" s="2598"/>
      <c r="W97" s="2598"/>
      <c r="X97" s="2598"/>
      <c r="Y97" s="2598"/>
      <c r="Z97" s="2598"/>
      <c r="AA97" s="2598"/>
      <c r="AB97" s="2598"/>
      <c r="AC97" s="2598"/>
      <c r="AD97" s="2598"/>
      <c r="AE97" s="2598"/>
      <c r="AF97" s="2598"/>
      <c r="AG97" s="2598"/>
      <c r="AH97" s="2598"/>
      <c r="AI97" s="2598"/>
      <c r="AJ97" s="2599"/>
      <c r="AK97" s="543"/>
      <c r="AL97" s="540"/>
      <c r="AM97" s="540"/>
      <c r="AN97" s="535"/>
    </row>
    <row r="98" spans="1:47" s="536" customFormat="1" ht="12.75" customHeight="1">
      <c r="A98" s="538"/>
      <c r="B98" s="539"/>
      <c r="C98" s="539"/>
      <c r="D98" s="539"/>
      <c r="E98" s="2600"/>
      <c r="F98" s="2601"/>
      <c r="G98" s="2601"/>
      <c r="H98" s="2601"/>
      <c r="I98" s="2601"/>
      <c r="J98" s="2601"/>
      <c r="K98" s="2601"/>
      <c r="L98" s="2601"/>
      <c r="M98" s="2601"/>
      <c r="N98" s="2601"/>
      <c r="O98" s="2601"/>
      <c r="P98" s="2601"/>
      <c r="Q98" s="2601"/>
      <c r="R98" s="2601"/>
      <c r="S98" s="2601"/>
      <c r="T98" s="2601"/>
      <c r="U98" s="2601"/>
      <c r="V98" s="2601"/>
      <c r="W98" s="2601"/>
      <c r="X98" s="2601"/>
      <c r="Y98" s="2601"/>
      <c r="Z98" s="2601"/>
      <c r="AA98" s="2601"/>
      <c r="AB98" s="2601"/>
      <c r="AC98" s="2601"/>
      <c r="AD98" s="2601"/>
      <c r="AE98" s="2601"/>
      <c r="AF98" s="2601"/>
      <c r="AG98" s="2601"/>
      <c r="AH98" s="2601"/>
      <c r="AI98" s="2601"/>
      <c r="AJ98" s="2602"/>
      <c r="AK98" s="543"/>
      <c r="AL98" s="540"/>
      <c r="AM98" s="540"/>
      <c r="AN98" s="535"/>
    </row>
    <row r="99" spans="1:47" s="536" customFormat="1" ht="12.75" customHeight="1">
      <c r="A99" s="538"/>
      <c r="B99" s="539"/>
      <c r="C99" s="539"/>
      <c r="D99" s="539"/>
      <c r="E99" s="2600"/>
      <c r="F99" s="2601"/>
      <c r="G99" s="2601"/>
      <c r="H99" s="2601"/>
      <c r="I99" s="2601"/>
      <c r="J99" s="2601"/>
      <c r="K99" s="2601"/>
      <c r="L99" s="2601"/>
      <c r="M99" s="2601"/>
      <c r="N99" s="2601"/>
      <c r="O99" s="2601"/>
      <c r="P99" s="2601"/>
      <c r="Q99" s="2601"/>
      <c r="R99" s="2601"/>
      <c r="S99" s="2601"/>
      <c r="T99" s="2601"/>
      <c r="U99" s="2601"/>
      <c r="V99" s="2601"/>
      <c r="W99" s="2601"/>
      <c r="X99" s="2601"/>
      <c r="Y99" s="2601"/>
      <c r="Z99" s="2601"/>
      <c r="AA99" s="2601"/>
      <c r="AB99" s="2601"/>
      <c r="AC99" s="2601"/>
      <c r="AD99" s="2601"/>
      <c r="AE99" s="2601"/>
      <c r="AF99" s="2601"/>
      <c r="AG99" s="2601"/>
      <c r="AH99" s="2601"/>
      <c r="AI99" s="2601"/>
      <c r="AJ99" s="2602"/>
      <c r="AK99" s="543"/>
      <c r="AL99" s="540"/>
      <c r="AM99" s="540"/>
      <c r="AN99" s="535"/>
    </row>
    <row r="100" spans="1:47" s="536" customFormat="1" ht="12.75" customHeight="1">
      <c r="A100" s="538"/>
      <c r="B100" s="539"/>
      <c r="C100" s="539"/>
      <c r="D100" s="539"/>
      <c r="E100" s="2600"/>
      <c r="F100" s="2601"/>
      <c r="G100" s="2601"/>
      <c r="H100" s="2601"/>
      <c r="I100" s="2601"/>
      <c r="J100" s="2601"/>
      <c r="K100" s="2601"/>
      <c r="L100" s="2601"/>
      <c r="M100" s="2601"/>
      <c r="N100" s="2601"/>
      <c r="O100" s="2601"/>
      <c r="P100" s="2601"/>
      <c r="Q100" s="2601"/>
      <c r="R100" s="2601"/>
      <c r="S100" s="2601"/>
      <c r="T100" s="2601"/>
      <c r="U100" s="2601"/>
      <c r="V100" s="2601"/>
      <c r="W100" s="2601"/>
      <c r="X100" s="2601"/>
      <c r="Y100" s="2601"/>
      <c r="Z100" s="2601"/>
      <c r="AA100" s="2601"/>
      <c r="AB100" s="2601"/>
      <c r="AC100" s="2601"/>
      <c r="AD100" s="2601"/>
      <c r="AE100" s="2601"/>
      <c r="AF100" s="2601"/>
      <c r="AG100" s="2601"/>
      <c r="AH100" s="2601"/>
      <c r="AI100" s="2601"/>
      <c r="AJ100" s="2602"/>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9">
        <f>Application!AC761</f>
        <v>0.55017543859649132</v>
      </c>
      <c r="F102" s="2610"/>
      <c r="G102" s="2610"/>
      <c r="H102" s="2610"/>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9">
        <f ca="1">SUMIF(Application!AC726:AG760,0.2,Application!G726:J760)/Application!G761+SUMIF(Application!AC726:AG760,0.25,Application!G726:J760)/Application!G761+SUMIF(Application!AC726:AG760,0.3,Application!G726:J760)/Application!G761</f>
        <v>0.10175438596491228</v>
      </c>
      <c r="F103" s="2610"/>
      <c r="G103" s="2610"/>
      <c r="H103" s="2610"/>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9">
        <f ca="1">SUMIF(Application!AC726:AG760,0.35,Application!G726:J760)/Application!G761+SUMIF(Application!AC726:AG760,0.4,Application!G726:J760)/Application!G761+SUMIF(Application!AC726:AG760,0.45,Application!G726:J760)/Application!G761+SUMIF(Application!AC726:AG760,0.5,Application!G726:J760)/Application!G761</f>
        <v>0.20350877192982456</v>
      </c>
      <c r="F104" s="2610"/>
      <c r="G104" s="2610"/>
      <c r="H104" s="2610"/>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7">
        <f ca="1">IF(AND(E102&lt;=0.6,OR(AND(E103&gt;=0.1,E104&gt;=0.1),AND(E103&gt;0.1,(E103+E104)&gt;=0.2))),20,0)</f>
        <v>20</v>
      </c>
      <c r="F105" s="2608"/>
      <c r="G105" s="2608"/>
      <c r="H105" s="2608"/>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8">
        <f ca="1">MAX(AP94,AP105)</f>
        <v>20</v>
      </c>
      <c r="AL108" s="2589"/>
      <c r="AM108" s="2590"/>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4" t="s">
        <v>1308</v>
      </c>
      <c r="AF111" s="2454"/>
      <c r="AG111" s="2454"/>
      <c r="AH111" s="2454"/>
      <c r="AI111" s="2454"/>
      <c r="AJ111" s="2454"/>
      <c r="AK111" s="2454"/>
      <c r="AL111" s="540"/>
      <c r="AM111" s="540"/>
      <c r="AN111" s="535"/>
      <c r="AO111" s="536" t="str">
        <f>Application!B726</f>
        <v>1 Bedroom</v>
      </c>
      <c r="AQ111" s="536">
        <f>Application!O726</f>
        <v>738</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1306</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1590</v>
      </c>
    </row>
    <row r="114" spans="1:52" s="536" customFormat="1" ht="12.75" customHeight="1">
      <c r="A114" s="540"/>
      <c r="B114" s="2596" t="s">
        <v>545</v>
      </c>
      <c r="C114" s="2596"/>
      <c r="D114" s="546" t="s">
        <v>1309</v>
      </c>
      <c r="E114" s="2597" t="s">
        <v>2558</v>
      </c>
      <c r="F114" s="2598"/>
      <c r="G114" s="2598"/>
      <c r="H114" s="2598"/>
      <c r="I114" s="2598"/>
      <c r="J114" s="2598"/>
      <c r="K114" s="2598"/>
      <c r="L114" s="2598"/>
      <c r="M114" s="2598"/>
      <c r="N114" s="2598"/>
      <c r="O114" s="2598"/>
      <c r="P114" s="2598"/>
      <c r="Q114" s="2598"/>
      <c r="R114" s="2598"/>
      <c r="S114" s="2598"/>
      <c r="T114" s="2598"/>
      <c r="U114" s="2598"/>
      <c r="V114" s="2598"/>
      <c r="W114" s="2598"/>
      <c r="X114" s="2598"/>
      <c r="Y114" s="2598"/>
      <c r="Z114" s="2598"/>
      <c r="AA114" s="2598"/>
      <c r="AB114" s="2598"/>
      <c r="AC114" s="2598"/>
      <c r="AD114" s="2598"/>
      <c r="AE114" s="2598"/>
      <c r="AF114" s="2598"/>
      <c r="AG114" s="2598"/>
      <c r="AH114" s="2598"/>
      <c r="AI114" s="2598"/>
      <c r="AJ114" s="2599"/>
      <c r="AK114" s="540"/>
      <c r="AL114" s="540"/>
      <c r="AM114" s="540"/>
      <c r="AN114" s="535"/>
      <c r="AO114" s="536" t="str">
        <f>Application!B729</f>
        <v>2 Bedrooms</v>
      </c>
      <c r="AQ114" s="536">
        <f>Application!O729</f>
        <v>878.8</v>
      </c>
      <c r="AU114" s="536" t="s">
        <v>1816</v>
      </c>
      <c r="AV114" s="593" t="s">
        <v>1817</v>
      </c>
      <c r="AW114" s="536" t="s">
        <v>1818</v>
      </c>
    </row>
    <row r="115" spans="1:52" s="536" customFormat="1" ht="12.75" customHeight="1">
      <c r="A115" s="540"/>
      <c r="B115" s="539"/>
      <c r="C115" s="539"/>
      <c r="D115" s="539"/>
      <c r="E115" s="2600"/>
      <c r="F115" s="2601"/>
      <c r="G115" s="2601"/>
      <c r="H115" s="2601"/>
      <c r="I115" s="2601"/>
      <c r="J115" s="2601"/>
      <c r="K115" s="2601"/>
      <c r="L115" s="2601"/>
      <c r="M115" s="2601"/>
      <c r="N115" s="2601"/>
      <c r="O115" s="2601"/>
      <c r="P115" s="2601"/>
      <c r="Q115" s="2601"/>
      <c r="R115" s="2601"/>
      <c r="S115" s="2601"/>
      <c r="T115" s="2601"/>
      <c r="U115" s="2601"/>
      <c r="V115" s="2601"/>
      <c r="W115" s="2601"/>
      <c r="X115" s="2601"/>
      <c r="Y115" s="2601"/>
      <c r="Z115" s="2601"/>
      <c r="AA115" s="2601"/>
      <c r="AB115" s="2601"/>
      <c r="AC115" s="2601"/>
      <c r="AD115" s="2601"/>
      <c r="AE115" s="2601"/>
      <c r="AF115" s="2601"/>
      <c r="AG115" s="2601"/>
      <c r="AH115" s="2601"/>
      <c r="AI115" s="2601"/>
      <c r="AJ115" s="2602"/>
      <c r="AK115" s="540"/>
      <c r="AL115" s="540"/>
      <c r="AM115" s="540"/>
      <c r="AN115" s="535"/>
      <c r="AO115" s="536" t="str">
        <f>Application!B730</f>
        <v>2 Bedrooms</v>
      </c>
      <c r="AQ115" s="536">
        <f>Application!O730</f>
        <v>1560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600"/>
      <c r="F116" s="2601"/>
      <c r="G116" s="2601"/>
      <c r="H116" s="2601"/>
      <c r="I116" s="2601"/>
      <c r="J116" s="2601"/>
      <c r="K116" s="2601"/>
      <c r="L116" s="2601"/>
      <c r="M116" s="2601"/>
      <c r="N116" s="2601"/>
      <c r="O116" s="2601"/>
      <c r="P116" s="2601"/>
      <c r="Q116" s="2601"/>
      <c r="R116" s="2601"/>
      <c r="S116" s="2601"/>
      <c r="T116" s="2601"/>
      <c r="U116" s="2601"/>
      <c r="V116" s="2601"/>
      <c r="W116" s="2601"/>
      <c r="X116" s="2601"/>
      <c r="Y116" s="2601"/>
      <c r="Z116" s="2601"/>
      <c r="AA116" s="2601"/>
      <c r="AB116" s="2601"/>
      <c r="AC116" s="2601"/>
      <c r="AD116" s="2601"/>
      <c r="AE116" s="2601"/>
      <c r="AF116" s="2601"/>
      <c r="AG116" s="2601"/>
      <c r="AH116" s="2601"/>
      <c r="AI116" s="2601"/>
      <c r="AJ116" s="2602"/>
      <c r="AK116" s="540"/>
      <c r="AL116" s="540"/>
      <c r="AM116" s="540"/>
      <c r="AN116" s="535"/>
      <c r="AO116" s="536" t="str">
        <f>Application!B731</f>
        <v>2 Bedrooms</v>
      </c>
      <c r="AQ116" s="536">
        <f>Application!O731</f>
        <v>1900.6</v>
      </c>
      <c r="AU116" s="852" t="str">
        <f>J123</f>
        <v>1-bedroom</v>
      </c>
      <c r="AV116" s="536">
        <f t="array" ref="AV116">SUM(IF(Application!B726:F760="1 Bedroom",Application!G726:J760))</f>
        <v>264</v>
      </c>
      <c r="AW116" s="1006">
        <f>AV116/AV121</f>
        <v>0.9263157894736842</v>
      </c>
    </row>
    <row r="117" spans="1:52" s="536" customFormat="1" ht="12.75" customHeight="1">
      <c r="A117" s="540"/>
      <c r="B117" s="539"/>
      <c r="C117" s="539"/>
      <c r="D117" s="539"/>
      <c r="E117" s="2600"/>
      <c r="F117" s="2601"/>
      <c r="G117" s="2601"/>
      <c r="H117" s="2601"/>
      <c r="I117" s="2601"/>
      <c r="J117" s="2601"/>
      <c r="K117" s="2601"/>
      <c r="L117" s="2601"/>
      <c r="M117" s="2601"/>
      <c r="N117" s="2601"/>
      <c r="O117" s="2601"/>
      <c r="P117" s="2601"/>
      <c r="Q117" s="2601"/>
      <c r="R117" s="2601"/>
      <c r="S117" s="2601"/>
      <c r="T117" s="2601"/>
      <c r="U117" s="2601"/>
      <c r="V117" s="2601"/>
      <c r="W117" s="2601"/>
      <c r="X117" s="2601"/>
      <c r="Y117" s="2601"/>
      <c r="Z117" s="2601"/>
      <c r="AA117" s="2601"/>
      <c r="AB117" s="2601"/>
      <c r="AC117" s="2601"/>
      <c r="AD117" s="2601"/>
      <c r="AE117" s="2601"/>
      <c r="AF117" s="2601"/>
      <c r="AG117" s="2601"/>
      <c r="AH117" s="2601"/>
      <c r="AI117" s="2601"/>
      <c r="AJ117" s="2602"/>
      <c r="AK117" s="540"/>
      <c r="AL117" s="540"/>
      <c r="AM117" s="540"/>
      <c r="AN117" s="535"/>
      <c r="AO117" s="536" t="str">
        <f>Application!B732</f>
        <v>2 Bedrooms</v>
      </c>
      <c r="AQ117" s="536">
        <f>Application!O732</f>
        <v>2241.1999999999998</v>
      </c>
      <c r="AU117" s="852" t="str">
        <f>O123</f>
        <v>2-bedroom</v>
      </c>
      <c r="AV117" s="536">
        <f t="array" ref="AV117">SUM(IF(Application!B726:F760="2 Bedrooms",Application!G726:J760))</f>
        <v>21</v>
      </c>
      <c r="AW117" s="1006">
        <f>AV117/AV121</f>
        <v>7.3684210526315783E-2</v>
      </c>
    </row>
    <row r="118" spans="1:52" s="536" customFormat="1" ht="12.75" customHeight="1">
      <c r="A118" s="540"/>
      <c r="B118" s="539"/>
      <c r="C118" s="539"/>
      <c r="D118" s="539"/>
      <c r="E118" s="2600"/>
      <c r="F118" s="2601"/>
      <c r="G118" s="2601"/>
      <c r="H118" s="2601"/>
      <c r="I118" s="2601"/>
      <c r="J118" s="2601"/>
      <c r="K118" s="2601"/>
      <c r="L118" s="2601"/>
      <c r="M118" s="2601"/>
      <c r="N118" s="2601"/>
      <c r="O118" s="2601"/>
      <c r="P118" s="2601"/>
      <c r="Q118" s="2601"/>
      <c r="R118" s="2601"/>
      <c r="S118" s="2601"/>
      <c r="T118" s="2601"/>
      <c r="U118" s="2601"/>
      <c r="V118" s="2601"/>
      <c r="W118" s="2601"/>
      <c r="X118" s="2601"/>
      <c r="Y118" s="2601"/>
      <c r="Z118" s="2601"/>
      <c r="AA118" s="2601"/>
      <c r="AB118" s="2601"/>
      <c r="AC118" s="2601"/>
      <c r="AD118" s="2601"/>
      <c r="AE118" s="2601"/>
      <c r="AF118" s="2601"/>
      <c r="AG118" s="2601"/>
      <c r="AH118" s="2601"/>
      <c r="AI118" s="2601"/>
      <c r="AJ118" s="2602"/>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600"/>
      <c r="F119" s="2601"/>
      <c r="G119" s="2601"/>
      <c r="H119" s="2601"/>
      <c r="I119" s="2601"/>
      <c r="J119" s="2601"/>
      <c r="K119" s="2601"/>
      <c r="L119" s="2601"/>
      <c r="M119" s="2601"/>
      <c r="N119" s="2601"/>
      <c r="O119" s="2601"/>
      <c r="P119" s="2601"/>
      <c r="Q119" s="2601"/>
      <c r="R119" s="2601"/>
      <c r="S119" s="2601"/>
      <c r="T119" s="2601"/>
      <c r="U119" s="2601"/>
      <c r="V119" s="2601"/>
      <c r="W119" s="2601"/>
      <c r="X119" s="2601"/>
      <c r="Y119" s="2601"/>
      <c r="Z119" s="2601"/>
      <c r="AA119" s="2601"/>
      <c r="AB119" s="2601"/>
      <c r="AC119" s="2601"/>
      <c r="AD119" s="2601"/>
      <c r="AE119" s="2601"/>
      <c r="AF119" s="2601"/>
      <c r="AG119" s="2601"/>
      <c r="AH119" s="2601"/>
      <c r="AI119" s="2601"/>
      <c r="AJ119" s="2602"/>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600"/>
      <c r="F120" s="2601"/>
      <c r="G120" s="2601"/>
      <c r="H120" s="2601"/>
      <c r="I120" s="2601"/>
      <c r="J120" s="2601"/>
      <c r="K120" s="2601"/>
      <c r="L120" s="2601"/>
      <c r="M120" s="2601"/>
      <c r="N120" s="2601"/>
      <c r="O120" s="2601"/>
      <c r="P120" s="2601"/>
      <c r="Q120" s="2601"/>
      <c r="R120" s="2601"/>
      <c r="S120" s="2601"/>
      <c r="T120" s="2601"/>
      <c r="U120" s="2601"/>
      <c r="V120" s="2601"/>
      <c r="W120" s="2601"/>
      <c r="X120" s="2601"/>
      <c r="Y120" s="2601"/>
      <c r="Z120" s="2601"/>
      <c r="AA120" s="2601"/>
      <c r="AB120" s="2601"/>
      <c r="AC120" s="2601"/>
      <c r="AD120" s="2601"/>
      <c r="AE120" s="2601"/>
      <c r="AF120" s="2601"/>
      <c r="AG120" s="2601"/>
      <c r="AH120" s="2601"/>
      <c r="AI120" s="2601"/>
      <c r="AJ120" s="2602"/>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600"/>
      <c r="F121" s="2601"/>
      <c r="G121" s="2601"/>
      <c r="H121" s="2601"/>
      <c r="I121" s="2601"/>
      <c r="J121" s="2601"/>
      <c r="K121" s="2601"/>
      <c r="L121" s="2601"/>
      <c r="M121" s="2601"/>
      <c r="N121" s="2601"/>
      <c r="O121" s="2601"/>
      <c r="P121" s="2601"/>
      <c r="Q121" s="2601"/>
      <c r="R121" s="2601"/>
      <c r="S121" s="2601"/>
      <c r="T121" s="2601"/>
      <c r="U121" s="2601"/>
      <c r="V121" s="2601"/>
      <c r="W121" s="2601"/>
      <c r="X121" s="2601"/>
      <c r="Y121" s="2601"/>
      <c r="Z121" s="2601"/>
      <c r="AA121" s="2601"/>
      <c r="AB121" s="2601"/>
      <c r="AC121" s="2601"/>
      <c r="AD121" s="2601"/>
      <c r="AE121" s="2601"/>
      <c r="AF121" s="2601"/>
      <c r="AG121" s="2601"/>
      <c r="AH121" s="2601"/>
      <c r="AI121" s="2601"/>
      <c r="AJ121" s="2602"/>
      <c r="AK121" s="540"/>
      <c r="AL121" s="540"/>
      <c r="AM121" s="540"/>
      <c r="AN121" s="535"/>
      <c r="AO121" s="536">
        <f>Application!B736</f>
        <v>0</v>
      </c>
      <c r="AQ121" s="536">
        <f>Application!O736</f>
        <v>0</v>
      </c>
      <c r="AV121" s="536">
        <f>SUM(AV115:AV120)</f>
        <v>285</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9" t="s">
        <v>1577</v>
      </c>
      <c r="F123" s="2610"/>
      <c r="G123" s="2610"/>
      <c r="H123" s="2610"/>
      <c r="I123" s="575"/>
      <c r="J123" s="2610" t="s">
        <v>1620</v>
      </c>
      <c r="K123" s="2610"/>
      <c r="L123" s="2610"/>
      <c r="M123" s="2610"/>
      <c r="N123" s="575"/>
      <c r="O123" s="2610" t="s">
        <v>1621</v>
      </c>
      <c r="P123" s="2610"/>
      <c r="Q123" s="2610"/>
      <c r="R123" s="2610"/>
      <c r="S123" s="575"/>
      <c r="T123" s="2610" t="s">
        <v>1328</v>
      </c>
      <c r="U123" s="2610"/>
      <c r="V123" s="2610"/>
      <c r="W123" s="2610"/>
      <c r="X123" s="575"/>
      <c r="Y123" s="2610" t="s">
        <v>1622</v>
      </c>
      <c r="Z123" s="2610"/>
      <c r="AA123" s="2610"/>
      <c r="AB123" s="2610"/>
      <c r="AC123" s="575"/>
      <c r="AD123" s="2610" t="s">
        <v>1623</v>
      </c>
      <c r="AE123" s="2610"/>
      <c r="AF123" s="2610"/>
      <c r="AG123" s="2610"/>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11"/>
      <c r="F126" s="2612"/>
      <c r="G126" s="2612"/>
      <c r="H126" s="2612"/>
      <c r="I126" s="860"/>
      <c r="J126" s="2612">
        <v>2118</v>
      </c>
      <c r="K126" s="2612"/>
      <c r="L126" s="2612"/>
      <c r="M126" s="2612"/>
      <c r="N126" s="860"/>
      <c r="O126" s="2612">
        <v>2622</v>
      </c>
      <c r="P126" s="2612"/>
      <c r="Q126" s="2612"/>
      <c r="R126" s="2612"/>
      <c r="S126" s="860"/>
      <c r="T126" s="2612"/>
      <c r="U126" s="2612"/>
      <c r="V126" s="2612"/>
      <c r="W126" s="2612"/>
      <c r="X126" s="860"/>
      <c r="Y126" s="2612"/>
      <c r="Z126" s="2612"/>
      <c r="AA126" s="2612"/>
      <c r="AB126" s="2612"/>
      <c r="AC126" s="860"/>
      <c r="AD126" s="2612"/>
      <c r="AE126" s="2612"/>
      <c r="AF126" s="2612"/>
      <c r="AG126" s="2612"/>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5">
        <f>Application!DX678</f>
        <v>0</v>
      </c>
      <c r="F129" s="2619"/>
      <c r="G129" s="2619"/>
      <c r="H129" s="2619"/>
      <c r="I129" s="860"/>
      <c r="J129" s="2619">
        <f>Application!EC678</f>
        <v>1445.848484848485</v>
      </c>
      <c r="K129" s="2619"/>
      <c r="L129" s="2619"/>
      <c r="M129" s="2619"/>
      <c r="N129" s="860"/>
      <c r="O129" s="2619">
        <f>Application!EH678</f>
        <v>1770.847619047619</v>
      </c>
      <c r="P129" s="2619"/>
      <c r="Q129" s="2619"/>
      <c r="R129" s="2619"/>
      <c r="S129" s="864"/>
      <c r="T129" s="2619">
        <f>Application!EM678</f>
        <v>0</v>
      </c>
      <c r="U129" s="2619"/>
      <c r="V129" s="2619"/>
      <c r="W129" s="2619"/>
      <c r="X129" s="864"/>
      <c r="Y129" s="2619">
        <f>Application!ER678</f>
        <v>0</v>
      </c>
      <c r="Z129" s="2619"/>
      <c r="AA129" s="2619"/>
      <c r="AB129" s="2619"/>
      <c r="AC129" s="864"/>
      <c r="AD129" s="2619">
        <f>Application!EW678</f>
        <v>0</v>
      </c>
      <c r="AE129" s="2619"/>
      <c r="AF129" s="2619"/>
      <c r="AG129" s="2619"/>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7" t="e">
        <f>(E126-E129)/E126</f>
        <v>#DIV/0!</v>
      </c>
      <c r="F132" s="2428"/>
      <c r="G132" s="2428"/>
      <c r="H132" s="2429"/>
      <c r="I132" s="575"/>
      <c r="J132" s="2427">
        <f>(J126-J129)/J126</f>
        <v>0.31735199015652266</v>
      </c>
      <c r="K132" s="2428"/>
      <c r="L132" s="2428"/>
      <c r="M132" s="2429"/>
      <c r="N132" s="575"/>
      <c r="O132" s="2427">
        <f>(O126-O129)/O126</f>
        <v>0.32461951981402787</v>
      </c>
      <c r="P132" s="2428"/>
      <c r="Q132" s="2428"/>
      <c r="R132" s="2429"/>
      <c r="S132" s="575"/>
      <c r="T132" s="2427" t="e">
        <f>(T126-T129)/T126</f>
        <v>#DIV/0!</v>
      </c>
      <c r="U132" s="2428"/>
      <c r="V132" s="2428"/>
      <c r="W132" s="2429"/>
      <c r="X132" s="575"/>
      <c r="Y132" s="2427" t="e">
        <f>(Y126-Y129)/Y126</f>
        <v>#DIV/0!</v>
      </c>
      <c r="Z132" s="2428"/>
      <c r="AA132" s="2428"/>
      <c r="AB132" s="2429"/>
      <c r="AC132" s="575"/>
      <c r="AD132" s="2427" t="e">
        <f>(AD126-AD129)/AD126</f>
        <v>#DIV/0!</v>
      </c>
      <c r="AE132" s="2428"/>
      <c r="AF132" s="2428"/>
      <c r="AG132" s="2429"/>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6" t="e">
        <f>IF(((E132-0.1)*AW115)&gt;0,((E132-0.1)*AW115),0)</f>
        <v>#DIV/0!</v>
      </c>
      <c r="F135" s="2617"/>
      <c r="G135" s="2617"/>
      <c r="H135" s="2618"/>
      <c r="I135" s="575"/>
      <c r="J135" s="2616">
        <f>IF(((J132-0.1)*AW116)&gt;0,((J132-0.1)*AW116),0)</f>
        <v>0.20133658035551572</v>
      </c>
      <c r="K135" s="2617"/>
      <c r="L135" s="2617"/>
      <c r="M135" s="2618"/>
      <c r="N135" s="575"/>
      <c r="O135" s="2616">
        <f>IF(((O132-0.1)*AW117)&gt;0,((O132-0.1)*AW117),0)</f>
        <v>1.6550911986296789E-2</v>
      </c>
      <c r="P135" s="2617"/>
      <c r="Q135" s="2617"/>
      <c r="R135" s="2618"/>
      <c r="S135" s="575"/>
      <c r="T135" s="2616" t="e">
        <f>IF(((T132-0.1)*AW118)&gt;0,((T132-0.1)*AW118),0)</f>
        <v>#DIV/0!</v>
      </c>
      <c r="U135" s="2617"/>
      <c r="V135" s="2617"/>
      <c r="W135" s="2618"/>
      <c r="X135" s="575"/>
      <c r="Y135" s="2616" t="e">
        <f>IF(((Y132-0.1)*AW119)&gt;0,((Y132-0.1)*AW119),0)</f>
        <v>#DIV/0!</v>
      </c>
      <c r="Z135" s="2617"/>
      <c r="AA135" s="2617"/>
      <c r="AB135" s="2618"/>
      <c r="AC135" s="575"/>
      <c r="AD135" s="2616" t="e">
        <f>IF(((AD132-0.1)*AW120)&gt;0,((AD132-0.1)*AW120),0)</f>
        <v>#DIV/0!</v>
      </c>
      <c r="AE135" s="2617"/>
      <c r="AF135" s="2617"/>
      <c r="AG135" s="2618"/>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7">
        <f>ROUNDDOWN(SUMIF(E135:AG135,"&gt;0"),2)</f>
        <v>0.21</v>
      </c>
      <c r="F137" s="2428"/>
      <c r="G137" s="2428"/>
      <c r="H137" s="2429"/>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8">
        <f>IF((E137*100)&gt;10,10,E137*100)</f>
        <v>10</v>
      </c>
      <c r="F138" s="2589"/>
      <c r="G138" s="2589"/>
      <c r="H138" s="2590"/>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8">
        <f>E138</f>
        <v>10</v>
      </c>
      <c r="AL142" s="2589"/>
      <c r="AM142" s="2590"/>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54" t="s">
        <v>1308</v>
      </c>
      <c r="AF145" s="2454"/>
      <c r="AG145" s="2454"/>
      <c r="AH145" s="2454"/>
      <c r="AI145" s="2454"/>
      <c r="AJ145" s="2454"/>
      <c r="AK145" s="2454"/>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5" t="s">
        <v>1332</v>
      </c>
      <c r="AG147" s="2395"/>
      <c r="AH147" s="2395"/>
      <c r="AI147" s="2395"/>
      <c r="AJ147" s="2395"/>
      <c r="AK147" s="2395"/>
      <c r="AL147" s="2395"/>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92" t="s">
        <v>2779</v>
      </c>
      <c r="C149" s="2592"/>
      <c r="D149" s="2592"/>
      <c r="E149" s="2592"/>
      <c r="F149" s="2592"/>
      <c r="G149" s="2592"/>
      <c r="H149" s="2592"/>
      <c r="I149" s="2592"/>
      <c r="J149" s="2592"/>
      <c r="K149" s="2592"/>
      <c r="L149" s="2592"/>
      <c r="M149" s="2592"/>
      <c r="N149" s="2592"/>
      <c r="O149" s="2592"/>
      <c r="P149" s="2592"/>
      <c r="Q149" s="2592"/>
      <c r="R149" s="2592"/>
      <c r="S149" s="2592"/>
      <c r="T149" s="2592"/>
      <c r="U149" s="2592"/>
      <c r="V149" s="2592"/>
      <c r="W149" s="2592"/>
      <c r="X149" s="2592"/>
      <c r="Y149" s="2592"/>
      <c r="Z149" s="2592"/>
      <c r="AA149" s="2592"/>
      <c r="AB149" s="2592"/>
      <c r="AC149" s="2592"/>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93" t="s">
        <v>1335</v>
      </c>
      <c r="C152" s="2593"/>
      <c r="D152" s="2593"/>
      <c r="E152" s="2593"/>
      <c r="F152" s="2593"/>
      <c r="G152" s="2593"/>
      <c r="H152" s="2593"/>
      <c r="I152" s="2593"/>
      <c r="J152" s="2593"/>
      <c r="K152" s="2593"/>
      <c r="L152" s="2593"/>
      <c r="M152" s="2593"/>
      <c r="N152" s="2593"/>
      <c r="O152" s="2593"/>
      <c r="P152" s="2593"/>
      <c r="Q152" s="2593"/>
      <c r="R152" s="2593"/>
      <c r="S152" s="2593"/>
      <c r="T152" s="2593"/>
      <c r="U152" s="2593"/>
      <c r="V152" s="2593"/>
      <c r="W152" s="2593"/>
      <c r="X152" s="2593"/>
      <c r="Y152" s="2593"/>
      <c r="Z152" s="2593"/>
      <c r="AA152" s="2593"/>
      <c r="AB152" s="2593"/>
      <c r="AC152" s="2593"/>
      <c r="AD152" s="2593"/>
      <c r="AE152" s="2593"/>
      <c r="AF152" s="2593"/>
      <c r="AG152" s="2593"/>
      <c r="AH152" s="2593"/>
      <c r="AI152" s="2593"/>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2617</v>
      </c>
      <c r="AP153" s="489">
        <v>7</v>
      </c>
    </row>
    <row r="154" spans="1:42" s="536" customFormat="1" ht="12.75" customHeight="1">
      <c r="A154" s="538"/>
      <c r="B154" s="539" t="s">
        <v>1336</v>
      </c>
      <c r="AB154" s="2402" t="s">
        <v>591</v>
      </c>
      <c r="AC154" s="2402"/>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93" t="s">
        <v>1337</v>
      </c>
      <c r="C157" s="2593"/>
      <c r="D157" s="2593"/>
      <c r="E157" s="2593"/>
      <c r="F157" s="2593"/>
      <c r="G157" s="2593"/>
      <c r="H157" s="2593"/>
      <c r="I157" s="2593"/>
      <c r="J157" s="2593"/>
      <c r="K157" s="2593"/>
      <c r="L157" s="2593"/>
      <c r="M157" s="2593"/>
      <c r="N157" s="2593"/>
      <c r="O157" s="2593"/>
      <c r="P157" s="2593"/>
      <c r="Q157" s="2593"/>
      <c r="R157" s="2593"/>
      <c r="S157" s="2593"/>
      <c r="T157" s="2593"/>
      <c r="U157" s="2593"/>
      <c r="V157" s="2593"/>
      <c r="W157" s="2593"/>
      <c r="X157" s="2593"/>
      <c r="Y157" s="2593"/>
      <c r="Z157" s="2593"/>
      <c r="AA157" s="2593"/>
      <c r="AB157" s="2593"/>
      <c r="AC157" s="2593"/>
      <c r="AD157" s="2593"/>
      <c r="AE157" s="2593"/>
      <c r="AF157" s="2593"/>
      <c r="AG157" s="2593"/>
      <c r="AH157" s="2593"/>
      <c r="AI157" s="2593"/>
      <c r="AJ157" s="2593"/>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9" t="s">
        <v>2401</v>
      </c>
      <c r="C160" s="2399"/>
      <c r="D160" s="2399"/>
      <c r="E160" s="2399"/>
      <c r="F160" s="2399"/>
      <c r="G160" s="2399"/>
      <c r="H160" s="2399"/>
      <c r="I160" s="2399"/>
      <c r="J160" s="2399"/>
      <c r="K160" s="2399"/>
      <c r="L160" s="2399"/>
      <c r="M160" s="2399"/>
      <c r="N160" s="2399"/>
      <c r="O160" s="2399"/>
      <c r="P160" s="2399"/>
      <c r="Q160" s="2399"/>
      <c r="R160" s="2399"/>
      <c r="S160" s="2399"/>
      <c r="T160" s="2399"/>
      <c r="U160" s="2399"/>
      <c r="V160" s="2399"/>
      <c r="W160" s="2399"/>
      <c r="X160" s="2399"/>
      <c r="Y160" s="2399"/>
      <c r="Z160" s="2399"/>
      <c r="AA160" s="2399"/>
      <c r="AB160" s="2399"/>
      <c r="AC160" s="2399"/>
      <c r="AD160" s="2399"/>
      <c r="AE160" s="2399"/>
      <c r="AF160" s="2399"/>
      <c r="AG160" s="2399"/>
      <c r="AH160" s="2399"/>
      <c r="AI160" s="2399"/>
      <c r="AJ160" s="2399"/>
      <c r="AK160" s="1173"/>
      <c r="AM160" s="539"/>
      <c r="AN160" s="535"/>
      <c r="AO160" s="476"/>
      <c r="AP160" s="489"/>
    </row>
    <row r="161" spans="1:42" s="536" customFormat="1" ht="12.75" customHeight="1">
      <c r="B161" s="2399"/>
      <c r="C161" s="2399"/>
      <c r="D161" s="2399"/>
      <c r="E161" s="2399"/>
      <c r="F161" s="2399"/>
      <c r="G161" s="2399"/>
      <c r="H161" s="2399"/>
      <c r="I161" s="2399"/>
      <c r="J161" s="2399"/>
      <c r="K161" s="2399"/>
      <c r="L161" s="2399"/>
      <c r="M161" s="2399"/>
      <c r="N161" s="2399"/>
      <c r="O161" s="2399"/>
      <c r="P161" s="2399"/>
      <c r="Q161" s="2399"/>
      <c r="R161" s="2399"/>
      <c r="S161" s="2399"/>
      <c r="T161" s="2399"/>
      <c r="U161" s="2399"/>
      <c r="V161" s="2399"/>
      <c r="W161" s="2399"/>
      <c r="X161" s="2399"/>
      <c r="Y161" s="2399"/>
      <c r="Z161" s="2399"/>
      <c r="AA161" s="2399"/>
      <c r="AB161" s="2399"/>
      <c r="AC161" s="2399"/>
      <c r="AD161" s="2399"/>
      <c r="AE161" s="2399"/>
      <c r="AF161" s="2399"/>
      <c r="AG161" s="2399"/>
      <c r="AH161" s="2399"/>
      <c r="AI161" s="2399"/>
      <c r="AJ161" s="2399"/>
      <c r="AK161" s="1173"/>
      <c r="AM161" s="539"/>
      <c r="AN161" s="535"/>
      <c r="AO161" s="476"/>
      <c r="AP161" s="489"/>
    </row>
    <row r="162" spans="1:42" s="536" customFormat="1" ht="12.75" customHeight="1">
      <c r="C162" s="2400" t="s">
        <v>2402</v>
      </c>
      <c r="D162" s="2400"/>
      <c r="E162" s="2400"/>
      <c r="F162" s="2400"/>
      <c r="G162" s="2400"/>
      <c r="H162" s="2400"/>
      <c r="I162" s="2400"/>
      <c r="J162" s="2400"/>
      <c r="K162" s="2400"/>
      <c r="L162" s="2400"/>
      <c r="M162" s="2400"/>
      <c r="N162" s="2400"/>
      <c r="O162" s="2400"/>
      <c r="P162" s="2400"/>
      <c r="Q162" s="2400"/>
      <c r="R162" s="2400"/>
      <c r="S162" s="2400"/>
      <c r="T162" s="2400"/>
      <c r="U162" s="2400"/>
      <c r="V162" s="2400"/>
      <c r="W162" s="2400"/>
      <c r="X162" s="2400"/>
      <c r="Y162" s="2400"/>
      <c r="Z162" s="2400"/>
      <c r="AA162" s="2400"/>
      <c r="AB162" s="2400"/>
      <c r="AC162" s="2400"/>
      <c r="AD162" s="2400"/>
      <c r="AE162" s="2400"/>
      <c r="AF162" s="2400"/>
      <c r="AG162" s="2400"/>
      <c r="AH162" s="2400"/>
      <c r="AI162" s="2400"/>
      <c r="AJ162" s="2400"/>
      <c r="AK162" s="1173"/>
      <c r="AM162" s="539"/>
      <c r="AN162" s="535"/>
      <c r="AO162" s="476"/>
      <c r="AP162" s="489"/>
    </row>
    <row r="163" spans="1:42" s="536" customFormat="1" ht="12.75" customHeight="1">
      <c r="B163" s="1173"/>
      <c r="C163" s="2401" t="s">
        <v>2400</v>
      </c>
      <c r="D163" s="2401"/>
      <c r="E163" s="2401"/>
      <c r="F163" s="2401"/>
      <c r="G163" s="2401"/>
      <c r="H163" s="2401"/>
      <c r="I163" s="2401"/>
      <c r="J163" s="2401"/>
      <c r="K163" s="2401"/>
      <c r="L163" s="2401"/>
      <c r="M163" s="2401"/>
      <c r="N163" s="2401"/>
      <c r="O163" s="2401"/>
      <c r="P163" s="2401"/>
      <c r="Q163" s="2401"/>
      <c r="R163" s="2401"/>
      <c r="S163" s="2401"/>
      <c r="T163" s="2401"/>
      <c r="U163" s="2401"/>
      <c r="V163" s="2401"/>
      <c r="W163" s="2401"/>
      <c r="X163" s="2401"/>
      <c r="Y163" s="2401"/>
      <c r="Z163" s="2401"/>
      <c r="AA163" s="1163"/>
      <c r="AB163" s="1163"/>
      <c r="AC163" s="1163"/>
      <c r="AD163" s="1163"/>
      <c r="AE163" s="1163"/>
      <c r="AF163" s="1163"/>
      <c r="AG163" s="1163"/>
      <c r="AH163" s="1163"/>
      <c r="AJ163" s="2402" t="s">
        <v>591</v>
      </c>
      <c r="AK163" s="2402"/>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94">
        <f>IF($AB$154="N/A",VLOOKUP($B$152,$AO$150:$AP$153,2,FALSE),VLOOKUP($B$157,$AO$155:$AP$157,2,FALSE))</f>
        <v>7</v>
      </c>
      <c r="AK165" s="2494"/>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5" t="s">
        <v>1346</v>
      </c>
      <c r="AG167" s="2395"/>
      <c r="AH167" s="2395"/>
      <c r="AI167" s="2395"/>
      <c r="AJ167" s="2395"/>
      <c r="AK167" s="2395"/>
      <c r="AL167" s="2395"/>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3" t="s">
        <v>1344</v>
      </c>
      <c r="D169" s="2593"/>
      <c r="E169" s="2593"/>
      <c r="F169" s="2593"/>
      <c r="G169" s="2593"/>
      <c r="H169" s="2593"/>
      <c r="I169" s="2593"/>
      <c r="J169" s="2593"/>
      <c r="K169" s="2593"/>
      <c r="L169" s="2593"/>
      <c r="M169" s="2593"/>
      <c r="N169" s="2593"/>
      <c r="O169" s="2593"/>
      <c r="P169" s="2593"/>
      <c r="Q169" s="2593"/>
      <c r="R169" s="2593"/>
      <c r="S169" s="2593"/>
      <c r="T169" s="2593"/>
      <c r="U169" s="2593"/>
      <c r="V169" s="2593"/>
      <c r="W169" s="2593"/>
      <c r="X169" s="2593"/>
      <c r="Y169" s="2593"/>
      <c r="Z169" s="2593"/>
      <c r="AA169" s="2593"/>
      <c r="AB169" s="2593"/>
      <c r="AC169" s="2593"/>
      <c r="AD169" s="2593"/>
      <c r="AE169" s="2593"/>
      <c r="AF169" s="2593"/>
      <c r="AG169" s="2593"/>
      <c r="AH169" s="2593"/>
      <c r="AI169" s="2593"/>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02" t="s">
        <v>591</v>
      </c>
      <c r="AG171" s="2402"/>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93" t="s">
        <v>1337</v>
      </c>
      <c r="D173" s="2593"/>
      <c r="E173" s="2593"/>
      <c r="F173" s="2593"/>
      <c r="G173" s="2593"/>
      <c r="H173" s="2593"/>
      <c r="I173" s="2593"/>
      <c r="J173" s="2593"/>
      <c r="K173" s="2593"/>
      <c r="L173" s="2593"/>
      <c r="M173" s="2593"/>
      <c r="N173" s="2593"/>
      <c r="O173" s="2593"/>
      <c r="P173" s="2593"/>
      <c r="Q173" s="2593"/>
      <c r="R173" s="2593"/>
      <c r="S173" s="2593"/>
      <c r="T173" s="2593"/>
      <c r="U173" s="2593"/>
      <c r="V173" s="2593"/>
      <c r="W173" s="2593"/>
      <c r="X173" s="2593"/>
      <c r="Y173" s="2593"/>
      <c r="Z173" s="2593"/>
      <c r="AA173" s="2593"/>
      <c r="AB173" s="2593"/>
      <c r="AC173" s="2593"/>
      <c r="AD173" s="2593"/>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94" t="str">
        <f>Application!AA344</f>
        <v>WSH Management</v>
      </c>
      <c r="D177" s="2594"/>
      <c r="E177" s="2594"/>
      <c r="F177" s="2594"/>
      <c r="G177" s="2594"/>
      <c r="H177" s="2594"/>
      <c r="I177" s="2594"/>
      <c r="J177" s="2594"/>
      <c r="K177" s="2594"/>
      <c r="L177" s="2594"/>
      <c r="M177" s="2594"/>
      <c r="N177" s="2594"/>
      <c r="O177" s="2594"/>
      <c r="P177" s="2594"/>
      <c r="Q177" s="2594"/>
      <c r="R177" s="2594"/>
      <c r="S177" s="2594"/>
      <c r="T177" s="2594"/>
      <c r="U177" s="2594"/>
      <c r="V177" s="2594"/>
      <c r="W177" s="2594"/>
      <c r="X177" s="2594"/>
      <c r="Y177" s="2594"/>
      <c r="Z177" s="2594"/>
      <c r="AA177" s="2594"/>
      <c r="AB177" s="2594"/>
      <c r="AC177" s="2594"/>
      <c r="AD177" s="2594"/>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93">
        <f>IF($AF$171="N/A",VLOOKUP($C$169,$AO$169:$AP$172,2,FALSE),VLOOKUP($C$173,$AO$176:$AP$178,2,FALSE))</f>
        <v>3</v>
      </c>
      <c r="AK179" s="2493"/>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8">
        <f>$AJ$165+$AJ$179</f>
        <v>10</v>
      </c>
      <c r="AL182" s="2589"/>
      <c r="AM182" s="2590"/>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4" t="s">
        <v>1308</v>
      </c>
      <c r="AF185" s="2454"/>
      <c r="AG185" s="2454"/>
      <c r="AH185" s="2454"/>
      <c r="AI185" s="2454"/>
      <c r="AJ185" s="2454"/>
      <c r="AK185" s="2454"/>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91" t="s">
        <v>2618</v>
      </c>
      <c r="C187" s="2591"/>
      <c r="D187" s="2591"/>
      <c r="E187" s="2591"/>
      <c r="F187" s="2591"/>
      <c r="G187" s="2591"/>
      <c r="H187" s="2591"/>
      <c r="I187" s="2591"/>
      <c r="J187" s="2591"/>
      <c r="K187" s="2591"/>
      <c r="L187" s="2591"/>
      <c r="M187" s="2591"/>
      <c r="N187" s="2591"/>
      <c r="O187" s="2591"/>
      <c r="P187" s="2591"/>
      <c r="Q187" s="2591"/>
      <c r="R187" s="2591"/>
      <c r="S187" s="2591"/>
      <c r="T187" s="2591"/>
      <c r="U187" s="2591"/>
      <c r="V187" s="2591"/>
      <c r="W187" s="2591"/>
      <c r="X187" s="2591"/>
      <c r="Y187" s="2591"/>
      <c r="Z187" s="2591"/>
      <c r="AA187" s="2591"/>
      <c r="AB187" s="2591"/>
      <c r="AC187" s="2591"/>
      <c r="AD187" s="536"/>
      <c r="AE187" s="536"/>
      <c r="AF187" s="2395" t="s">
        <v>1357</v>
      </c>
      <c r="AG187" s="2395"/>
      <c r="AH187" s="2395"/>
      <c r="AI187" s="2395"/>
      <c r="AJ187" s="2395"/>
      <c r="AK187" s="2395"/>
      <c r="AL187" s="2395"/>
      <c r="AN187" s="595"/>
      <c r="AP187" s="549" t="s">
        <v>1043</v>
      </c>
      <c r="AQ187" s="549">
        <v>10</v>
      </c>
    </row>
    <row r="188" spans="1:73" s="549" customFormat="1" ht="12.75" customHeight="1">
      <c r="A188" s="536"/>
      <c r="B188" s="2401" t="s">
        <v>1715</v>
      </c>
      <c r="C188" s="2401"/>
      <c r="D188" s="2401"/>
      <c r="E188" s="2401"/>
      <c r="F188" s="2401"/>
      <c r="G188" s="2401"/>
      <c r="H188" s="2401"/>
      <c r="I188" s="2401"/>
      <c r="J188" s="2401"/>
      <c r="K188" s="2401"/>
      <c r="L188" s="2401"/>
      <c r="M188" s="2401"/>
      <c r="N188" s="2401"/>
      <c r="O188" s="2401"/>
      <c r="P188" s="2401"/>
      <c r="Q188" s="2401"/>
      <c r="R188" s="2401"/>
      <c r="S188" s="2401"/>
      <c r="T188" s="2592" t="s">
        <v>591</v>
      </c>
      <c r="U188" s="2592"/>
      <c r="V188" s="2592"/>
      <c r="W188" s="2592"/>
      <c r="X188" s="2592"/>
      <c r="Y188" s="2592"/>
      <c r="Z188" s="2592"/>
      <c r="AA188" s="2592"/>
      <c r="AB188" s="2592"/>
      <c r="AC188" s="2592"/>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2618</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97">
        <f>IF(AK83&gt;0,VLOOKUP($B$187,AP184:AQ190,2,FALSE),0)</f>
        <v>10</v>
      </c>
      <c r="AL190" s="2443"/>
      <c r="AM190" s="2398"/>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4" t="s">
        <v>1365</v>
      </c>
      <c r="AF193" s="2454"/>
      <c r="AG193" s="2454"/>
      <c r="AH193" s="2454"/>
      <c r="AI193" s="2454"/>
      <c r="AJ193" s="2454"/>
      <c r="AK193" s="2454"/>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62"/>
      <c r="C198" s="2562"/>
      <c r="D198" s="2562"/>
      <c r="E198" s="2562"/>
      <c r="F198" s="2562"/>
      <c r="G198" s="2562"/>
      <c r="H198" s="2562"/>
      <c r="I198" s="2562"/>
      <c r="J198" s="2562"/>
      <c r="K198" s="2562"/>
      <c r="L198" s="2562"/>
      <c r="M198" s="2562"/>
      <c r="N198" s="2562"/>
      <c r="O198" s="2562"/>
      <c r="P198" s="2562"/>
      <c r="Q198" s="2562"/>
      <c r="R198" s="2562"/>
      <c r="S198" s="2562"/>
      <c r="T198" s="2562"/>
      <c r="U198" s="2562"/>
      <c r="V198" s="2562"/>
      <c r="W198" s="2562"/>
      <c r="X198" s="2562"/>
      <c r="Y198" s="2562"/>
      <c r="Z198" s="2562"/>
      <c r="AA198" s="2562"/>
      <c r="AB198" s="2562"/>
      <c r="AC198" s="842"/>
      <c r="AD198" s="2578"/>
      <c r="AE198" s="2578"/>
      <c r="AF198" s="2578"/>
      <c r="AG198" s="2578"/>
      <c r="AH198" s="2578"/>
      <c r="AI198" s="2578"/>
      <c r="AJ198" s="2578"/>
      <c r="AK198" s="608"/>
    </row>
    <row r="199" spans="1:37" hidden="1">
      <c r="A199" s="603"/>
      <c r="B199" s="2562"/>
      <c r="C199" s="2562"/>
      <c r="D199" s="2562"/>
      <c r="E199" s="2562"/>
      <c r="F199" s="2562"/>
      <c r="G199" s="2562"/>
      <c r="H199" s="2562"/>
      <c r="I199" s="2562"/>
      <c r="J199" s="2562"/>
      <c r="K199" s="2562"/>
      <c r="L199" s="2562"/>
      <c r="M199" s="2562"/>
      <c r="N199" s="2562"/>
      <c r="O199" s="2562"/>
      <c r="P199" s="2562"/>
      <c r="Q199" s="2562"/>
      <c r="R199" s="2562"/>
      <c r="S199" s="2562"/>
      <c r="T199" s="2562"/>
      <c r="U199" s="2562"/>
      <c r="V199" s="2562"/>
      <c r="W199" s="2562"/>
      <c r="X199" s="2562"/>
      <c r="Y199" s="2562"/>
      <c r="Z199" s="2562"/>
      <c r="AA199" s="2562"/>
      <c r="AB199" s="2562"/>
      <c r="AC199" s="842"/>
      <c r="AD199" s="2578"/>
      <c r="AE199" s="2578"/>
      <c r="AF199" s="2578"/>
      <c r="AG199" s="2578"/>
      <c r="AH199" s="2578"/>
      <c r="AI199" s="2578"/>
      <c r="AJ199" s="2578"/>
      <c r="AK199" s="608"/>
    </row>
    <row r="200" spans="1:37" hidden="1">
      <c r="A200" s="603"/>
      <c r="B200" s="2562"/>
      <c r="C200" s="2562"/>
      <c r="D200" s="2562"/>
      <c r="E200" s="2562"/>
      <c r="F200" s="2562"/>
      <c r="G200" s="2562"/>
      <c r="H200" s="2562"/>
      <c r="I200" s="2562"/>
      <c r="J200" s="2562"/>
      <c r="K200" s="2562"/>
      <c r="L200" s="2562"/>
      <c r="M200" s="2562"/>
      <c r="N200" s="2562"/>
      <c r="O200" s="2562"/>
      <c r="P200" s="2562"/>
      <c r="Q200" s="2562"/>
      <c r="R200" s="2562"/>
      <c r="S200" s="2562"/>
      <c r="T200" s="2562"/>
      <c r="U200" s="2562"/>
      <c r="V200" s="2562"/>
      <c r="W200" s="2562"/>
      <c r="X200" s="2562"/>
      <c r="Y200" s="2562"/>
      <c r="Z200" s="2562"/>
      <c r="AA200" s="2562"/>
      <c r="AB200" s="2562"/>
      <c r="AC200" s="842"/>
      <c r="AD200" s="2578"/>
      <c r="AE200" s="2578"/>
      <c r="AF200" s="2578"/>
      <c r="AG200" s="2578"/>
      <c r="AH200" s="2578"/>
      <c r="AI200" s="2578"/>
      <c r="AJ200" s="2578"/>
      <c r="AK200" s="608"/>
    </row>
    <row r="201" spans="1:37" hidden="1">
      <c r="A201" s="603"/>
      <c r="B201" s="2562"/>
      <c r="C201" s="2562"/>
      <c r="D201" s="2562"/>
      <c r="E201" s="2562"/>
      <c r="F201" s="2562"/>
      <c r="G201" s="2562"/>
      <c r="H201" s="2562"/>
      <c r="I201" s="2562"/>
      <c r="J201" s="2562"/>
      <c r="K201" s="2562"/>
      <c r="L201" s="2562"/>
      <c r="M201" s="2562"/>
      <c r="N201" s="2562"/>
      <c r="O201" s="2562"/>
      <c r="P201" s="2562"/>
      <c r="Q201" s="2562"/>
      <c r="R201" s="2562"/>
      <c r="S201" s="2562"/>
      <c r="T201" s="2562"/>
      <c r="U201" s="2562"/>
      <c r="V201" s="2562"/>
      <c r="W201" s="2562"/>
      <c r="X201" s="2562"/>
      <c r="Y201" s="2562"/>
      <c r="Z201" s="2562"/>
      <c r="AA201" s="2562"/>
      <c r="AB201" s="2562"/>
      <c r="AC201" s="842"/>
      <c r="AD201" s="2578"/>
      <c r="AE201" s="2578"/>
      <c r="AF201" s="2578"/>
      <c r="AG201" s="2578"/>
      <c r="AH201" s="2578"/>
      <c r="AI201" s="2578"/>
      <c r="AJ201" s="2578"/>
      <c r="AK201" s="608"/>
    </row>
    <row r="202" spans="1:37" hidden="1">
      <c r="A202" s="603"/>
      <c r="B202" s="2562"/>
      <c r="C202" s="2562"/>
      <c r="D202" s="2562"/>
      <c r="E202" s="2562"/>
      <c r="F202" s="2562"/>
      <c r="G202" s="2562"/>
      <c r="H202" s="2562"/>
      <c r="I202" s="2562"/>
      <c r="J202" s="2562"/>
      <c r="K202" s="2562"/>
      <c r="L202" s="2562"/>
      <c r="M202" s="2562"/>
      <c r="N202" s="2562"/>
      <c r="O202" s="2562"/>
      <c r="P202" s="2562"/>
      <c r="Q202" s="2562"/>
      <c r="R202" s="2562"/>
      <c r="S202" s="2562"/>
      <c r="T202" s="2562"/>
      <c r="U202" s="2562"/>
      <c r="V202" s="2562"/>
      <c r="W202" s="2562"/>
      <c r="X202" s="2562"/>
      <c r="Y202" s="2562"/>
      <c r="Z202" s="2562"/>
      <c r="AA202" s="2562"/>
      <c r="AB202" s="2562"/>
      <c r="AC202" s="842"/>
      <c r="AD202" s="2578"/>
      <c r="AE202" s="2578"/>
      <c r="AF202" s="2578"/>
      <c r="AG202" s="2578"/>
      <c r="AH202" s="2578"/>
      <c r="AI202" s="2578"/>
      <c r="AJ202" s="2578"/>
      <c r="AK202" s="608"/>
    </row>
    <row r="203" spans="1:37" hidden="1">
      <c r="A203" s="603"/>
      <c r="B203" s="2562"/>
      <c r="C203" s="2562"/>
      <c r="D203" s="2562"/>
      <c r="E203" s="2562"/>
      <c r="F203" s="2562"/>
      <c r="G203" s="2562"/>
      <c r="H203" s="2562"/>
      <c r="I203" s="2562"/>
      <c r="J203" s="2562"/>
      <c r="K203" s="2562"/>
      <c r="L203" s="2562"/>
      <c r="M203" s="2562"/>
      <c r="N203" s="2562"/>
      <c r="O203" s="2562"/>
      <c r="P203" s="2562"/>
      <c r="Q203" s="2562"/>
      <c r="R203" s="2562"/>
      <c r="S203" s="2562"/>
      <c r="T203" s="2562"/>
      <c r="U203" s="2562"/>
      <c r="V203" s="2562"/>
      <c r="W203" s="2562"/>
      <c r="X203" s="2562"/>
      <c r="Y203" s="2562"/>
      <c r="Z203" s="2562"/>
      <c r="AA203" s="2562"/>
      <c r="AB203" s="2562"/>
      <c r="AC203" s="842"/>
      <c r="AD203" s="2578"/>
      <c r="AE203" s="2578"/>
      <c r="AF203" s="2578"/>
      <c r="AG203" s="2578"/>
      <c r="AH203" s="2578"/>
      <c r="AI203" s="2578"/>
      <c r="AJ203" s="2578"/>
      <c r="AK203" s="608"/>
    </row>
    <row r="204" spans="1:37" hidden="1">
      <c r="A204" s="603"/>
      <c r="B204" s="2562"/>
      <c r="C204" s="2562"/>
      <c r="D204" s="2562"/>
      <c r="E204" s="2562"/>
      <c r="F204" s="2562"/>
      <c r="G204" s="2562"/>
      <c r="H204" s="2562"/>
      <c r="I204" s="2562"/>
      <c r="J204" s="2562"/>
      <c r="K204" s="2562"/>
      <c r="L204" s="2562"/>
      <c r="M204" s="2562"/>
      <c r="N204" s="2562"/>
      <c r="O204" s="2562"/>
      <c r="P204" s="2562"/>
      <c r="Q204" s="2562"/>
      <c r="R204" s="2562"/>
      <c r="S204" s="2562"/>
      <c r="T204" s="2562"/>
      <c r="U204" s="2562"/>
      <c r="V204" s="2562"/>
      <c r="W204" s="2562"/>
      <c r="X204" s="2562"/>
      <c r="Y204" s="2562"/>
      <c r="Z204" s="2562"/>
      <c r="AA204" s="2562"/>
      <c r="AB204" s="2562"/>
      <c r="AC204" s="842"/>
      <c r="AD204" s="2578"/>
      <c r="AE204" s="2578"/>
      <c r="AF204" s="2578"/>
      <c r="AG204" s="2578"/>
      <c r="AH204" s="2578"/>
      <c r="AI204" s="2578"/>
      <c r="AJ204" s="2578"/>
      <c r="AK204" s="608"/>
    </row>
    <row r="205" spans="1:37" hidden="1">
      <c r="A205" s="603"/>
      <c r="B205" s="2562"/>
      <c r="C205" s="2562"/>
      <c r="D205" s="2562"/>
      <c r="E205" s="2562"/>
      <c r="F205" s="2562"/>
      <c r="G205" s="2562"/>
      <c r="H205" s="2562"/>
      <c r="I205" s="2562"/>
      <c r="J205" s="2562"/>
      <c r="K205" s="2562"/>
      <c r="L205" s="2562"/>
      <c r="M205" s="2562"/>
      <c r="N205" s="2562"/>
      <c r="O205" s="2562"/>
      <c r="P205" s="2562"/>
      <c r="Q205" s="2562"/>
      <c r="R205" s="2562"/>
      <c r="S205" s="2562"/>
      <c r="T205" s="2562"/>
      <c r="U205" s="2562"/>
      <c r="V205" s="2562"/>
      <c r="W205" s="2562"/>
      <c r="X205" s="2562"/>
      <c r="Y205" s="2562"/>
      <c r="Z205" s="2562"/>
      <c r="AA205" s="2562"/>
      <c r="AB205" s="2562"/>
      <c r="AC205" s="842"/>
      <c r="AD205" s="2578"/>
      <c r="AE205" s="2578"/>
      <c r="AF205" s="2578"/>
      <c r="AG205" s="2578"/>
      <c r="AH205" s="2578"/>
      <c r="AI205" s="2578"/>
      <c r="AJ205" s="2578"/>
      <c r="AK205" s="608"/>
    </row>
    <row r="206" spans="1:37" hidden="1">
      <c r="A206" s="603"/>
      <c r="B206" s="2562"/>
      <c r="C206" s="2562"/>
      <c r="D206" s="2562"/>
      <c r="E206" s="2562"/>
      <c r="F206" s="2562"/>
      <c r="G206" s="2562"/>
      <c r="H206" s="2562"/>
      <c r="I206" s="2562"/>
      <c r="J206" s="2562"/>
      <c r="K206" s="2562"/>
      <c r="L206" s="2562"/>
      <c r="M206" s="2562"/>
      <c r="N206" s="2562"/>
      <c r="O206" s="2562"/>
      <c r="P206" s="2562"/>
      <c r="Q206" s="2562"/>
      <c r="R206" s="2562"/>
      <c r="S206" s="2562"/>
      <c r="T206" s="2562"/>
      <c r="U206" s="2562"/>
      <c r="V206" s="2562"/>
      <c r="W206" s="2562"/>
      <c r="X206" s="2562"/>
      <c r="Y206" s="2562"/>
      <c r="Z206" s="2562"/>
      <c r="AA206" s="2562"/>
      <c r="AB206" s="2562"/>
      <c r="AC206" s="842"/>
      <c r="AD206" s="2578"/>
      <c r="AE206" s="2578"/>
      <c r="AF206" s="2578"/>
      <c r="AG206" s="2578"/>
      <c r="AH206" s="2578"/>
      <c r="AI206" s="2578"/>
      <c r="AJ206" s="2578"/>
      <c r="AK206" s="608"/>
    </row>
    <row r="207" spans="1:37" hidden="1">
      <c r="A207" s="603"/>
      <c r="B207" s="2562"/>
      <c r="C207" s="2562"/>
      <c r="D207" s="2562"/>
      <c r="E207" s="2562"/>
      <c r="F207" s="2562"/>
      <c r="G207" s="2562"/>
      <c r="H207" s="2562"/>
      <c r="I207" s="2562"/>
      <c r="J207" s="2562"/>
      <c r="K207" s="2562"/>
      <c r="L207" s="2562"/>
      <c r="M207" s="2562"/>
      <c r="N207" s="2562"/>
      <c r="O207" s="2562"/>
      <c r="P207" s="2562"/>
      <c r="Q207" s="2562"/>
      <c r="R207" s="2562"/>
      <c r="S207" s="2562"/>
      <c r="T207" s="2562"/>
      <c r="U207" s="2562"/>
      <c r="V207" s="2562"/>
      <c r="W207" s="2562"/>
      <c r="X207" s="2562"/>
      <c r="Y207" s="2562"/>
      <c r="Z207" s="2562"/>
      <c r="AA207" s="2562"/>
      <c r="AB207" s="2562"/>
      <c r="AC207" s="842"/>
      <c r="AD207" s="2578"/>
      <c r="AE207" s="2578"/>
      <c r="AF207" s="2578"/>
      <c r="AG207" s="2578"/>
      <c r="AH207" s="2578"/>
      <c r="AI207" s="2578"/>
      <c r="AJ207" s="2578"/>
      <c r="AK207" s="608"/>
    </row>
    <row r="208" spans="1:37" hidden="1">
      <c r="A208" s="603"/>
      <c r="B208" s="2571" t="s">
        <v>1616</v>
      </c>
      <c r="C208" s="2571"/>
      <c r="D208" s="2571"/>
      <c r="E208" s="2571"/>
      <c r="F208" s="2571"/>
      <c r="G208" s="2571"/>
      <c r="H208" s="2571"/>
      <c r="I208" s="2571"/>
      <c r="J208" s="2571"/>
      <c r="K208" s="2571"/>
      <c r="L208" s="2571"/>
      <c r="M208" s="2571"/>
      <c r="N208" s="2571"/>
      <c r="O208" s="2571"/>
      <c r="P208" s="2571"/>
      <c r="Q208" s="2571"/>
      <c r="R208" s="2571"/>
      <c r="S208" s="2571"/>
      <c r="T208" s="2571"/>
      <c r="U208" s="2571"/>
      <c r="V208" s="2571"/>
      <c r="W208" s="2571"/>
      <c r="X208" s="2571"/>
      <c r="Y208" s="2571"/>
      <c r="Z208" s="2571"/>
      <c r="AA208" s="2571"/>
      <c r="AB208" s="2571"/>
      <c r="AC208" s="536"/>
      <c r="AD208" s="2576">
        <f>AB259</f>
        <v>0</v>
      </c>
      <c r="AE208" s="2576"/>
      <c r="AF208" s="2576"/>
      <c r="AG208" s="2576"/>
      <c r="AH208" s="2576"/>
      <c r="AI208" s="2576"/>
      <c r="AJ208" s="2576"/>
      <c r="AK208" s="608"/>
    </row>
    <row r="209" spans="1:37" hidden="1">
      <c r="A209" s="603"/>
      <c r="B209" s="2417" t="s">
        <v>1579</v>
      </c>
      <c r="C209" s="2417"/>
      <c r="D209" s="2417"/>
      <c r="E209" s="2417"/>
      <c r="F209" s="2417"/>
      <c r="G209" s="2417"/>
      <c r="H209" s="2417"/>
      <c r="I209" s="2417"/>
      <c r="J209" s="2417"/>
      <c r="K209" s="2417"/>
      <c r="L209" s="2417"/>
      <c r="M209" s="2417"/>
      <c r="N209" s="2417"/>
      <c r="O209" s="2417"/>
      <c r="P209" s="2417"/>
      <c r="Q209" s="2417"/>
      <c r="R209" s="2417"/>
      <c r="S209" s="2417"/>
      <c r="T209" s="2417"/>
      <c r="U209" s="2417"/>
      <c r="V209" s="2417"/>
      <c r="W209" s="2417"/>
      <c r="X209" s="2417"/>
      <c r="Y209" s="2417"/>
      <c r="Z209" s="2417"/>
      <c r="AA209" s="2417"/>
      <c r="AB209" s="2417"/>
      <c r="AC209" s="842"/>
      <c r="AD209" s="2577">
        <f>'Sources and Uses Budget'!B15</f>
        <v>0</v>
      </c>
      <c r="AE209" s="2577"/>
      <c r="AF209" s="2577"/>
      <c r="AG209" s="2577"/>
      <c r="AH209" s="2577"/>
      <c r="AI209" s="2577"/>
      <c r="AJ209" s="2577"/>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82">
        <f>SUM(AD198:AJ208)-AD209</f>
        <v>0</v>
      </c>
      <c r="AE210" s="2582"/>
      <c r="AF210" s="2582"/>
      <c r="AG210" s="2582"/>
      <c r="AH210" s="2582"/>
      <c r="AI210" s="2582"/>
      <c r="AJ210" s="2582"/>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5" t="s">
        <v>1596</v>
      </c>
      <c r="J221" s="2605"/>
      <c r="K221" s="2605"/>
      <c r="L221" s="536"/>
      <c r="M221" s="536"/>
      <c r="N221" s="536"/>
      <c r="O221" s="536"/>
      <c r="P221" s="536"/>
      <c r="Q221" s="536"/>
      <c r="R221" s="536"/>
      <c r="S221" s="536"/>
      <c r="T221" s="2431" t="s">
        <v>1590</v>
      </c>
      <c r="U221" s="2431"/>
      <c r="V221" s="2431"/>
      <c r="W221" s="2431"/>
      <c r="X221" s="2431"/>
      <c r="Y221" s="2431"/>
      <c r="Z221" s="845"/>
      <c r="AA221" s="489"/>
      <c r="AB221" s="2595" t="s">
        <v>1591</v>
      </c>
      <c r="AC221" s="2595"/>
      <c r="AD221" s="2595"/>
      <c r="AE221" s="2595"/>
      <c r="AF221" s="2595"/>
      <c r="AG221" s="2595"/>
      <c r="AH221" s="823"/>
      <c r="AI221" s="823"/>
      <c r="AJ221" s="823"/>
      <c r="AK221" s="608"/>
    </row>
    <row r="222" spans="1:37" hidden="1">
      <c r="A222" s="603"/>
      <c r="B222" s="2603" t="s">
        <v>1576</v>
      </c>
      <c r="C222" s="2603"/>
      <c r="D222" s="2603"/>
      <c r="E222" s="2603"/>
      <c r="F222" s="2603"/>
      <c r="G222" s="2603"/>
      <c r="I222" s="2604" t="s">
        <v>1597</v>
      </c>
      <c r="J222" s="2604"/>
      <c r="K222" s="2604"/>
      <c r="L222" s="1003"/>
      <c r="N222" s="2418" t="s">
        <v>1592</v>
      </c>
      <c r="O222" s="2418"/>
      <c r="P222" s="2418"/>
      <c r="Q222" s="2418"/>
      <c r="R222" s="2418"/>
      <c r="T222" s="2418" t="s">
        <v>1593</v>
      </c>
      <c r="U222" s="2418"/>
      <c r="V222" s="2418"/>
      <c r="W222" s="2418"/>
      <c r="X222" s="2418"/>
      <c r="Y222" s="2418"/>
      <c r="Z222" s="846"/>
      <c r="AA222" s="489"/>
      <c r="AB222" s="2474" t="s">
        <v>1594</v>
      </c>
      <c r="AC222" s="2474"/>
      <c r="AD222" s="2474"/>
      <c r="AE222" s="2474"/>
      <c r="AF222" s="2474"/>
      <c r="AG222" s="2474"/>
      <c r="AH222" s="823"/>
      <c r="AI222" s="823"/>
      <c r="AJ222" s="823"/>
      <c r="AK222" s="608"/>
    </row>
    <row r="223" spans="1:37" hidden="1">
      <c r="A223" s="603"/>
      <c r="B223" s="2475" t="s">
        <v>1184</v>
      </c>
      <c r="C223" s="2475"/>
      <c r="D223" s="2475"/>
      <c r="E223" s="2475"/>
      <c r="F223" s="2475"/>
      <c r="G223" s="2475"/>
      <c r="H223" s="848"/>
      <c r="I223" s="2434"/>
      <c r="J223" s="2434"/>
      <c r="K223" s="2434"/>
      <c r="L223" s="1003"/>
      <c r="N223" s="2432"/>
      <c r="O223" s="2432"/>
      <c r="P223" s="2432"/>
      <c r="Q223" s="2432"/>
      <c r="R223" s="2432"/>
      <c r="T223" s="2414"/>
      <c r="U223" s="2414"/>
      <c r="V223" s="2414"/>
      <c r="W223" s="2414"/>
      <c r="X223" s="2414"/>
      <c r="Y223" s="2414"/>
      <c r="Z223" s="847"/>
      <c r="AA223" s="847"/>
      <c r="AB223" s="2412">
        <f t="shared" ref="AB223:AB232" si="0">MAX(($T223-$N223)*$I223*12,0)</f>
        <v>0</v>
      </c>
      <c r="AC223" s="2412"/>
      <c r="AD223" s="2412"/>
      <c r="AE223" s="2412"/>
      <c r="AF223" s="2412"/>
      <c r="AG223" s="2412"/>
      <c r="AH223" s="823"/>
      <c r="AI223" s="823"/>
      <c r="AJ223" s="823"/>
      <c r="AK223" s="608"/>
    </row>
    <row r="224" spans="1:37" hidden="1">
      <c r="A224" s="603"/>
      <c r="B224" s="2475" t="s">
        <v>1184</v>
      </c>
      <c r="C224" s="2475"/>
      <c r="D224" s="2475"/>
      <c r="E224" s="2475"/>
      <c r="F224" s="2475"/>
      <c r="G224" s="2475"/>
      <c r="I224" s="2434"/>
      <c r="J224" s="2434"/>
      <c r="K224" s="2434"/>
      <c r="L224" s="1003"/>
      <c r="N224" s="2432"/>
      <c r="O224" s="2432"/>
      <c r="P224" s="2432"/>
      <c r="Q224" s="2432"/>
      <c r="R224" s="2432"/>
      <c r="T224" s="2414"/>
      <c r="U224" s="2414"/>
      <c r="V224" s="2414"/>
      <c r="W224" s="2414"/>
      <c r="X224" s="2414"/>
      <c r="Y224" s="2414"/>
      <c r="Z224" s="847"/>
      <c r="AA224" s="847"/>
      <c r="AB224" s="2412">
        <f t="shared" si="0"/>
        <v>0</v>
      </c>
      <c r="AC224" s="2412"/>
      <c r="AD224" s="2412"/>
      <c r="AE224" s="2412"/>
      <c r="AF224" s="2412"/>
      <c r="AG224" s="2412"/>
      <c r="AH224" s="823"/>
      <c r="AI224" s="823"/>
      <c r="AJ224" s="823"/>
      <c r="AK224" s="608"/>
    </row>
    <row r="225" spans="1:37" hidden="1">
      <c r="A225" s="603"/>
      <c r="B225" s="2475" t="s">
        <v>1184</v>
      </c>
      <c r="C225" s="2475"/>
      <c r="D225" s="2475"/>
      <c r="E225" s="2475"/>
      <c r="F225" s="2475"/>
      <c r="G225" s="2475"/>
      <c r="I225" s="2434"/>
      <c r="J225" s="2434"/>
      <c r="K225" s="2434"/>
      <c r="L225" s="1003"/>
      <c r="N225" s="2432"/>
      <c r="O225" s="2432"/>
      <c r="P225" s="2432"/>
      <c r="Q225" s="2432"/>
      <c r="R225" s="2432"/>
      <c r="T225" s="2414"/>
      <c r="U225" s="2414"/>
      <c r="V225" s="2414"/>
      <c r="W225" s="2414"/>
      <c r="X225" s="2414"/>
      <c r="Y225" s="2414"/>
      <c r="Z225" s="847"/>
      <c r="AA225" s="847"/>
      <c r="AB225" s="2412">
        <f t="shared" si="0"/>
        <v>0</v>
      </c>
      <c r="AC225" s="2412"/>
      <c r="AD225" s="2412"/>
      <c r="AE225" s="2412"/>
      <c r="AF225" s="2412"/>
      <c r="AG225" s="2412"/>
      <c r="AH225" s="823"/>
      <c r="AI225" s="823"/>
      <c r="AJ225" s="823"/>
      <c r="AK225" s="608"/>
    </row>
    <row r="226" spans="1:37" hidden="1">
      <c r="A226" s="603"/>
      <c r="B226" s="2475" t="s">
        <v>1184</v>
      </c>
      <c r="C226" s="2475"/>
      <c r="D226" s="2475"/>
      <c r="E226" s="2475"/>
      <c r="F226" s="2475"/>
      <c r="G226" s="2475"/>
      <c r="I226" s="2434"/>
      <c r="J226" s="2434"/>
      <c r="K226" s="2434"/>
      <c r="L226" s="1003"/>
      <c r="N226" s="2432"/>
      <c r="O226" s="2432"/>
      <c r="P226" s="2432"/>
      <c r="Q226" s="2432"/>
      <c r="R226" s="2432"/>
      <c r="T226" s="2414"/>
      <c r="U226" s="2414"/>
      <c r="V226" s="2414"/>
      <c r="W226" s="2414"/>
      <c r="X226" s="2414"/>
      <c r="Y226" s="2414"/>
      <c r="Z226" s="847"/>
      <c r="AA226" s="847"/>
      <c r="AB226" s="2412">
        <f t="shared" si="0"/>
        <v>0</v>
      </c>
      <c r="AC226" s="2412"/>
      <c r="AD226" s="2412"/>
      <c r="AE226" s="2412"/>
      <c r="AF226" s="2412"/>
      <c r="AG226" s="2412"/>
      <c r="AH226" s="823"/>
      <c r="AI226" s="823"/>
      <c r="AJ226" s="823"/>
      <c r="AK226" s="608"/>
    </row>
    <row r="227" spans="1:37" hidden="1">
      <c r="A227" s="603"/>
      <c r="B227" s="2475" t="s">
        <v>1184</v>
      </c>
      <c r="C227" s="2475"/>
      <c r="D227" s="2475"/>
      <c r="E227" s="2475"/>
      <c r="F227" s="2475"/>
      <c r="G227" s="2475"/>
      <c r="I227" s="2434"/>
      <c r="J227" s="2434"/>
      <c r="K227" s="2434"/>
      <c r="L227" s="1010"/>
      <c r="N227" s="2432"/>
      <c r="O227" s="2432"/>
      <c r="P227" s="2432"/>
      <c r="Q227" s="2432"/>
      <c r="R227" s="2432"/>
      <c r="T227" s="2414"/>
      <c r="U227" s="2414"/>
      <c r="V227" s="2414"/>
      <c r="W227" s="2414"/>
      <c r="X227" s="2414"/>
      <c r="Y227" s="2414"/>
      <c r="Z227" s="847"/>
      <c r="AA227" s="847"/>
      <c r="AB227" s="2412">
        <f t="shared" si="0"/>
        <v>0</v>
      </c>
      <c r="AC227" s="2412"/>
      <c r="AD227" s="2412"/>
      <c r="AE227" s="2412"/>
      <c r="AF227" s="2412"/>
      <c r="AG227" s="2412"/>
      <c r="AH227" s="823"/>
      <c r="AI227" s="823"/>
      <c r="AJ227" s="823"/>
      <c r="AK227" s="608"/>
    </row>
    <row r="228" spans="1:37" hidden="1">
      <c r="A228" s="603"/>
      <c r="B228" s="2475" t="s">
        <v>1184</v>
      </c>
      <c r="C228" s="2475"/>
      <c r="D228" s="2475"/>
      <c r="E228" s="2475"/>
      <c r="F228" s="2475"/>
      <c r="G228" s="2475"/>
      <c r="I228" s="2434"/>
      <c r="J228" s="2434"/>
      <c r="K228" s="2434"/>
      <c r="L228" s="1010"/>
      <c r="N228" s="2432"/>
      <c r="O228" s="2432"/>
      <c r="P228" s="2432"/>
      <c r="Q228" s="2432"/>
      <c r="R228" s="2432"/>
      <c r="T228" s="2414"/>
      <c r="U228" s="2414"/>
      <c r="V228" s="2414"/>
      <c r="W228" s="2414"/>
      <c r="X228" s="2414"/>
      <c r="Y228" s="2414"/>
      <c r="Z228" s="847"/>
      <c r="AA228" s="847"/>
      <c r="AB228" s="2412">
        <f t="shared" si="0"/>
        <v>0</v>
      </c>
      <c r="AC228" s="2412"/>
      <c r="AD228" s="2412"/>
      <c r="AE228" s="2412"/>
      <c r="AF228" s="2412"/>
      <c r="AG228" s="2412"/>
      <c r="AH228" s="823"/>
      <c r="AI228" s="823"/>
      <c r="AJ228" s="823"/>
      <c r="AK228" s="608"/>
    </row>
    <row r="229" spans="1:37" hidden="1">
      <c r="A229" s="603"/>
      <c r="B229" s="2475" t="s">
        <v>1184</v>
      </c>
      <c r="C229" s="2475"/>
      <c r="D229" s="2475"/>
      <c r="E229" s="2475"/>
      <c r="F229" s="2475"/>
      <c r="G229" s="2475"/>
      <c r="I229" s="2434"/>
      <c r="J229" s="2434"/>
      <c r="K229" s="2434"/>
      <c r="L229" s="1010"/>
      <c r="N229" s="2432"/>
      <c r="O229" s="2432"/>
      <c r="P229" s="2432"/>
      <c r="Q229" s="2432"/>
      <c r="R229" s="2432"/>
      <c r="T229" s="2414"/>
      <c r="U229" s="2414"/>
      <c r="V229" s="2414"/>
      <c r="W229" s="2414"/>
      <c r="X229" s="2414"/>
      <c r="Y229" s="2414"/>
      <c r="Z229" s="847"/>
      <c r="AA229" s="847"/>
      <c r="AB229" s="2412">
        <f t="shared" si="0"/>
        <v>0</v>
      </c>
      <c r="AC229" s="2412"/>
      <c r="AD229" s="2412"/>
      <c r="AE229" s="2412"/>
      <c r="AF229" s="2412"/>
      <c r="AG229" s="2412"/>
      <c r="AH229" s="823"/>
      <c r="AI229" s="823"/>
      <c r="AJ229" s="823"/>
      <c r="AK229" s="608"/>
    </row>
    <row r="230" spans="1:37" hidden="1">
      <c r="A230" s="603"/>
      <c r="B230" s="2475" t="s">
        <v>1184</v>
      </c>
      <c r="C230" s="2475"/>
      <c r="D230" s="2475"/>
      <c r="E230" s="2475"/>
      <c r="F230" s="2475"/>
      <c r="G230" s="2475"/>
      <c r="I230" s="2434"/>
      <c r="J230" s="2434"/>
      <c r="K230" s="2434"/>
      <c r="L230" s="1010"/>
      <c r="N230" s="2432"/>
      <c r="O230" s="2432"/>
      <c r="P230" s="2432"/>
      <c r="Q230" s="2432"/>
      <c r="R230" s="2432"/>
      <c r="T230" s="2414"/>
      <c r="U230" s="2414"/>
      <c r="V230" s="2414"/>
      <c r="W230" s="2414"/>
      <c r="X230" s="2414"/>
      <c r="Y230" s="2414"/>
      <c r="Z230" s="847"/>
      <c r="AA230" s="847"/>
      <c r="AB230" s="2412">
        <f t="shared" si="0"/>
        <v>0</v>
      </c>
      <c r="AC230" s="2412"/>
      <c r="AD230" s="2412"/>
      <c r="AE230" s="2412"/>
      <c r="AF230" s="2412"/>
      <c r="AG230" s="2412"/>
      <c r="AH230" s="823"/>
      <c r="AI230" s="823"/>
      <c r="AJ230" s="823"/>
      <c r="AK230" s="608"/>
    </row>
    <row r="231" spans="1:37" hidden="1">
      <c r="A231" s="603"/>
      <c r="B231" s="2475" t="s">
        <v>1184</v>
      </c>
      <c r="C231" s="2475"/>
      <c r="D231" s="2475"/>
      <c r="E231" s="2475"/>
      <c r="F231" s="2475"/>
      <c r="G231" s="2475"/>
      <c r="I231" s="2434"/>
      <c r="J231" s="2434"/>
      <c r="K231" s="2434"/>
      <c r="L231" s="1010"/>
      <c r="N231" s="2432"/>
      <c r="O231" s="2432"/>
      <c r="P231" s="2432"/>
      <c r="Q231" s="2432"/>
      <c r="R231" s="2432"/>
      <c r="T231" s="2414"/>
      <c r="U231" s="2414"/>
      <c r="V231" s="2414"/>
      <c r="W231" s="2414"/>
      <c r="X231" s="2414"/>
      <c r="Y231" s="2414"/>
      <c r="Z231" s="847"/>
      <c r="AA231" s="847"/>
      <c r="AB231" s="2412">
        <f t="shared" si="0"/>
        <v>0</v>
      </c>
      <c r="AC231" s="2412"/>
      <c r="AD231" s="2412"/>
      <c r="AE231" s="2412"/>
      <c r="AF231" s="2412"/>
      <c r="AG231" s="2412"/>
      <c r="AH231" s="823"/>
      <c r="AI231" s="823"/>
      <c r="AJ231" s="823"/>
      <c r="AK231" s="608"/>
    </row>
    <row r="232" spans="1:37" hidden="1">
      <c r="A232" s="603"/>
      <c r="B232" s="2475" t="s">
        <v>1184</v>
      </c>
      <c r="C232" s="2475"/>
      <c r="D232" s="2475"/>
      <c r="E232" s="2475"/>
      <c r="F232" s="2475"/>
      <c r="G232" s="2475"/>
      <c r="I232" s="2606"/>
      <c r="J232" s="2606"/>
      <c r="K232" s="2606"/>
      <c r="L232" s="1010"/>
      <c r="N232" s="2432"/>
      <c r="O232" s="2432"/>
      <c r="P232" s="2432"/>
      <c r="Q232" s="2432"/>
      <c r="R232" s="2432"/>
      <c r="T232" s="2414"/>
      <c r="U232" s="2414"/>
      <c r="V232" s="2414"/>
      <c r="W232" s="2414"/>
      <c r="X232" s="2414"/>
      <c r="Y232" s="2414"/>
      <c r="Z232" s="847"/>
      <c r="AA232" s="847"/>
      <c r="AB232" s="2413">
        <f t="shared" si="0"/>
        <v>0</v>
      </c>
      <c r="AC232" s="2413"/>
      <c r="AD232" s="2413"/>
      <c r="AE232" s="2413"/>
      <c r="AF232" s="2413"/>
      <c r="AG232" s="2413"/>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12">
        <f>SUM(AB223:AB232)</f>
        <v>0</v>
      </c>
      <c r="AC233" s="2412"/>
      <c r="AD233" s="2412"/>
      <c r="AE233" s="2412"/>
      <c r="AF233" s="2412"/>
      <c r="AG233" s="2412"/>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7"/>
      <c r="AC239" s="2447"/>
      <c r="AD239" s="2447"/>
      <c r="AE239" s="2447"/>
      <c r="AF239" s="2447"/>
      <c r="AG239" s="2447"/>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7"/>
      <c r="AC242" s="2447"/>
      <c r="AD242" s="2447"/>
      <c r="AE242" s="2447"/>
      <c r="AF242" s="2447"/>
      <c r="AG242" s="2447"/>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30"/>
      <c r="AC243" s="2430"/>
      <c r="AD243" s="2430"/>
      <c r="AE243" s="2430"/>
      <c r="AF243" s="2430"/>
      <c r="AG243" s="2430"/>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5">
        <f>IFERROR(AB242/AB243,0)</f>
        <v>0</v>
      </c>
      <c r="AC244" s="2415"/>
      <c r="AD244" s="2415"/>
      <c r="AE244" s="2415"/>
      <c r="AF244" s="2415"/>
      <c r="AG244" s="2415"/>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3">
        <f>MAX(AB239,AB244)</f>
        <v>0</v>
      </c>
      <c r="AC246" s="2413"/>
      <c r="AD246" s="2413"/>
      <c r="AE246" s="2413"/>
      <c r="AF246" s="2413"/>
      <c r="AG246" s="2413"/>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12">
        <f>AB233+AB246</f>
        <v>0</v>
      </c>
      <c r="AC249" s="2412"/>
      <c r="AD249" s="2412"/>
      <c r="AE249" s="2412"/>
      <c r="AF249" s="2412"/>
      <c r="AG249" s="2412"/>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6">
        <v>0.05</v>
      </c>
      <c r="AC250" s="2586"/>
      <c r="AD250" s="2586"/>
      <c r="AE250" s="2586"/>
      <c r="AF250" s="2586"/>
      <c r="AG250" s="2586"/>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7">
        <f>AB249-(AB249*AB250)</f>
        <v>0</v>
      </c>
      <c r="AC251" s="2587"/>
      <c r="AD251" s="2587"/>
      <c r="AE251" s="2587"/>
      <c r="AF251" s="2587"/>
      <c r="AG251" s="2587"/>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12">
        <f>AB251/AB257</f>
        <v>0</v>
      </c>
      <c r="AC253" s="2412"/>
      <c r="AD253" s="2412"/>
      <c r="AE253" s="2412"/>
      <c r="AF253" s="2412"/>
      <c r="AG253" s="2412"/>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5">
        <v>15</v>
      </c>
      <c r="AC255" s="2595"/>
      <c r="AD255" s="2595"/>
      <c r="AE255" s="2595"/>
      <c r="AF255" s="2595"/>
      <c r="AG255" s="2595"/>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3">
        <v>0.04</v>
      </c>
      <c r="AC256" s="2563"/>
      <c r="AD256" s="2563"/>
      <c r="AE256" s="2563"/>
      <c r="AF256" s="2563"/>
      <c r="AG256" s="2563"/>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72">
        <v>1.1499999999999999</v>
      </c>
      <c r="AC257" s="2572"/>
      <c r="AD257" s="2572"/>
      <c r="AE257" s="2572"/>
      <c r="AF257" s="2572"/>
      <c r="AG257" s="2572"/>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9">
        <f>PV(AB256/12,AB255*12,-AB253/12, ,0)</f>
        <v>0</v>
      </c>
      <c r="AC259" s="2580"/>
      <c r="AD259" s="2580"/>
      <c r="AE259" s="2580"/>
      <c r="AF259" s="2580"/>
      <c r="AG259" s="2581"/>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3">
        <f>IFERROR(('Sources and Uses Budget'!D105/'Sources and Uses Budget'!B105),0)</f>
        <v>0</v>
      </c>
      <c r="AC265" s="2584"/>
      <c r="AD265" s="2584"/>
      <c r="AE265" s="2584"/>
      <c r="AF265" s="2584"/>
      <c r="AG265" s="2585"/>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40">
        <f>AD210*(1-AB265)</f>
        <v>0</v>
      </c>
      <c r="AH267" s="2440"/>
      <c r="AI267" s="2440"/>
      <c r="AJ267" s="2440"/>
      <c r="AK267" s="2440"/>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40">
        <f>'Sources and Uses Budget'!C105</f>
        <v>91065126</v>
      </c>
      <c r="AH268" s="2440"/>
      <c r="AI268" s="2440"/>
      <c r="AJ268" s="2440"/>
      <c r="AK268" s="2440"/>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5">
        <f>ROUNDDOWN(IF(AND(C305="Yes",AK83=10),((AG267*2)/AG268),AG267/AG268),2)</f>
        <v>0</v>
      </c>
      <c r="AH269" s="2575"/>
      <c r="AI269" s="2575"/>
      <c r="AJ269" s="2575"/>
      <c r="AK269" s="2575"/>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65">
        <f>IFERROR(IF(AG269=0,0,IF((AG269*100)&gt;8,8,(AG269*100))),0)</f>
        <v>0</v>
      </c>
      <c r="AL272" s="2565"/>
      <c r="AM272" s="2566"/>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2567</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6" t="s">
        <v>545</v>
      </c>
      <c r="D279" s="2416"/>
      <c r="E279" s="546"/>
      <c r="F279" s="2403" t="s">
        <v>2559</v>
      </c>
      <c r="G279" s="2404"/>
      <c r="H279" s="2404"/>
      <c r="I279" s="2404"/>
      <c r="J279" s="2404"/>
      <c r="K279" s="2404"/>
      <c r="L279" s="2404"/>
      <c r="M279" s="2404"/>
      <c r="N279" s="2404"/>
      <c r="O279" s="2404"/>
      <c r="P279" s="2404"/>
      <c r="Q279" s="2404"/>
      <c r="R279" s="2404"/>
      <c r="S279" s="2404"/>
      <c r="T279" s="2404"/>
      <c r="U279" s="2404"/>
      <c r="V279" s="2404"/>
      <c r="W279" s="2404"/>
      <c r="X279" s="2404"/>
      <c r="Y279" s="2404"/>
      <c r="Z279" s="2404"/>
      <c r="AA279" s="2404"/>
      <c r="AB279" s="2404"/>
      <c r="AC279" s="2404"/>
      <c r="AD279" s="2405"/>
      <c r="AE279" s="549"/>
      <c r="AF279" s="633"/>
      <c r="AG279" s="2573" t="s">
        <v>1357</v>
      </c>
      <c r="AH279" s="2573"/>
      <c r="AI279" s="2573"/>
      <c r="AJ279" s="2573"/>
      <c r="AK279" s="549"/>
      <c r="AL279" s="549"/>
      <c r="AM279" s="549"/>
      <c r="AO279" s="549"/>
    </row>
    <row r="280" spans="1:52" ht="13.7" customHeight="1">
      <c r="A280" s="549"/>
      <c r="B280" s="594"/>
      <c r="C280" s="634"/>
      <c r="D280" s="549"/>
      <c r="E280" s="546"/>
      <c r="F280" s="2406"/>
      <c r="G280" s="2407"/>
      <c r="H280" s="2407"/>
      <c r="I280" s="2407"/>
      <c r="J280" s="2407"/>
      <c r="K280" s="2407"/>
      <c r="L280" s="2407"/>
      <c r="M280" s="2407"/>
      <c r="N280" s="2407"/>
      <c r="O280" s="2407"/>
      <c r="P280" s="2407"/>
      <c r="Q280" s="2407"/>
      <c r="R280" s="2407"/>
      <c r="S280" s="2407"/>
      <c r="T280" s="2407"/>
      <c r="U280" s="2407"/>
      <c r="V280" s="2407"/>
      <c r="W280" s="2407"/>
      <c r="X280" s="2407"/>
      <c r="Y280" s="2407"/>
      <c r="Z280" s="2407"/>
      <c r="AA280" s="2407"/>
      <c r="AB280" s="2407"/>
      <c r="AC280" s="2407"/>
      <c r="AD280" s="2408"/>
      <c r="AE280" s="549"/>
      <c r="AF280" s="633"/>
      <c r="AG280" s="633"/>
      <c r="AH280" s="633"/>
      <c r="AI280" s="633"/>
      <c r="AJ280" s="549"/>
      <c r="AK280" s="549"/>
      <c r="AL280" s="549"/>
      <c r="AM280" s="549"/>
      <c r="AO280" s="549"/>
    </row>
    <row r="281" spans="1:52" ht="13.7" customHeight="1">
      <c r="A281" s="549"/>
      <c r="B281" s="594"/>
      <c r="C281" s="634"/>
      <c r="D281" s="549"/>
      <c r="E281" s="546"/>
      <c r="F281" s="2406"/>
      <c r="G281" s="2407"/>
      <c r="H281" s="2407"/>
      <c r="I281" s="2407"/>
      <c r="J281" s="2407"/>
      <c r="K281" s="2407"/>
      <c r="L281" s="2407"/>
      <c r="M281" s="2407"/>
      <c r="N281" s="2407"/>
      <c r="O281" s="2407"/>
      <c r="P281" s="2407"/>
      <c r="Q281" s="2407"/>
      <c r="R281" s="2407"/>
      <c r="S281" s="2407"/>
      <c r="T281" s="2407"/>
      <c r="U281" s="2407"/>
      <c r="V281" s="2407"/>
      <c r="W281" s="2407"/>
      <c r="X281" s="2407"/>
      <c r="Y281" s="2407"/>
      <c r="Z281" s="2407"/>
      <c r="AA281" s="2407"/>
      <c r="AB281" s="2407"/>
      <c r="AC281" s="2407"/>
      <c r="AD281" s="2408"/>
      <c r="AE281" s="549"/>
      <c r="AF281" s="633"/>
      <c r="AG281" s="633"/>
      <c r="AH281" s="633"/>
      <c r="AI281" s="633"/>
      <c r="AJ281" s="549"/>
      <c r="AK281" s="549"/>
      <c r="AL281" s="549"/>
      <c r="AM281" s="549"/>
      <c r="AO281" s="549"/>
    </row>
    <row r="282" spans="1:52" ht="13.7" customHeight="1">
      <c r="A282" s="549"/>
      <c r="B282" s="594"/>
      <c r="C282" s="634"/>
      <c r="D282" s="549"/>
      <c r="E282" s="546"/>
      <c r="F282" s="2406"/>
      <c r="G282" s="2407"/>
      <c r="H282" s="2407"/>
      <c r="I282" s="2407"/>
      <c r="J282" s="2407"/>
      <c r="K282" s="2407"/>
      <c r="L282" s="2407"/>
      <c r="M282" s="2407"/>
      <c r="N282" s="2407"/>
      <c r="O282" s="2407"/>
      <c r="P282" s="2407"/>
      <c r="Q282" s="2407"/>
      <c r="R282" s="2407"/>
      <c r="S282" s="2407"/>
      <c r="T282" s="2407"/>
      <c r="U282" s="2407"/>
      <c r="V282" s="2407"/>
      <c r="W282" s="2407"/>
      <c r="X282" s="2407"/>
      <c r="Y282" s="2407"/>
      <c r="Z282" s="2407"/>
      <c r="AA282" s="2407"/>
      <c r="AB282" s="2407"/>
      <c r="AC282" s="2407"/>
      <c r="AD282" s="2408"/>
      <c r="AE282" s="549"/>
      <c r="AF282" s="633"/>
      <c r="AG282" s="633"/>
      <c r="AH282" s="633"/>
      <c r="AI282" s="633"/>
      <c r="AJ282" s="549"/>
      <c r="AK282" s="549"/>
      <c r="AL282" s="549"/>
      <c r="AM282" s="549"/>
      <c r="AO282" s="549"/>
    </row>
    <row r="283" spans="1:52" ht="13.7" customHeight="1">
      <c r="A283" s="549"/>
      <c r="B283" s="594"/>
      <c r="C283" s="634"/>
      <c r="D283" s="549"/>
      <c r="E283" s="546"/>
      <c r="F283" s="2406"/>
      <c r="G283" s="2407"/>
      <c r="H283" s="2407"/>
      <c r="I283" s="2407"/>
      <c r="J283" s="2407"/>
      <c r="K283" s="2407"/>
      <c r="L283" s="2407"/>
      <c r="M283" s="2407"/>
      <c r="N283" s="2407"/>
      <c r="O283" s="2407"/>
      <c r="P283" s="2407"/>
      <c r="Q283" s="2407"/>
      <c r="R283" s="2407"/>
      <c r="S283" s="2407"/>
      <c r="T283" s="2407"/>
      <c r="U283" s="2407"/>
      <c r="V283" s="2407"/>
      <c r="W283" s="2407"/>
      <c r="X283" s="2407"/>
      <c r="Y283" s="2407"/>
      <c r="Z283" s="2407"/>
      <c r="AA283" s="2407"/>
      <c r="AB283" s="2407"/>
      <c r="AC283" s="2407"/>
      <c r="AD283" s="2408"/>
      <c r="AE283" s="549"/>
      <c r="AF283" s="633"/>
      <c r="AG283" s="633"/>
      <c r="AH283" s="633"/>
      <c r="AI283" s="633"/>
      <c r="AJ283" s="549"/>
      <c r="AK283" s="549"/>
      <c r="AL283" s="549"/>
      <c r="AM283" s="549"/>
      <c r="AO283" s="549"/>
    </row>
    <row r="284" spans="1:52">
      <c r="A284" s="549"/>
      <c r="B284" s="594"/>
      <c r="C284" s="634"/>
      <c r="D284" s="549"/>
      <c r="E284" s="546"/>
      <c r="F284" s="2406"/>
      <c r="G284" s="2407"/>
      <c r="H284" s="2407"/>
      <c r="I284" s="2407"/>
      <c r="J284" s="2407"/>
      <c r="K284" s="2407"/>
      <c r="L284" s="2407"/>
      <c r="M284" s="2407"/>
      <c r="N284" s="2407"/>
      <c r="O284" s="2407"/>
      <c r="P284" s="2407"/>
      <c r="Q284" s="2407"/>
      <c r="R284" s="2407"/>
      <c r="S284" s="2407"/>
      <c r="T284" s="2407"/>
      <c r="U284" s="2407"/>
      <c r="V284" s="2407"/>
      <c r="W284" s="2407"/>
      <c r="X284" s="2407"/>
      <c r="Y284" s="2407"/>
      <c r="Z284" s="2407"/>
      <c r="AA284" s="2407"/>
      <c r="AB284" s="2407"/>
      <c r="AC284" s="2407"/>
      <c r="AD284" s="2408"/>
      <c r="AE284" s="549"/>
      <c r="AF284" s="633"/>
      <c r="AG284" s="633"/>
      <c r="AH284" s="633"/>
      <c r="AI284" s="633"/>
      <c r="AJ284" s="549"/>
      <c r="AK284" s="549"/>
      <c r="AL284" s="549"/>
      <c r="AM284" s="549"/>
      <c r="AO284" s="549"/>
      <c r="AP284" s="635"/>
    </row>
    <row r="285" spans="1:52">
      <c r="A285" s="549"/>
      <c r="B285" s="594"/>
      <c r="C285" s="634"/>
      <c r="D285" s="549"/>
      <c r="E285" s="546"/>
      <c r="F285" s="2406"/>
      <c r="G285" s="2407"/>
      <c r="H285" s="2407"/>
      <c r="I285" s="2407"/>
      <c r="J285" s="2407"/>
      <c r="K285" s="2407"/>
      <c r="L285" s="2407"/>
      <c r="M285" s="2407"/>
      <c r="N285" s="2407"/>
      <c r="O285" s="2407"/>
      <c r="P285" s="2407"/>
      <c r="Q285" s="2407"/>
      <c r="R285" s="2407"/>
      <c r="S285" s="2407"/>
      <c r="T285" s="2407"/>
      <c r="U285" s="2407"/>
      <c r="V285" s="2407"/>
      <c r="W285" s="2407"/>
      <c r="X285" s="2407"/>
      <c r="Y285" s="2407"/>
      <c r="Z285" s="2407"/>
      <c r="AA285" s="2407"/>
      <c r="AB285" s="2407"/>
      <c r="AC285" s="2407"/>
      <c r="AD285" s="2408"/>
      <c r="AE285" s="549"/>
      <c r="AF285" s="633"/>
      <c r="AG285" s="633"/>
      <c r="AH285" s="633"/>
      <c r="AI285" s="633"/>
      <c r="AJ285" s="549"/>
      <c r="AK285" s="549"/>
      <c r="AL285" s="549"/>
      <c r="AM285" s="549"/>
      <c r="AO285" s="549"/>
      <c r="AP285" s="635"/>
    </row>
    <row r="286" spans="1:52" ht="13.7" customHeight="1">
      <c r="A286" s="549"/>
      <c r="B286" s="594"/>
      <c r="C286" s="2574"/>
      <c r="D286" s="2574"/>
      <c r="E286" s="546"/>
      <c r="F286" s="2409"/>
      <c r="G286" s="2410"/>
      <c r="H286" s="2410"/>
      <c r="I286" s="2410"/>
      <c r="J286" s="2410"/>
      <c r="K286" s="2410"/>
      <c r="L286" s="2410"/>
      <c r="M286" s="2410"/>
      <c r="N286" s="2410"/>
      <c r="O286" s="2410"/>
      <c r="P286" s="2410"/>
      <c r="Q286" s="2410"/>
      <c r="R286" s="2410"/>
      <c r="S286" s="2410"/>
      <c r="T286" s="2410"/>
      <c r="U286" s="2410"/>
      <c r="V286" s="2410"/>
      <c r="W286" s="2410"/>
      <c r="X286" s="2410"/>
      <c r="Y286" s="2410"/>
      <c r="Z286" s="2410"/>
      <c r="AA286" s="2410"/>
      <c r="AB286" s="2410"/>
      <c r="AC286" s="2410"/>
      <c r="AD286" s="2411"/>
      <c r="AE286" s="549"/>
      <c r="AF286" s="633"/>
      <c r="AG286" s="2573"/>
      <c r="AH286" s="2573"/>
      <c r="AI286" s="2573"/>
      <c r="AJ286" s="2573"/>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5" t="s">
        <v>2566</v>
      </c>
      <c r="C289" s="2445"/>
      <c r="D289" s="2445"/>
      <c r="E289" s="2445"/>
      <c r="F289" s="2445"/>
      <c r="G289" s="2445"/>
      <c r="H289" s="2445"/>
      <c r="I289" s="2445"/>
      <c r="J289" s="2445"/>
      <c r="K289" s="2445"/>
      <c r="L289" s="2445"/>
      <c r="M289" s="2445"/>
      <c r="N289" s="2445"/>
      <c r="O289" s="2445"/>
      <c r="P289" s="2445"/>
      <c r="Q289" s="2445"/>
      <c r="R289" s="2445"/>
      <c r="S289" s="2445"/>
      <c r="T289" s="2445"/>
      <c r="U289" s="2445"/>
      <c r="V289" s="2445"/>
      <c r="W289" s="2445"/>
      <c r="X289" s="2445"/>
      <c r="Y289" s="2445"/>
      <c r="Z289" s="2445"/>
      <c r="AA289" s="2445"/>
      <c r="AB289" s="2445"/>
      <c r="AC289" s="2445"/>
      <c r="AD289" s="2445"/>
      <c r="AE289" s="2445"/>
      <c r="AF289" s="2445"/>
      <c r="AG289" s="2445"/>
      <c r="AH289" s="2445"/>
      <c r="AI289" s="2445"/>
      <c r="AJ289" s="2445"/>
      <c r="AK289" s="2445"/>
      <c r="AL289" s="2445"/>
      <c r="AM289" s="549"/>
      <c r="AN289" s="73"/>
    </row>
    <row r="290" spans="1:49">
      <c r="A290" s="549"/>
      <c r="B290" s="2445"/>
      <c r="C290" s="2445"/>
      <c r="D290" s="2445"/>
      <c r="E290" s="2445"/>
      <c r="F290" s="2445"/>
      <c r="G290" s="2445"/>
      <c r="H290" s="2445"/>
      <c r="I290" s="2445"/>
      <c r="J290" s="2445"/>
      <c r="K290" s="2445"/>
      <c r="L290" s="2445"/>
      <c r="M290" s="2445"/>
      <c r="N290" s="2445"/>
      <c r="O290" s="2445"/>
      <c r="P290" s="2445"/>
      <c r="Q290" s="2445"/>
      <c r="R290" s="2445"/>
      <c r="S290" s="2445"/>
      <c r="T290" s="2445"/>
      <c r="U290" s="2445"/>
      <c r="V290" s="2445"/>
      <c r="W290" s="2445"/>
      <c r="X290" s="2445"/>
      <c r="Y290" s="2445"/>
      <c r="Z290" s="2445"/>
      <c r="AA290" s="2445"/>
      <c r="AB290" s="2445"/>
      <c r="AC290" s="2445"/>
      <c r="AD290" s="2445"/>
      <c r="AE290" s="2445"/>
      <c r="AF290" s="2445"/>
      <c r="AG290" s="2445"/>
      <c r="AH290" s="2445"/>
      <c r="AI290" s="2445"/>
      <c r="AJ290" s="2445"/>
      <c r="AK290" s="2445"/>
      <c r="AL290" s="2445"/>
      <c r="AM290" s="549"/>
      <c r="AN290" s="73"/>
    </row>
    <row r="291" spans="1:49">
      <c r="A291" s="549"/>
      <c r="B291" s="2445"/>
      <c r="C291" s="2445"/>
      <c r="D291" s="2445"/>
      <c r="E291" s="2445"/>
      <c r="F291" s="2445"/>
      <c r="G291" s="2445"/>
      <c r="H291" s="2445"/>
      <c r="I291" s="2445"/>
      <c r="J291" s="2445"/>
      <c r="K291" s="2445"/>
      <c r="L291" s="2445"/>
      <c r="M291" s="2445"/>
      <c r="N291" s="2445"/>
      <c r="O291" s="2445"/>
      <c r="P291" s="2445"/>
      <c r="Q291" s="2445"/>
      <c r="R291" s="2445"/>
      <c r="S291" s="2445"/>
      <c r="T291" s="2445"/>
      <c r="U291" s="2445"/>
      <c r="V291" s="2445"/>
      <c r="W291" s="2445"/>
      <c r="X291" s="2445"/>
      <c r="Y291" s="2445"/>
      <c r="Z291" s="2445"/>
      <c r="AA291" s="2445"/>
      <c r="AB291" s="2445"/>
      <c r="AC291" s="2445"/>
      <c r="AD291" s="2445"/>
      <c r="AE291" s="2445"/>
      <c r="AF291" s="2445"/>
      <c r="AG291" s="2445"/>
      <c r="AH291" s="2445"/>
      <c r="AI291" s="2445"/>
      <c r="AJ291" s="2445"/>
      <c r="AK291" s="2445"/>
      <c r="AL291" s="2445"/>
      <c r="AM291" s="549"/>
      <c r="AN291" s="73"/>
    </row>
    <row r="292" spans="1:49">
      <c r="A292" s="549"/>
      <c r="B292" s="2445"/>
      <c r="C292" s="2445"/>
      <c r="D292" s="2445"/>
      <c r="E292" s="2445"/>
      <c r="F292" s="2445"/>
      <c r="G292" s="2445"/>
      <c r="H292" s="2445"/>
      <c r="I292" s="2445"/>
      <c r="J292" s="2445"/>
      <c r="K292" s="2445"/>
      <c r="L292" s="2445"/>
      <c r="M292" s="2445"/>
      <c r="N292" s="2445"/>
      <c r="O292" s="2445"/>
      <c r="P292" s="2445"/>
      <c r="Q292" s="2445"/>
      <c r="R292" s="2445"/>
      <c r="S292" s="2445"/>
      <c r="T292" s="2445"/>
      <c r="U292" s="2445"/>
      <c r="V292" s="2445"/>
      <c r="W292" s="2445"/>
      <c r="X292" s="2445"/>
      <c r="Y292" s="2445"/>
      <c r="Z292" s="2445"/>
      <c r="AA292" s="2445"/>
      <c r="AB292" s="2445"/>
      <c r="AC292" s="2445"/>
      <c r="AD292" s="2445"/>
      <c r="AE292" s="2445"/>
      <c r="AF292" s="2445"/>
      <c r="AG292" s="2445"/>
      <c r="AH292" s="2445"/>
      <c r="AI292" s="2445"/>
      <c r="AJ292" s="2445"/>
      <c r="AK292" s="2445"/>
      <c r="AL292" s="2445"/>
      <c r="AM292" s="549"/>
      <c r="AN292" s="73"/>
    </row>
    <row r="293" spans="1:49">
      <c r="A293" s="549"/>
      <c r="B293" s="2445"/>
      <c r="C293" s="2445"/>
      <c r="D293" s="2445"/>
      <c r="E293" s="2445"/>
      <c r="F293" s="2445"/>
      <c r="G293" s="2445"/>
      <c r="H293" s="2445"/>
      <c r="I293" s="2445"/>
      <c r="J293" s="2445"/>
      <c r="K293" s="2445"/>
      <c r="L293" s="2445"/>
      <c r="M293" s="2445"/>
      <c r="N293" s="2445"/>
      <c r="O293" s="2445"/>
      <c r="P293" s="2445"/>
      <c r="Q293" s="2445"/>
      <c r="R293" s="2445"/>
      <c r="S293" s="2445"/>
      <c r="T293" s="2445"/>
      <c r="U293" s="2445"/>
      <c r="V293" s="2445"/>
      <c r="W293" s="2445"/>
      <c r="X293" s="2445"/>
      <c r="Y293" s="2445"/>
      <c r="Z293" s="2445"/>
      <c r="AA293" s="2445"/>
      <c r="AB293" s="2445"/>
      <c r="AC293" s="2445"/>
      <c r="AD293" s="2445"/>
      <c r="AE293" s="2445"/>
      <c r="AF293" s="2445"/>
      <c r="AG293" s="2445"/>
      <c r="AH293" s="2445"/>
      <c r="AI293" s="2445"/>
      <c r="AJ293" s="2445"/>
      <c r="AK293" s="2445"/>
      <c r="AL293" s="2445"/>
      <c r="AM293" s="549"/>
      <c r="AN293" s="73"/>
    </row>
    <row r="294" spans="1:49">
      <c r="A294" s="549"/>
      <c r="B294" s="2445"/>
      <c r="C294" s="2445"/>
      <c r="D294" s="2445"/>
      <c r="E294" s="2445"/>
      <c r="F294" s="2445"/>
      <c r="G294" s="2445"/>
      <c r="H294" s="2445"/>
      <c r="I294" s="2445"/>
      <c r="J294" s="2445"/>
      <c r="K294" s="2445"/>
      <c r="L294" s="2445"/>
      <c r="M294" s="2445"/>
      <c r="N294" s="2445"/>
      <c r="O294" s="2445"/>
      <c r="P294" s="2445"/>
      <c r="Q294" s="2445"/>
      <c r="R294" s="2445"/>
      <c r="S294" s="2445"/>
      <c r="T294" s="2445"/>
      <c r="U294" s="2445"/>
      <c r="V294" s="2445"/>
      <c r="W294" s="2445"/>
      <c r="X294" s="2445"/>
      <c r="Y294" s="2445"/>
      <c r="Z294" s="2445"/>
      <c r="AA294" s="2445"/>
      <c r="AB294" s="2445"/>
      <c r="AC294" s="2445"/>
      <c r="AD294" s="2445"/>
      <c r="AE294" s="2445"/>
      <c r="AF294" s="2445"/>
      <c r="AG294" s="2445"/>
      <c r="AH294" s="2445"/>
      <c r="AI294" s="2445"/>
      <c r="AJ294" s="2445"/>
      <c r="AK294" s="2445"/>
      <c r="AL294" s="2445"/>
      <c r="AM294" s="549"/>
      <c r="AN294" s="73"/>
    </row>
    <row r="295" spans="1:49">
      <c r="A295" s="549"/>
      <c r="B295" s="2445"/>
      <c r="C295" s="2445"/>
      <c r="D295" s="2445"/>
      <c r="E295" s="2445"/>
      <c r="F295" s="2445"/>
      <c r="G295" s="2445"/>
      <c r="H295" s="2445"/>
      <c r="I295" s="2445"/>
      <c r="J295" s="2445"/>
      <c r="K295" s="2445"/>
      <c r="L295" s="2445"/>
      <c r="M295" s="2445"/>
      <c r="N295" s="2445"/>
      <c r="O295" s="2445"/>
      <c r="P295" s="2445"/>
      <c r="Q295" s="2445"/>
      <c r="R295" s="2445"/>
      <c r="S295" s="2445"/>
      <c r="T295" s="2445"/>
      <c r="U295" s="2445"/>
      <c r="V295" s="2445"/>
      <c r="W295" s="2445"/>
      <c r="X295" s="2445"/>
      <c r="Y295" s="2445"/>
      <c r="Z295" s="2445"/>
      <c r="AA295" s="2445"/>
      <c r="AB295" s="2445"/>
      <c r="AC295" s="2445"/>
      <c r="AD295" s="2445"/>
      <c r="AE295" s="2445"/>
      <c r="AF295" s="2445"/>
      <c r="AG295" s="2445"/>
      <c r="AH295" s="2445"/>
      <c r="AI295" s="2445"/>
      <c r="AJ295" s="2445"/>
      <c r="AK295" s="2445"/>
      <c r="AL295" s="2445"/>
      <c r="AM295" s="549"/>
      <c r="AN295" s="73"/>
    </row>
    <row r="296" spans="1:49">
      <c r="A296" s="549"/>
      <c r="B296" s="2445"/>
      <c r="C296" s="2445"/>
      <c r="D296" s="2445"/>
      <c r="E296" s="2445"/>
      <c r="F296" s="2445"/>
      <c r="G296" s="2445"/>
      <c r="H296" s="2445"/>
      <c r="I296" s="2445"/>
      <c r="J296" s="2445"/>
      <c r="K296" s="2445"/>
      <c r="L296" s="2445"/>
      <c r="M296" s="2445"/>
      <c r="N296" s="2445"/>
      <c r="O296" s="2445"/>
      <c r="P296" s="2445"/>
      <c r="Q296" s="2445"/>
      <c r="R296" s="2445"/>
      <c r="S296" s="2445"/>
      <c r="T296" s="2445"/>
      <c r="U296" s="2445"/>
      <c r="V296" s="2445"/>
      <c r="W296" s="2445"/>
      <c r="X296" s="2445"/>
      <c r="Y296" s="2445"/>
      <c r="Z296" s="2445"/>
      <c r="AA296" s="2445"/>
      <c r="AB296" s="2445"/>
      <c r="AC296" s="2445"/>
      <c r="AD296" s="2445"/>
      <c r="AE296" s="2445"/>
      <c r="AF296" s="2445"/>
      <c r="AG296" s="2445"/>
      <c r="AH296" s="2445"/>
      <c r="AI296" s="2445"/>
      <c r="AJ296" s="2445"/>
      <c r="AK296" s="2445"/>
      <c r="AL296" s="2445"/>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65">
        <f>IF($C$279="yes",10,0)</f>
        <v>10</v>
      </c>
      <c r="AL298" s="2565"/>
      <c r="AM298" s="2566"/>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2560</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60" t="s">
        <v>1374</v>
      </c>
      <c r="B305" s="1560"/>
      <c r="C305" s="2402" t="s">
        <v>591</v>
      </c>
      <c r="D305" s="2416"/>
      <c r="E305" s="546"/>
      <c r="F305" s="2567" t="s">
        <v>1375</v>
      </c>
      <c r="G305" s="2568"/>
      <c r="H305" s="2568"/>
      <c r="I305" s="2568"/>
      <c r="J305" s="2568"/>
      <c r="K305" s="2568"/>
      <c r="L305" s="2568"/>
      <c r="M305" s="2568"/>
      <c r="N305" s="2568"/>
      <c r="O305" s="2568"/>
      <c r="P305" s="2568"/>
      <c r="Q305" s="2568"/>
      <c r="R305" s="2568"/>
      <c r="S305" s="2568"/>
      <c r="T305" s="2568"/>
      <c r="U305" s="2568"/>
      <c r="V305" s="2568"/>
      <c r="W305" s="2568"/>
      <c r="X305" s="2568"/>
      <c r="Y305" s="2568"/>
      <c r="Z305" s="2568"/>
      <c r="AA305" s="2568"/>
      <c r="AB305" s="2568"/>
      <c r="AC305" s="2568"/>
      <c r="AD305" s="2569"/>
      <c r="AE305" s="640"/>
      <c r="AF305" s="549"/>
      <c r="AG305" s="2570" t="s">
        <v>1981</v>
      </c>
      <c r="AH305" s="2570"/>
      <c r="AI305" s="2570"/>
      <c r="AJ305" s="2570"/>
      <c r="AK305" s="2570"/>
      <c r="AL305" s="549"/>
      <c r="AM305" s="549"/>
      <c r="AN305" s="73"/>
      <c r="AO305" s="14"/>
      <c r="AP305" s="30"/>
      <c r="AS305" s="568"/>
      <c r="AT305" s="568"/>
      <c r="AU305" s="568"/>
      <c r="AV305" s="32"/>
      <c r="AW305" s="32"/>
    </row>
    <row r="306" spans="1:49">
      <c r="A306" s="638"/>
      <c r="B306" s="594"/>
      <c r="F306" s="2436"/>
      <c r="G306" s="2394"/>
      <c r="H306" s="2394"/>
      <c r="I306" s="2394"/>
      <c r="J306" s="2394"/>
      <c r="K306" s="2394"/>
      <c r="L306" s="2394"/>
      <c r="M306" s="2394"/>
      <c r="N306" s="2394"/>
      <c r="O306" s="2394"/>
      <c r="P306" s="2394"/>
      <c r="Q306" s="2394"/>
      <c r="R306" s="2394"/>
      <c r="S306" s="2394"/>
      <c r="T306" s="2394"/>
      <c r="U306" s="2394"/>
      <c r="V306" s="2394"/>
      <c r="W306" s="2394"/>
      <c r="X306" s="2394"/>
      <c r="Y306" s="2394"/>
      <c r="Z306" s="2394"/>
      <c r="AA306" s="2394"/>
      <c r="AB306" s="2394"/>
      <c r="AC306" s="2394"/>
      <c r="AD306" s="2437"/>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6"/>
      <c r="G307" s="2394"/>
      <c r="H307" s="2394"/>
      <c r="I307" s="2394"/>
      <c r="J307" s="2394"/>
      <c r="K307" s="2394"/>
      <c r="L307" s="2394"/>
      <c r="M307" s="2394"/>
      <c r="N307" s="2394"/>
      <c r="O307" s="2394"/>
      <c r="P307" s="2394"/>
      <c r="Q307" s="2394"/>
      <c r="R307" s="2394"/>
      <c r="S307" s="2394"/>
      <c r="T307" s="2394"/>
      <c r="U307" s="2394"/>
      <c r="V307" s="2394"/>
      <c r="W307" s="2394"/>
      <c r="X307" s="2394"/>
      <c r="Y307" s="2394"/>
      <c r="Z307" s="2394"/>
      <c r="AA307" s="2394"/>
      <c r="AB307" s="2394"/>
      <c r="AC307" s="2394"/>
      <c r="AD307" s="2437"/>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36" t="s">
        <v>1986</v>
      </c>
      <c r="G308" s="2394"/>
      <c r="H308" s="2394"/>
      <c r="I308" s="2394"/>
      <c r="J308" s="2394"/>
      <c r="K308" s="2394"/>
      <c r="L308" s="2394"/>
      <c r="M308" s="2394"/>
      <c r="N308" s="2394"/>
      <c r="O308" s="2394"/>
      <c r="P308" s="2394"/>
      <c r="Q308" s="2394"/>
      <c r="R308" s="2394"/>
      <c r="S308" s="2394"/>
      <c r="T308" s="2394"/>
      <c r="U308" s="2394"/>
      <c r="V308" s="2394"/>
      <c r="W308" s="2394"/>
      <c r="X308" s="2394"/>
      <c r="Y308" s="2394"/>
      <c r="Z308" s="2394"/>
      <c r="AA308" s="2394"/>
      <c r="AB308" s="2394"/>
      <c r="AC308" s="2394"/>
      <c r="AD308" s="2437"/>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c r="A309" s="638"/>
      <c r="B309" s="594"/>
      <c r="F309" s="2436"/>
      <c r="G309" s="2394"/>
      <c r="H309" s="2394"/>
      <c r="I309" s="2394"/>
      <c r="J309" s="2394"/>
      <c r="K309" s="2394"/>
      <c r="L309" s="2394"/>
      <c r="M309" s="2394"/>
      <c r="N309" s="2394"/>
      <c r="O309" s="2394"/>
      <c r="P309" s="2394"/>
      <c r="Q309" s="2394"/>
      <c r="R309" s="2394"/>
      <c r="S309" s="2394"/>
      <c r="T309" s="2394"/>
      <c r="U309" s="2394"/>
      <c r="V309" s="2394"/>
      <c r="W309" s="2394"/>
      <c r="X309" s="2394"/>
      <c r="Y309" s="2394"/>
      <c r="Z309" s="2394"/>
      <c r="AA309" s="2394"/>
      <c r="AB309" s="2394"/>
      <c r="AC309" s="2394"/>
      <c r="AD309" s="2437"/>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6" t="s">
        <v>1376</v>
      </c>
      <c r="G310" s="2394"/>
      <c r="H310" s="2394"/>
      <c r="I310" s="2394"/>
      <c r="J310" s="2394"/>
      <c r="K310" s="2394"/>
      <c r="L310" s="2394"/>
      <c r="M310" s="2394"/>
      <c r="N310" s="2394"/>
      <c r="O310" s="2394"/>
      <c r="P310" s="2394"/>
      <c r="Q310" s="2394"/>
      <c r="R310" s="2394"/>
      <c r="S310" s="2394"/>
      <c r="T310" s="2394"/>
      <c r="U310" s="2394"/>
      <c r="V310" s="2394"/>
      <c r="W310" s="2394"/>
      <c r="X310" s="2394"/>
      <c r="Y310" s="2394"/>
      <c r="Z310" s="2394"/>
      <c r="AA310" s="2394"/>
      <c r="AB310" s="2394"/>
      <c r="AC310" s="2394"/>
      <c r="AD310" s="2437"/>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6"/>
      <c r="G311" s="2394"/>
      <c r="H311" s="2394"/>
      <c r="I311" s="2394"/>
      <c r="J311" s="2394"/>
      <c r="K311" s="2394"/>
      <c r="L311" s="2394"/>
      <c r="M311" s="2394"/>
      <c r="N311" s="2394"/>
      <c r="O311" s="2394"/>
      <c r="P311" s="2394"/>
      <c r="Q311" s="2394"/>
      <c r="R311" s="2394"/>
      <c r="S311" s="2394"/>
      <c r="T311" s="2394"/>
      <c r="U311" s="2394"/>
      <c r="V311" s="2394"/>
      <c r="W311" s="2394"/>
      <c r="X311" s="2394"/>
      <c r="Y311" s="2394"/>
      <c r="Z311" s="2394"/>
      <c r="AA311" s="2394"/>
      <c r="AB311" s="2394"/>
      <c r="AC311" s="2394"/>
      <c r="AD311" s="2437"/>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6" t="s">
        <v>1377</v>
      </c>
      <c r="G312" s="2394"/>
      <c r="H312" s="2394"/>
      <c r="I312" s="2394"/>
      <c r="J312" s="2394"/>
      <c r="K312" s="2394"/>
      <c r="L312" s="2394"/>
      <c r="M312" s="2394"/>
      <c r="N312" s="2394"/>
      <c r="O312" s="2394"/>
      <c r="P312" s="2394"/>
      <c r="Q312" s="2394"/>
      <c r="R312" s="2394"/>
      <c r="S312" s="2394"/>
      <c r="T312" s="2394"/>
      <c r="U312" s="2394"/>
      <c r="V312" s="2394"/>
      <c r="W312" s="2394"/>
      <c r="X312" s="2394"/>
      <c r="Y312" s="2394"/>
      <c r="Z312" s="2394"/>
      <c r="AA312" s="2394"/>
      <c r="AB312" s="2394"/>
      <c r="AC312" s="2394"/>
      <c r="AD312" s="2437"/>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8"/>
      <c r="G313" s="2439"/>
      <c r="H313" s="2439"/>
      <c r="I313" s="2439"/>
      <c r="J313" s="2439"/>
      <c r="K313" s="2439"/>
      <c r="L313" s="2439"/>
      <c r="M313" s="2439"/>
      <c r="N313" s="2439"/>
      <c r="O313" s="2439"/>
      <c r="P313" s="2439"/>
      <c r="Q313" s="2439"/>
      <c r="R313" s="2439"/>
      <c r="S313" s="2439"/>
      <c r="T313" s="2439"/>
      <c r="U313" s="2439"/>
      <c r="V313" s="2439"/>
      <c r="W313" s="2439"/>
      <c r="X313" s="2439"/>
      <c r="Y313" s="2439"/>
      <c r="Z313" s="2439"/>
      <c r="AA313" s="2439"/>
      <c r="AB313" s="2439"/>
      <c r="AC313" s="2439"/>
      <c r="AD313" s="2564"/>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60" t="s">
        <v>1378</v>
      </c>
      <c r="B315" s="1560"/>
      <c r="C315" s="2416" t="s">
        <v>545</v>
      </c>
      <c r="D315" s="2416"/>
      <c r="E315" s="546"/>
      <c r="F315" s="967" t="s">
        <v>2561</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36" t="s">
        <v>1982</v>
      </c>
      <c r="G316" s="2394"/>
      <c r="H316" s="2394"/>
      <c r="I316" s="2394"/>
      <c r="J316" s="2394"/>
      <c r="K316" s="2394"/>
      <c r="L316" s="2394"/>
      <c r="M316" s="2394"/>
      <c r="N316" s="2394"/>
      <c r="O316" s="2394"/>
      <c r="P316" s="2394"/>
      <c r="Q316" s="2394"/>
      <c r="R316" s="2394"/>
      <c r="S316" s="2394"/>
      <c r="T316" s="2394"/>
      <c r="U316" s="2394"/>
      <c r="V316" s="2394"/>
      <c r="W316" s="2394"/>
      <c r="X316" s="2394"/>
      <c r="Y316" s="2394"/>
      <c r="Z316" s="2394"/>
      <c r="AA316" s="2394"/>
      <c r="AB316" s="2394"/>
      <c r="AC316" s="2394"/>
      <c r="AD316" s="2437"/>
      <c r="AE316" s="550"/>
      <c r="AF316" s="550"/>
      <c r="AG316" s="550"/>
      <c r="AH316" s="550"/>
      <c r="AI316" s="550"/>
      <c r="AJ316" s="549"/>
      <c r="AK316" s="549"/>
      <c r="AL316" s="549"/>
      <c r="AM316" s="549"/>
      <c r="AR316" s="644"/>
    </row>
    <row r="317" spans="1:49" ht="15" customHeight="1">
      <c r="A317" s="549"/>
      <c r="B317" s="550"/>
      <c r="C317" s="549"/>
      <c r="D317" s="550"/>
      <c r="E317" s="549"/>
      <c r="F317" s="2436"/>
      <c r="G317" s="2394"/>
      <c r="H317" s="2394"/>
      <c r="I317" s="2394"/>
      <c r="J317" s="2394"/>
      <c r="K317" s="2394"/>
      <c r="L317" s="2394"/>
      <c r="M317" s="2394"/>
      <c r="N317" s="2394"/>
      <c r="O317" s="2394"/>
      <c r="P317" s="2394"/>
      <c r="Q317" s="2394"/>
      <c r="R317" s="2394"/>
      <c r="S317" s="2394"/>
      <c r="T317" s="2394"/>
      <c r="U317" s="2394"/>
      <c r="V317" s="2394"/>
      <c r="W317" s="2394"/>
      <c r="X317" s="2394"/>
      <c r="Y317" s="2394"/>
      <c r="Z317" s="2394"/>
      <c r="AA317" s="2394"/>
      <c r="AB317" s="2394"/>
      <c r="AC317" s="2394"/>
      <c r="AD317" s="2437"/>
      <c r="AE317" s="550"/>
      <c r="AF317" s="550"/>
      <c r="AG317" s="550"/>
      <c r="AH317" s="550"/>
      <c r="AI317" s="550"/>
      <c r="AJ317" s="549"/>
      <c r="AK317" s="549"/>
      <c r="AL317" s="549"/>
      <c r="AM317" s="549"/>
      <c r="AR317" s="644"/>
    </row>
    <row r="318" spans="1:49">
      <c r="A318" s="549"/>
      <c r="B318" s="550"/>
      <c r="C318" s="549"/>
      <c r="D318" s="550"/>
      <c r="E318" s="549"/>
      <c r="F318" s="2436"/>
      <c r="G318" s="2394"/>
      <c r="H318" s="2394"/>
      <c r="I318" s="2394"/>
      <c r="J318" s="2394"/>
      <c r="K318" s="2394"/>
      <c r="L318" s="2394"/>
      <c r="M318" s="2394"/>
      <c r="N318" s="2394"/>
      <c r="O318" s="2394"/>
      <c r="P318" s="2394"/>
      <c r="Q318" s="2394"/>
      <c r="R318" s="2394"/>
      <c r="S318" s="2394"/>
      <c r="T318" s="2394"/>
      <c r="U318" s="2394"/>
      <c r="V318" s="2394"/>
      <c r="W318" s="2394"/>
      <c r="X318" s="2394"/>
      <c r="Y318" s="2394"/>
      <c r="Z318" s="2394"/>
      <c r="AA318" s="2394"/>
      <c r="AB318" s="2394"/>
      <c r="AC318" s="2394"/>
      <c r="AD318" s="2437"/>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8"/>
      <c r="G319" s="2439"/>
      <c r="H319" s="2439"/>
      <c r="I319" s="2439"/>
      <c r="J319" s="2439"/>
      <c r="K319" s="2439"/>
      <c r="L319" s="2439"/>
      <c r="M319" s="2439"/>
      <c r="N319" s="2439"/>
      <c r="O319" s="2439"/>
      <c r="P319" s="2439"/>
      <c r="Q319" s="2439"/>
      <c r="R319" s="2439"/>
      <c r="S319" s="2439"/>
      <c r="T319" s="2439"/>
      <c r="U319" s="2439"/>
      <c r="V319" s="2439"/>
      <c r="W319" s="2439"/>
      <c r="X319" s="2439"/>
      <c r="Y319" s="2439"/>
      <c r="Z319" s="2439"/>
      <c r="AA319" s="2439"/>
      <c r="AB319" s="2439"/>
      <c r="AC319" s="2439"/>
      <c r="AD319" s="2564"/>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60" t="s">
        <v>1381</v>
      </c>
      <c r="B323" s="1560"/>
      <c r="C323" s="2416" t="s">
        <v>591</v>
      </c>
      <c r="D323" s="2416"/>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36" t="s">
        <v>1987</v>
      </c>
      <c r="G324" s="2394"/>
      <c r="H324" s="2394"/>
      <c r="I324" s="2394"/>
      <c r="J324" s="2394"/>
      <c r="K324" s="2394"/>
      <c r="L324" s="2394"/>
      <c r="M324" s="2394"/>
      <c r="N324" s="2394"/>
      <c r="O324" s="2394"/>
      <c r="P324" s="2394"/>
      <c r="Q324" s="2394"/>
      <c r="R324" s="2394"/>
      <c r="S324" s="2394"/>
      <c r="T324" s="2394"/>
      <c r="U324" s="2394"/>
      <c r="V324" s="2394"/>
      <c r="W324" s="2394"/>
      <c r="X324" s="2394"/>
      <c r="Y324" s="2394"/>
      <c r="Z324" s="2394"/>
      <c r="AA324" s="2394"/>
      <c r="AB324" s="2394"/>
      <c r="AC324" s="2394"/>
      <c r="AD324" s="2437"/>
      <c r="AE324" s="550"/>
      <c r="AF324" s="550"/>
      <c r="AG324" s="539"/>
      <c r="AH324" s="550"/>
      <c r="AI324" s="550"/>
      <c r="AJ324" s="549"/>
      <c r="AK324" s="549"/>
      <c r="AL324" s="549"/>
      <c r="AM324" s="549"/>
      <c r="AN324" s="73"/>
      <c r="AO324" s="14"/>
      <c r="AP324" s="555" t="s">
        <v>1184</v>
      </c>
    </row>
    <row r="325" spans="1:44" hidden="1">
      <c r="F325" s="2436"/>
      <c r="G325" s="2394"/>
      <c r="H325" s="2394"/>
      <c r="I325" s="2394"/>
      <c r="J325" s="2394"/>
      <c r="K325" s="2394"/>
      <c r="L325" s="2394"/>
      <c r="M325" s="2394"/>
      <c r="N325" s="2394"/>
      <c r="O325" s="2394"/>
      <c r="P325" s="2394"/>
      <c r="Q325" s="2394"/>
      <c r="R325" s="2394"/>
      <c r="S325" s="2394"/>
      <c r="T325" s="2394"/>
      <c r="U325" s="2394"/>
      <c r="V325" s="2394"/>
      <c r="W325" s="2394"/>
      <c r="X325" s="2394"/>
      <c r="Y325" s="2394"/>
      <c r="Z325" s="2394"/>
      <c r="AA325" s="2394"/>
      <c r="AB325" s="2394"/>
      <c r="AC325" s="2394"/>
      <c r="AD325" s="2437"/>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4" t="s">
        <v>1184</v>
      </c>
      <c r="G329" s="2545"/>
      <c r="H329" s="2545"/>
      <c r="I329" s="2545"/>
      <c r="J329" s="2545"/>
      <c r="K329" s="2545"/>
      <c r="L329" s="2545"/>
      <c r="M329" s="2545"/>
      <c r="N329" s="2545"/>
      <c r="O329" s="2545"/>
      <c r="P329" s="2545"/>
      <c r="Q329" s="2545"/>
      <c r="R329" s="2545"/>
      <c r="S329" s="2545"/>
      <c r="T329" s="2545"/>
      <c r="U329" s="2545"/>
      <c r="V329" s="2545"/>
      <c r="W329" s="2545"/>
      <c r="X329" s="2545"/>
      <c r="Y329" s="2545"/>
      <c r="Z329" s="2545"/>
      <c r="AA329" s="2545"/>
      <c r="AB329" s="2545"/>
      <c r="AC329" s="2545"/>
      <c r="AD329" s="2546"/>
      <c r="AE329" s="640"/>
      <c r="AF329" s="640"/>
      <c r="AG329" s="640"/>
      <c r="AH329" s="640"/>
      <c r="AI329" s="640"/>
      <c r="AJ329" s="640"/>
      <c r="AK329" s="640"/>
      <c r="AL329" s="549"/>
      <c r="AM329" s="549"/>
      <c r="AN329" s="73"/>
      <c r="AO329" s="14"/>
      <c r="AP329" s="30"/>
    </row>
    <row r="330" spans="1:44" hidden="1">
      <c r="A330" s="549"/>
      <c r="B330" s="550"/>
      <c r="C330" s="726"/>
      <c r="D330" s="726"/>
      <c r="E330" s="546"/>
      <c r="F330" s="2544"/>
      <c r="G330" s="2545"/>
      <c r="H330" s="2545"/>
      <c r="I330" s="2545"/>
      <c r="J330" s="2545"/>
      <c r="K330" s="2545"/>
      <c r="L330" s="2545"/>
      <c r="M330" s="2545"/>
      <c r="N330" s="2545"/>
      <c r="O330" s="2545"/>
      <c r="P330" s="2545"/>
      <c r="Q330" s="2545"/>
      <c r="R330" s="2545"/>
      <c r="S330" s="2545"/>
      <c r="T330" s="2545"/>
      <c r="U330" s="2545"/>
      <c r="V330" s="2545"/>
      <c r="W330" s="2545"/>
      <c r="X330" s="2545"/>
      <c r="Y330" s="2545"/>
      <c r="Z330" s="2545"/>
      <c r="AA330" s="2545"/>
      <c r="AB330" s="2545"/>
      <c r="AC330" s="2545"/>
      <c r="AD330" s="2546"/>
      <c r="AE330" s="550"/>
      <c r="AF330" s="550"/>
      <c r="AG330" s="539"/>
      <c r="AH330" s="550"/>
      <c r="AI330" s="550"/>
      <c r="AJ330" s="549"/>
      <c r="AK330" s="549"/>
      <c r="AL330" s="549"/>
      <c r="AM330" s="549"/>
      <c r="AN330" s="73"/>
      <c r="AO330" s="14"/>
      <c r="AP330" s="30"/>
    </row>
    <row r="331" spans="1:44" hidden="1">
      <c r="A331" s="549"/>
      <c r="B331" s="550"/>
      <c r="C331" s="726"/>
      <c r="D331" s="726"/>
      <c r="E331" s="546"/>
      <c r="F331" s="2544"/>
      <c r="G331" s="2545"/>
      <c r="H331" s="2545"/>
      <c r="I331" s="2545"/>
      <c r="J331" s="2545"/>
      <c r="K331" s="2545"/>
      <c r="L331" s="2545"/>
      <c r="M331" s="2545"/>
      <c r="N331" s="2545"/>
      <c r="O331" s="2545"/>
      <c r="P331" s="2545"/>
      <c r="Q331" s="2545"/>
      <c r="R331" s="2545"/>
      <c r="S331" s="2545"/>
      <c r="T331" s="2545"/>
      <c r="U331" s="2545"/>
      <c r="V331" s="2545"/>
      <c r="W331" s="2545"/>
      <c r="X331" s="2545"/>
      <c r="Y331" s="2545"/>
      <c r="Z331" s="2545"/>
      <c r="AA331" s="2545"/>
      <c r="AB331" s="2545"/>
      <c r="AC331" s="2545"/>
      <c r="AD331" s="2546"/>
      <c r="AE331" s="550"/>
      <c r="AF331" s="550"/>
      <c r="AG331" s="539"/>
      <c r="AH331" s="550"/>
      <c r="AI331" s="550"/>
      <c r="AJ331" s="549"/>
      <c r="AK331" s="549"/>
      <c r="AL331" s="549"/>
      <c r="AM331" s="549"/>
      <c r="AN331" s="73"/>
      <c r="AO331" s="14"/>
      <c r="AP331" s="30"/>
    </row>
    <row r="332" spans="1:44" hidden="1">
      <c r="A332" s="549"/>
      <c r="B332" s="550"/>
      <c r="C332" s="726"/>
      <c r="D332" s="726"/>
      <c r="E332" s="546"/>
      <c r="F332" s="2544"/>
      <c r="G332" s="2545"/>
      <c r="H332" s="2545"/>
      <c r="I332" s="2545"/>
      <c r="J332" s="2545"/>
      <c r="K332" s="2545"/>
      <c r="L332" s="2545"/>
      <c r="M332" s="2545"/>
      <c r="N332" s="2545"/>
      <c r="O332" s="2545"/>
      <c r="P332" s="2545"/>
      <c r="Q332" s="2545"/>
      <c r="R332" s="2545"/>
      <c r="S332" s="2545"/>
      <c r="T332" s="2545"/>
      <c r="U332" s="2545"/>
      <c r="V332" s="2545"/>
      <c r="W332" s="2545"/>
      <c r="X332" s="2545"/>
      <c r="Y332" s="2545"/>
      <c r="Z332" s="2545"/>
      <c r="AA332" s="2545"/>
      <c r="AB332" s="2545"/>
      <c r="AC332" s="2545"/>
      <c r="AD332" s="2546"/>
      <c r="AE332" s="550"/>
      <c r="AF332" s="550"/>
      <c r="AG332" s="539"/>
      <c r="AH332" s="550"/>
      <c r="AI332" s="550"/>
      <c r="AJ332" s="549"/>
      <c r="AK332" s="549"/>
      <c r="AL332" s="549"/>
      <c r="AM332" s="549"/>
      <c r="AN332" s="73"/>
      <c r="AO332" s="14"/>
      <c r="AP332" s="30"/>
    </row>
    <row r="333" spans="1:44" hidden="1">
      <c r="A333" s="549"/>
      <c r="B333" s="550"/>
      <c r="C333" s="726"/>
      <c r="D333" s="726"/>
      <c r="E333" s="546"/>
      <c r="F333" s="2547"/>
      <c r="G333" s="2548"/>
      <c r="H333" s="2548"/>
      <c r="I333" s="2548"/>
      <c r="J333" s="2548"/>
      <c r="K333" s="2548"/>
      <c r="L333" s="2548"/>
      <c r="M333" s="2548"/>
      <c r="N333" s="2548"/>
      <c r="O333" s="2548"/>
      <c r="P333" s="2548"/>
      <c r="Q333" s="2548"/>
      <c r="R333" s="2548"/>
      <c r="S333" s="2548"/>
      <c r="T333" s="2548"/>
      <c r="U333" s="2548"/>
      <c r="V333" s="2548"/>
      <c r="W333" s="2548"/>
      <c r="X333" s="2548"/>
      <c r="Y333" s="2548"/>
      <c r="Z333" s="2548"/>
      <c r="AA333" s="2548"/>
      <c r="AB333" s="2548"/>
      <c r="AC333" s="2548"/>
      <c r="AD333" s="2549"/>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50" t="s">
        <v>1184</v>
      </c>
      <c r="J337" s="2550"/>
      <c r="K337" s="2550"/>
      <c r="L337" s="2550"/>
      <c r="M337" s="2550"/>
      <c r="N337" s="2550"/>
      <c r="O337" s="2550"/>
      <c r="P337" s="2550"/>
      <c r="Q337" s="2550"/>
      <c r="R337" s="2550"/>
      <c r="S337" s="2550"/>
      <c r="T337" s="2550"/>
      <c r="U337" s="2550"/>
      <c r="V337" s="2550"/>
      <c r="W337" s="2550"/>
      <c r="X337" s="2550"/>
      <c r="Y337" s="2550"/>
      <c r="Z337" s="2550"/>
      <c r="AA337" s="2550"/>
      <c r="AB337" s="2550"/>
      <c r="AC337" s="2550"/>
      <c r="AD337" s="2551"/>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50"/>
      <c r="J338" s="2550"/>
      <c r="K338" s="2550"/>
      <c r="L338" s="2550"/>
      <c r="M338" s="2550"/>
      <c r="N338" s="2550"/>
      <c r="O338" s="2550"/>
      <c r="P338" s="2550"/>
      <c r="Q338" s="2550"/>
      <c r="R338" s="2550"/>
      <c r="S338" s="2550"/>
      <c r="T338" s="2550"/>
      <c r="U338" s="2550"/>
      <c r="V338" s="2550"/>
      <c r="W338" s="2550"/>
      <c r="X338" s="2550"/>
      <c r="Y338" s="2550"/>
      <c r="Z338" s="2550"/>
      <c r="AA338" s="2550"/>
      <c r="AB338" s="2550"/>
      <c r="AC338" s="2550"/>
      <c r="AD338" s="2551"/>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50"/>
      <c r="J339" s="2550"/>
      <c r="K339" s="2550"/>
      <c r="L339" s="2550"/>
      <c r="M339" s="2550"/>
      <c r="N339" s="2550"/>
      <c r="O339" s="2550"/>
      <c r="P339" s="2550"/>
      <c r="Q339" s="2550"/>
      <c r="R339" s="2550"/>
      <c r="S339" s="2550"/>
      <c r="T339" s="2550"/>
      <c r="U339" s="2550"/>
      <c r="V339" s="2550"/>
      <c r="W339" s="2550"/>
      <c r="X339" s="2550"/>
      <c r="Y339" s="2550"/>
      <c r="Z339" s="2550"/>
      <c r="AA339" s="2550"/>
      <c r="AB339" s="2550"/>
      <c r="AC339" s="2550"/>
      <c r="AD339" s="2551"/>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52"/>
      <c r="J340" s="2552"/>
      <c r="K340" s="2552"/>
      <c r="L340" s="2552"/>
      <c r="M340" s="2552"/>
      <c r="N340" s="2552"/>
      <c r="O340" s="2552"/>
      <c r="P340" s="2552"/>
      <c r="Q340" s="2552"/>
      <c r="R340" s="2552"/>
      <c r="S340" s="2552"/>
      <c r="T340" s="2552"/>
      <c r="U340" s="2552"/>
      <c r="V340" s="2552"/>
      <c r="W340" s="2552"/>
      <c r="X340" s="2552"/>
      <c r="Y340" s="2552"/>
      <c r="Z340" s="2552"/>
      <c r="AA340" s="2552"/>
      <c r="AB340" s="2552"/>
      <c r="AC340" s="2552"/>
      <c r="AD340" s="2553"/>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50" t="s">
        <v>1184</v>
      </c>
      <c r="J342" s="2550"/>
      <c r="K342" s="2550"/>
      <c r="L342" s="2550"/>
      <c r="M342" s="2550"/>
      <c r="N342" s="2550"/>
      <c r="O342" s="2550"/>
      <c r="P342" s="2550"/>
      <c r="Q342" s="2550"/>
      <c r="R342" s="2550"/>
      <c r="S342" s="2550"/>
      <c r="T342" s="2550"/>
      <c r="U342" s="2550"/>
      <c r="V342" s="2550"/>
      <c r="W342" s="2550"/>
      <c r="X342" s="2550"/>
      <c r="Y342" s="2550"/>
      <c r="Z342" s="2550"/>
      <c r="AA342" s="2550"/>
      <c r="AB342" s="2550"/>
      <c r="AC342" s="2550"/>
      <c r="AD342" s="2551"/>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50"/>
      <c r="J343" s="2550"/>
      <c r="K343" s="2550"/>
      <c r="L343" s="2550"/>
      <c r="M343" s="2550"/>
      <c r="N343" s="2550"/>
      <c r="O343" s="2550"/>
      <c r="P343" s="2550"/>
      <c r="Q343" s="2550"/>
      <c r="R343" s="2550"/>
      <c r="S343" s="2550"/>
      <c r="T343" s="2550"/>
      <c r="U343" s="2550"/>
      <c r="V343" s="2550"/>
      <c r="W343" s="2550"/>
      <c r="X343" s="2550"/>
      <c r="Y343" s="2550"/>
      <c r="Z343" s="2550"/>
      <c r="AA343" s="2550"/>
      <c r="AB343" s="2550"/>
      <c r="AC343" s="2550"/>
      <c r="AD343" s="2551"/>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52"/>
      <c r="J344" s="2552"/>
      <c r="K344" s="2552"/>
      <c r="L344" s="2552"/>
      <c r="M344" s="2552"/>
      <c r="N344" s="2552"/>
      <c r="O344" s="2552"/>
      <c r="P344" s="2552"/>
      <c r="Q344" s="2552"/>
      <c r="R344" s="2552"/>
      <c r="S344" s="2552"/>
      <c r="T344" s="2552"/>
      <c r="U344" s="2552"/>
      <c r="V344" s="2552"/>
      <c r="W344" s="2552"/>
      <c r="X344" s="2552"/>
      <c r="Y344" s="2552"/>
      <c r="Z344" s="2552"/>
      <c r="AA344" s="2552"/>
      <c r="AB344" s="2552"/>
      <c r="AC344" s="2552"/>
      <c r="AD344" s="2553"/>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560" t="s">
        <v>1384</v>
      </c>
      <c r="B346" s="1560"/>
      <c r="C346" s="2416" t="s">
        <v>591</v>
      </c>
      <c r="D346" s="2416"/>
      <c r="E346" s="546"/>
      <c r="F346" s="2457" t="s">
        <v>1988</v>
      </c>
      <c r="G346" s="2458"/>
      <c r="H346" s="2458"/>
      <c r="I346" s="2458"/>
      <c r="J346" s="2458"/>
      <c r="K346" s="2458"/>
      <c r="L346" s="2458"/>
      <c r="M346" s="2458"/>
      <c r="N346" s="2458"/>
      <c r="O346" s="2458"/>
      <c r="P346" s="2458"/>
      <c r="Q346" s="2458"/>
      <c r="R346" s="2458"/>
      <c r="S346" s="2458"/>
      <c r="T346" s="2458"/>
      <c r="U346" s="2458"/>
      <c r="V346" s="2458"/>
      <c r="W346" s="2458"/>
      <c r="X346" s="2458"/>
      <c r="Y346" s="2458"/>
      <c r="Z346" s="2458"/>
      <c r="AA346" s="2458"/>
      <c r="AB346" s="2458"/>
      <c r="AC346" s="2458"/>
      <c r="AD346" s="2459"/>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60"/>
      <c r="G347" s="2461"/>
      <c r="H347" s="2461"/>
      <c r="I347" s="2461"/>
      <c r="J347" s="2461"/>
      <c r="K347" s="2461"/>
      <c r="L347" s="2461"/>
      <c r="M347" s="2461"/>
      <c r="N347" s="2461"/>
      <c r="O347" s="2461"/>
      <c r="P347" s="2461"/>
      <c r="Q347" s="2461"/>
      <c r="R347" s="2461"/>
      <c r="S347" s="2461"/>
      <c r="T347" s="2461"/>
      <c r="U347" s="2461"/>
      <c r="V347" s="2461"/>
      <c r="W347" s="2461"/>
      <c r="X347" s="2461"/>
      <c r="Y347" s="2461"/>
      <c r="Z347" s="2461"/>
      <c r="AA347" s="2461"/>
      <c r="AB347" s="2461"/>
      <c r="AC347" s="2461"/>
      <c r="AD347" s="2462"/>
      <c r="AE347" s="550"/>
      <c r="AF347" s="550"/>
      <c r="AG347" s="550"/>
      <c r="AH347" s="550"/>
      <c r="AI347" s="550"/>
      <c r="AJ347" s="549"/>
      <c r="AK347" s="549"/>
      <c r="AL347" s="549"/>
      <c r="AM347" s="549"/>
      <c r="AN347" s="73"/>
      <c r="AO347" s="14"/>
    </row>
    <row r="348" spans="1:42" ht="15" hidden="1" customHeight="1">
      <c r="A348" s="549"/>
      <c r="B348" s="550"/>
      <c r="C348" s="550"/>
      <c r="D348" s="550"/>
      <c r="E348" s="550"/>
      <c r="F348" s="2460"/>
      <c r="G348" s="2461"/>
      <c r="H348" s="2461"/>
      <c r="I348" s="2461"/>
      <c r="J348" s="2461"/>
      <c r="K348" s="2461"/>
      <c r="L348" s="2461"/>
      <c r="M348" s="2461"/>
      <c r="N348" s="2461"/>
      <c r="O348" s="2461"/>
      <c r="P348" s="2461"/>
      <c r="Q348" s="2461"/>
      <c r="R348" s="2461"/>
      <c r="S348" s="2461"/>
      <c r="T348" s="2461"/>
      <c r="U348" s="2461"/>
      <c r="V348" s="2461"/>
      <c r="W348" s="2461"/>
      <c r="X348" s="2461"/>
      <c r="Y348" s="2461"/>
      <c r="Z348" s="2461"/>
      <c r="AA348" s="2461"/>
      <c r="AB348" s="2461"/>
      <c r="AC348" s="2461"/>
      <c r="AD348" s="2462"/>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2593</v>
      </c>
      <c r="AK351" s="2397">
        <f>IF(NOT(OR(Application!M364="Yes",Application!M365="Yes")),0,AP308)</f>
        <v>9</v>
      </c>
      <c r="AL351" s="2443"/>
      <c r="AM351" s="2398"/>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54" t="s">
        <v>1308</v>
      </c>
      <c r="AF354" s="2454"/>
      <c r="AG354" s="2454"/>
      <c r="AH354" s="2454"/>
      <c r="AI354" s="2454"/>
      <c r="AJ354" s="2454"/>
      <c r="AK354" s="2454"/>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5" t="s">
        <v>1445</v>
      </c>
      <c r="D356" s="2465"/>
      <c r="E356" s="2465"/>
      <c r="F356" s="2465"/>
      <c r="G356" s="2465"/>
      <c r="H356" s="2465"/>
      <c r="I356" s="2465"/>
      <c r="J356" s="2465"/>
      <c r="K356" s="2465"/>
      <c r="L356" s="2465"/>
      <c r="M356" s="2465"/>
      <c r="N356" s="2465"/>
      <c r="O356" s="2465"/>
      <c r="P356" s="2465"/>
      <c r="Q356" s="2465"/>
      <c r="R356" s="2465"/>
      <c r="S356" s="2465"/>
      <c r="T356" s="2465"/>
      <c r="U356" s="2465"/>
      <c r="V356" s="2465"/>
      <c r="W356" s="2465"/>
      <c r="X356" s="2465"/>
      <c r="Y356" s="2465"/>
      <c r="Z356" s="2465"/>
      <c r="AA356" s="2465"/>
      <c r="AB356" s="2465"/>
      <c r="AC356" s="2465"/>
      <c r="AD356" s="2465"/>
      <c r="AE356" s="2465"/>
      <c r="AF356" s="2465"/>
      <c r="AG356" s="2465"/>
      <c r="AH356" s="2465"/>
      <c r="AI356" s="2465"/>
      <c r="AJ356" s="2465"/>
      <c r="AK356" s="601"/>
      <c r="AL356" s="601"/>
      <c r="AM356" s="601"/>
      <c r="AN356" s="595"/>
    </row>
    <row r="357" spans="1:44" s="549" customFormat="1" ht="12.75" customHeight="1">
      <c r="A357" s="601"/>
      <c r="B357" s="609"/>
      <c r="C357" s="2465"/>
      <c r="D357" s="2465"/>
      <c r="E357" s="2465"/>
      <c r="F357" s="2465"/>
      <c r="G357" s="2465"/>
      <c r="H357" s="2465"/>
      <c r="I357" s="2465"/>
      <c r="J357" s="2465"/>
      <c r="K357" s="2465"/>
      <c r="L357" s="2465"/>
      <c r="M357" s="2465"/>
      <c r="N357" s="2465"/>
      <c r="O357" s="2465"/>
      <c r="P357" s="2465"/>
      <c r="Q357" s="2465"/>
      <c r="R357" s="2465"/>
      <c r="S357" s="2465"/>
      <c r="T357" s="2465"/>
      <c r="U357" s="2465"/>
      <c r="V357" s="2465"/>
      <c r="W357" s="2465"/>
      <c r="X357" s="2465"/>
      <c r="Y357" s="2465"/>
      <c r="Z357" s="2465"/>
      <c r="AA357" s="2465"/>
      <c r="AB357" s="2465"/>
      <c r="AC357" s="2465"/>
      <c r="AD357" s="2465"/>
      <c r="AE357" s="2465"/>
      <c r="AF357" s="2465"/>
      <c r="AG357" s="2465"/>
      <c r="AH357" s="2465"/>
      <c r="AI357" s="2465"/>
      <c r="AJ357" s="2465"/>
      <c r="AK357" s="601"/>
      <c r="AL357" s="601"/>
      <c r="AM357" s="601"/>
      <c r="AN357" s="595"/>
    </row>
    <row r="358" spans="1:44" s="549" customFormat="1" ht="12.75" customHeight="1">
      <c r="A358" s="601"/>
      <c r="B358" s="609"/>
      <c r="C358" s="2465"/>
      <c r="D358" s="2465"/>
      <c r="E358" s="2465"/>
      <c r="F358" s="2465"/>
      <c r="G358" s="2465"/>
      <c r="H358" s="2465"/>
      <c r="I358" s="2465"/>
      <c r="J358" s="2465"/>
      <c r="K358" s="2465"/>
      <c r="L358" s="2465"/>
      <c r="M358" s="2465"/>
      <c r="N358" s="2465"/>
      <c r="O358" s="2465"/>
      <c r="P358" s="2465"/>
      <c r="Q358" s="2465"/>
      <c r="R358" s="2465"/>
      <c r="S358" s="2465"/>
      <c r="T358" s="2465"/>
      <c r="U358" s="2465"/>
      <c r="V358" s="2465"/>
      <c r="W358" s="2465"/>
      <c r="X358" s="2465"/>
      <c r="Y358" s="2465"/>
      <c r="Z358" s="2465"/>
      <c r="AA358" s="2465"/>
      <c r="AB358" s="2465"/>
      <c r="AC358" s="2465"/>
      <c r="AD358" s="2465"/>
      <c r="AE358" s="2465"/>
      <c r="AF358" s="2465"/>
      <c r="AG358" s="2465"/>
      <c r="AH358" s="2465"/>
      <c r="AI358" s="2465"/>
      <c r="AJ358" s="2465"/>
      <c r="AK358" s="601"/>
      <c r="AL358" s="601"/>
      <c r="AM358" s="601"/>
      <c r="AN358" s="595"/>
      <c r="AQ358" s="568"/>
    </row>
    <row r="359" spans="1:44" s="549" customFormat="1" ht="12.75" customHeight="1">
      <c r="A359" s="601"/>
      <c r="B359" s="609"/>
      <c r="C359" s="2465"/>
      <c r="D359" s="2465"/>
      <c r="E359" s="2465"/>
      <c r="F359" s="2465"/>
      <c r="G359" s="2465"/>
      <c r="H359" s="2465"/>
      <c r="I359" s="2465"/>
      <c r="J359" s="2465"/>
      <c r="K359" s="2465"/>
      <c r="L359" s="2465"/>
      <c r="M359" s="2465"/>
      <c r="N359" s="2465"/>
      <c r="O359" s="2465"/>
      <c r="P359" s="2465"/>
      <c r="Q359" s="2465"/>
      <c r="R359" s="2465"/>
      <c r="S359" s="2465"/>
      <c r="T359" s="2465"/>
      <c r="U359" s="2465"/>
      <c r="V359" s="2465"/>
      <c r="W359" s="2465"/>
      <c r="X359" s="2465"/>
      <c r="Y359" s="2465"/>
      <c r="Z359" s="2465"/>
      <c r="AA359" s="2465"/>
      <c r="AB359" s="2465"/>
      <c r="AC359" s="2465"/>
      <c r="AD359" s="2465"/>
      <c r="AE359" s="2465"/>
      <c r="AF359" s="2465"/>
      <c r="AG359" s="2465"/>
      <c r="AH359" s="2465"/>
      <c r="AI359" s="2465"/>
      <c r="AJ359" s="2465"/>
      <c r="AK359" s="601"/>
      <c r="AL359" s="601"/>
      <c r="AM359" s="601"/>
      <c r="AN359" s="595"/>
      <c r="AQ359" s="568"/>
    </row>
    <row r="360" spans="1:44" s="549" customFormat="1" ht="12.4" customHeight="1">
      <c r="A360" s="601"/>
      <c r="B360" s="609"/>
      <c r="C360" s="2465"/>
      <c r="D360" s="2465"/>
      <c r="E360" s="2465"/>
      <c r="F360" s="2465"/>
      <c r="G360" s="2465"/>
      <c r="H360" s="2465"/>
      <c r="I360" s="2465"/>
      <c r="J360" s="2465"/>
      <c r="K360" s="2465"/>
      <c r="L360" s="2465"/>
      <c r="M360" s="2465"/>
      <c r="N360" s="2465"/>
      <c r="O360" s="2465"/>
      <c r="P360" s="2465"/>
      <c r="Q360" s="2465"/>
      <c r="R360" s="2465"/>
      <c r="S360" s="2465"/>
      <c r="T360" s="2465"/>
      <c r="U360" s="2465"/>
      <c r="V360" s="2465"/>
      <c r="W360" s="2465"/>
      <c r="X360" s="2465"/>
      <c r="Y360" s="2465"/>
      <c r="Z360" s="2465"/>
      <c r="AA360" s="2465"/>
      <c r="AB360" s="2465"/>
      <c r="AC360" s="2465"/>
      <c r="AD360" s="2465"/>
      <c r="AE360" s="2465"/>
      <c r="AF360" s="2465"/>
      <c r="AG360" s="2465"/>
      <c r="AH360" s="2465"/>
      <c r="AI360" s="2465"/>
      <c r="AJ360" s="2465"/>
      <c r="AK360" s="601"/>
      <c r="AL360" s="601"/>
      <c r="AM360" s="601"/>
      <c r="AN360" s="595"/>
      <c r="AQ360" s="568"/>
      <c r="AR360" s="568"/>
    </row>
    <row r="361" spans="1:44" s="549" customFormat="1" ht="45.75" customHeight="1">
      <c r="A361" s="601"/>
      <c r="B361" s="609"/>
      <c r="C361" s="2465" t="s">
        <v>2047</v>
      </c>
      <c r="D361" s="2465"/>
      <c r="E361" s="2465"/>
      <c r="F361" s="2465"/>
      <c r="G361" s="2465"/>
      <c r="H361" s="2465"/>
      <c r="I361" s="2465"/>
      <c r="J361" s="2465"/>
      <c r="K361" s="2465"/>
      <c r="L361" s="2465"/>
      <c r="M361" s="2465"/>
      <c r="N361" s="2465"/>
      <c r="O361" s="2465"/>
      <c r="P361" s="2465"/>
      <c r="Q361" s="2465"/>
      <c r="R361" s="2465"/>
      <c r="S361" s="2465"/>
      <c r="T361" s="2465"/>
      <c r="U361" s="2465"/>
      <c r="V361" s="2465"/>
      <c r="W361" s="2465"/>
      <c r="X361" s="2465"/>
      <c r="Y361" s="2465"/>
      <c r="Z361" s="2465"/>
      <c r="AA361" s="2465"/>
      <c r="AB361" s="2465"/>
      <c r="AC361" s="2465"/>
      <c r="AD361" s="2465"/>
      <c r="AE361" s="2465"/>
      <c r="AF361" s="2465"/>
      <c r="AG361" s="2465"/>
      <c r="AH361" s="2465"/>
      <c r="AI361" s="2465"/>
      <c r="AJ361" s="2465"/>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5" t="s">
        <v>2161</v>
      </c>
      <c r="D363" s="2465"/>
      <c r="E363" s="2465"/>
      <c r="F363" s="2465"/>
      <c r="G363" s="2465"/>
      <c r="H363" s="2465"/>
      <c r="I363" s="2465"/>
      <c r="J363" s="2465"/>
      <c r="K363" s="2465"/>
      <c r="L363" s="2465"/>
      <c r="M363" s="2465"/>
      <c r="N363" s="2465"/>
      <c r="O363" s="2465"/>
      <c r="P363" s="2465"/>
      <c r="Q363" s="2465"/>
      <c r="R363" s="2465"/>
      <c r="S363" s="2465"/>
      <c r="T363" s="2465"/>
      <c r="U363" s="2465"/>
      <c r="V363" s="2465"/>
      <c r="W363" s="2465"/>
      <c r="X363" s="2465"/>
      <c r="Y363" s="2465"/>
      <c r="Z363" s="2465"/>
      <c r="AA363" s="2465"/>
      <c r="AB363" s="2465"/>
      <c r="AC363" s="2465"/>
      <c r="AD363" s="2465"/>
      <c r="AE363" s="2465"/>
      <c r="AF363" s="2465"/>
      <c r="AG363" s="2465"/>
      <c r="AH363" s="2465"/>
      <c r="AI363" s="2465"/>
      <c r="AJ363" s="2465"/>
      <c r="AK363" s="601"/>
      <c r="AL363" s="601"/>
      <c r="AM363" s="601"/>
      <c r="AN363" s="595"/>
      <c r="AQ363" s="568"/>
      <c r="AR363" s="568"/>
    </row>
    <row r="364" spans="1:44" s="549" customFormat="1" ht="30" customHeight="1">
      <c r="A364" s="601"/>
      <c r="B364" s="609"/>
      <c r="C364" s="2465"/>
      <c r="D364" s="2465"/>
      <c r="E364" s="2465"/>
      <c r="F364" s="2465"/>
      <c r="G364" s="2465"/>
      <c r="H364" s="2465"/>
      <c r="I364" s="2465"/>
      <c r="J364" s="2465"/>
      <c r="K364" s="2465"/>
      <c r="L364" s="2465"/>
      <c r="M364" s="2465"/>
      <c r="N364" s="2465"/>
      <c r="O364" s="2465"/>
      <c r="P364" s="2465"/>
      <c r="Q364" s="2465"/>
      <c r="R364" s="2465"/>
      <c r="S364" s="2465"/>
      <c r="T364" s="2465"/>
      <c r="U364" s="2465"/>
      <c r="V364" s="2465"/>
      <c r="W364" s="2465"/>
      <c r="X364" s="2465"/>
      <c r="Y364" s="2465"/>
      <c r="Z364" s="2465"/>
      <c r="AA364" s="2465"/>
      <c r="AB364" s="2465"/>
      <c r="AC364" s="2465"/>
      <c r="AD364" s="2465"/>
      <c r="AE364" s="2465"/>
      <c r="AF364" s="2465"/>
      <c r="AG364" s="2465"/>
      <c r="AH364" s="2465"/>
      <c r="AI364" s="2465"/>
      <c r="AJ364" s="2465"/>
      <c r="AK364" s="601"/>
      <c r="AL364" s="601"/>
      <c r="AM364" s="601"/>
      <c r="AN364" s="595"/>
      <c r="AR364" s="568"/>
    </row>
    <row r="365" spans="1:44" s="549" customFormat="1" ht="12.75" customHeight="1">
      <c r="A365" s="601"/>
      <c r="B365" s="609"/>
      <c r="C365" s="2465"/>
      <c r="D365" s="2465"/>
      <c r="E365" s="2465"/>
      <c r="F365" s="2465"/>
      <c r="G365" s="2465"/>
      <c r="H365" s="2465"/>
      <c r="I365" s="2465"/>
      <c r="J365" s="2465"/>
      <c r="K365" s="2465"/>
      <c r="L365" s="2465"/>
      <c r="M365" s="2465"/>
      <c r="N365" s="2465"/>
      <c r="O365" s="2465"/>
      <c r="P365" s="2465"/>
      <c r="Q365" s="2465"/>
      <c r="R365" s="2465"/>
      <c r="S365" s="2465"/>
      <c r="T365" s="2465"/>
      <c r="U365" s="2465"/>
      <c r="V365" s="2465"/>
      <c r="W365" s="2465"/>
      <c r="X365" s="2465"/>
      <c r="Y365" s="2465"/>
      <c r="Z365" s="2465"/>
      <c r="AA365" s="2465"/>
      <c r="AB365" s="2465"/>
      <c r="AC365" s="2465"/>
      <c r="AD365" s="2465"/>
      <c r="AE365" s="2465"/>
      <c r="AF365" s="2465"/>
      <c r="AG365" s="2465"/>
      <c r="AH365" s="2465"/>
      <c r="AI365" s="2465"/>
      <c r="AJ365" s="2465"/>
      <c r="AK365" s="601"/>
      <c r="AL365" s="601"/>
      <c r="AM365" s="601"/>
      <c r="AN365" s="595"/>
      <c r="AR365" s="568"/>
    </row>
    <row r="366" spans="1:44" s="549" customFormat="1" ht="12.75" customHeight="1">
      <c r="A366" s="601"/>
      <c r="B366" s="609"/>
      <c r="C366" s="2465" t="s">
        <v>1446</v>
      </c>
      <c r="D366" s="2465"/>
      <c r="E366" s="2465"/>
      <c r="F366" s="2465"/>
      <c r="G366" s="2465"/>
      <c r="H366" s="2465"/>
      <c r="I366" s="2465"/>
      <c r="J366" s="2465"/>
      <c r="K366" s="2465"/>
      <c r="L366" s="2465"/>
      <c r="M366" s="2465"/>
      <c r="N366" s="2465"/>
      <c r="O366" s="2465"/>
      <c r="P366" s="2465"/>
      <c r="Q366" s="2465"/>
      <c r="R366" s="2465"/>
      <c r="S366" s="2465"/>
      <c r="T366" s="2465"/>
      <c r="U366" s="2465"/>
      <c r="V366" s="2465"/>
      <c r="W366" s="2465"/>
      <c r="X366" s="2465"/>
      <c r="Y366" s="2465"/>
      <c r="Z366" s="2465"/>
      <c r="AA366" s="2465"/>
      <c r="AB366" s="2465"/>
      <c r="AC366" s="2465"/>
      <c r="AD366" s="2465"/>
      <c r="AE366" s="2465"/>
      <c r="AF366" s="2465"/>
      <c r="AG366" s="2465"/>
      <c r="AH366" s="2465"/>
      <c r="AI366" s="2465"/>
      <c r="AJ366" s="2465"/>
      <c r="AK366" s="601"/>
      <c r="AL366" s="601"/>
      <c r="AM366" s="601"/>
      <c r="AN366" s="595"/>
      <c r="AQ366" s="568"/>
      <c r="AR366" s="568"/>
    </row>
    <row r="367" spans="1:44" s="549" customFormat="1" ht="12.75" customHeight="1">
      <c r="A367" s="601"/>
      <c r="B367" s="609"/>
      <c r="C367" s="2465"/>
      <c r="D367" s="2465"/>
      <c r="E367" s="2465"/>
      <c r="F367" s="2465"/>
      <c r="G367" s="2465"/>
      <c r="H367" s="2465"/>
      <c r="I367" s="2465"/>
      <c r="J367" s="2465"/>
      <c r="K367" s="2465"/>
      <c r="L367" s="2465"/>
      <c r="M367" s="2465"/>
      <c r="N367" s="2465"/>
      <c r="O367" s="2465"/>
      <c r="P367" s="2465"/>
      <c r="Q367" s="2465"/>
      <c r="R367" s="2465"/>
      <c r="S367" s="2465"/>
      <c r="T367" s="2465"/>
      <c r="U367" s="2465"/>
      <c r="V367" s="2465"/>
      <c r="W367" s="2465"/>
      <c r="X367" s="2465"/>
      <c r="Y367" s="2465"/>
      <c r="Z367" s="2465"/>
      <c r="AA367" s="2465"/>
      <c r="AB367" s="2465"/>
      <c r="AC367" s="2465"/>
      <c r="AD367" s="2465"/>
      <c r="AE367" s="2465"/>
      <c r="AF367" s="2465"/>
      <c r="AG367" s="2465"/>
      <c r="AH367" s="2465"/>
      <c r="AI367" s="2465"/>
      <c r="AJ367" s="2465"/>
      <c r="AK367" s="601"/>
      <c r="AL367" s="601"/>
      <c r="AM367" s="601"/>
      <c r="AN367" s="595"/>
      <c r="AQ367" s="568"/>
      <c r="AR367" s="568"/>
    </row>
    <row r="368" spans="1:44" s="549" customFormat="1" ht="13.15" customHeight="1">
      <c r="A368" s="601"/>
      <c r="B368" s="609"/>
      <c r="C368" s="2465"/>
      <c r="D368" s="2465"/>
      <c r="E368" s="2465"/>
      <c r="F368" s="2465"/>
      <c r="G368" s="2465"/>
      <c r="H368" s="2465"/>
      <c r="I368" s="2465"/>
      <c r="J368" s="2465"/>
      <c r="K368" s="2465"/>
      <c r="L368" s="2465"/>
      <c r="M368" s="2465"/>
      <c r="N368" s="2465"/>
      <c r="O368" s="2465"/>
      <c r="P368" s="2465"/>
      <c r="Q368" s="2465"/>
      <c r="R368" s="2465"/>
      <c r="S368" s="2465"/>
      <c r="T368" s="2465"/>
      <c r="U368" s="2465"/>
      <c r="V368" s="2465"/>
      <c r="W368" s="2465"/>
      <c r="X368" s="2465"/>
      <c r="Y368" s="2465"/>
      <c r="Z368" s="2465"/>
      <c r="AA368" s="2465"/>
      <c r="AB368" s="2465"/>
      <c r="AC368" s="2465"/>
      <c r="AD368" s="2465"/>
      <c r="AE368" s="2465"/>
      <c r="AF368" s="2465"/>
      <c r="AG368" s="2465"/>
      <c r="AH368" s="2465"/>
      <c r="AI368" s="2465"/>
      <c r="AJ368" s="2465"/>
      <c r="AK368" s="601"/>
      <c r="AL368" s="601"/>
      <c r="AM368" s="601"/>
      <c r="AN368" s="595"/>
      <c r="AQ368" s="568"/>
      <c r="AR368" s="568"/>
    </row>
    <row r="369" spans="1:46" s="549" customFormat="1" ht="12.75" customHeight="1">
      <c r="A369" s="601"/>
      <c r="B369" s="609"/>
      <c r="C369" s="2465"/>
      <c r="D369" s="2465"/>
      <c r="E369" s="2465"/>
      <c r="F369" s="2465"/>
      <c r="G369" s="2465"/>
      <c r="H369" s="2465"/>
      <c r="I369" s="2465"/>
      <c r="J369" s="2465"/>
      <c r="K369" s="2465"/>
      <c r="L369" s="2465"/>
      <c r="M369" s="2465"/>
      <c r="N369" s="2465"/>
      <c r="O369" s="2465"/>
      <c r="P369" s="2465"/>
      <c r="Q369" s="2465"/>
      <c r="R369" s="2465"/>
      <c r="S369" s="2465"/>
      <c r="T369" s="2465"/>
      <c r="U369" s="2465"/>
      <c r="V369" s="2465"/>
      <c r="W369" s="2465"/>
      <c r="X369" s="2465"/>
      <c r="Y369" s="2465"/>
      <c r="Z369" s="2465"/>
      <c r="AA369" s="2465"/>
      <c r="AB369" s="2465"/>
      <c r="AC369" s="2465"/>
      <c r="AD369" s="2465"/>
      <c r="AE369" s="2465"/>
      <c r="AF369" s="2465"/>
      <c r="AG369" s="2465"/>
      <c r="AH369" s="2465"/>
      <c r="AI369" s="2465"/>
      <c r="AJ369" s="2465"/>
      <c r="AK369" s="601"/>
      <c r="AL369" s="601"/>
      <c r="AM369" s="601"/>
      <c r="AN369" s="595"/>
      <c r="AO369" s="690"/>
      <c r="AP369" s="690"/>
      <c r="AQ369" s="568"/>
    </row>
    <row r="370" spans="1:46" s="549" customFormat="1" ht="11.85" customHeight="1">
      <c r="A370" s="601"/>
      <c r="B370" s="609"/>
      <c r="C370" s="2465"/>
      <c r="D370" s="2465"/>
      <c r="E370" s="2465"/>
      <c r="F370" s="2465"/>
      <c r="G370" s="2465"/>
      <c r="H370" s="2465"/>
      <c r="I370" s="2465"/>
      <c r="J370" s="2465"/>
      <c r="K370" s="2465"/>
      <c r="L370" s="2465"/>
      <c r="M370" s="2465"/>
      <c r="N370" s="2465"/>
      <c r="O370" s="2465"/>
      <c r="P370" s="2465"/>
      <c r="Q370" s="2465"/>
      <c r="R370" s="2465"/>
      <c r="S370" s="2465"/>
      <c r="T370" s="2465"/>
      <c r="U370" s="2465"/>
      <c r="V370" s="2465"/>
      <c r="W370" s="2465"/>
      <c r="X370" s="2465"/>
      <c r="Y370" s="2465"/>
      <c r="Z370" s="2465"/>
      <c r="AA370" s="2465"/>
      <c r="AB370" s="2465"/>
      <c r="AC370" s="2465"/>
      <c r="AD370" s="2465"/>
      <c r="AE370" s="2465"/>
      <c r="AF370" s="2465"/>
      <c r="AG370" s="2465"/>
      <c r="AH370" s="2465"/>
      <c r="AI370" s="2465"/>
      <c r="AJ370" s="2465"/>
      <c r="AK370" s="601"/>
      <c r="AL370" s="601"/>
      <c r="AM370" s="601"/>
      <c r="AN370" s="595"/>
      <c r="AO370" s="691" t="s">
        <v>112</v>
      </c>
      <c r="AP370" s="692">
        <f>IF(C394="Yes",5,0)</f>
        <v>0</v>
      </c>
      <c r="AS370" s="539" t="s">
        <v>1447</v>
      </c>
    </row>
    <row r="371" spans="1:46" s="549" customFormat="1" ht="12.75" customHeight="1">
      <c r="A371" s="601"/>
      <c r="B371" s="609"/>
      <c r="C371" s="2465"/>
      <c r="D371" s="2465"/>
      <c r="E371" s="2465"/>
      <c r="F371" s="2465"/>
      <c r="G371" s="2465"/>
      <c r="H371" s="2465"/>
      <c r="I371" s="2465"/>
      <c r="J371" s="2465"/>
      <c r="K371" s="2465"/>
      <c r="L371" s="2465"/>
      <c r="M371" s="2465"/>
      <c r="N371" s="2465"/>
      <c r="O371" s="2465"/>
      <c r="P371" s="2465"/>
      <c r="Q371" s="2465"/>
      <c r="R371" s="2465"/>
      <c r="S371" s="2465"/>
      <c r="T371" s="2465"/>
      <c r="U371" s="2465"/>
      <c r="V371" s="2465"/>
      <c r="W371" s="2465"/>
      <c r="X371" s="2465"/>
      <c r="Y371" s="2465"/>
      <c r="Z371" s="2465"/>
      <c r="AA371" s="2465"/>
      <c r="AB371" s="2465"/>
      <c r="AC371" s="2465"/>
      <c r="AD371" s="2465"/>
      <c r="AE371" s="2465"/>
      <c r="AF371" s="2465"/>
      <c r="AG371" s="2465"/>
      <c r="AH371" s="2465"/>
      <c r="AI371" s="2465"/>
      <c r="AJ371" s="2465"/>
      <c r="AK371" s="601"/>
      <c r="AL371" s="601"/>
      <c r="AM371" s="601"/>
      <c r="AN371" s="595"/>
      <c r="AO371" s="691" t="s">
        <v>113</v>
      </c>
      <c r="AP371" s="692">
        <f>IF(C402="Yes",5,0)</f>
        <v>0</v>
      </c>
      <c r="AS371" s="2533">
        <f>IF(Application!D211="Non-Targeted",(SUM(AQ379+AQ388)),AS375)</f>
        <v>10</v>
      </c>
      <c r="AT371" s="2533"/>
    </row>
    <row r="372" spans="1:46" s="549" customFormat="1" ht="12.75" customHeight="1">
      <c r="A372" s="601"/>
      <c r="B372" s="609"/>
      <c r="C372" s="2465"/>
      <c r="D372" s="2465"/>
      <c r="E372" s="2465"/>
      <c r="F372" s="2465"/>
      <c r="G372" s="2465"/>
      <c r="H372" s="2465"/>
      <c r="I372" s="2465"/>
      <c r="J372" s="2465"/>
      <c r="K372" s="2465"/>
      <c r="L372" s="2465"/>
      <c r="M372" s="2465"/>
      <c r="N372" s="2465"/>
      <c r="O372" s="2465"/>
      <c r="P372" s="2465"/>
      <c r="Q372" s="2465"/>
      <c r="R372" s="2465"/>
      <c r="S372" s="2465"/>
      <c r="T372" s="2465"/>
      <c r="U372" s="2465"/>
      <c r="V372" s="2465"/>
      <c r="W372" s="2465"/>
      <c r="X372" s="2465"/>
      <c r="Y372" s="2465"/>
      <c r="Z372" s="2465"/>
      <c r="AA372" s="2465"/>
      <c r="AB372" s="2465"/>
      <c r="AC372" s="2465"/>
      <c r="AD372" s="2465"/>
      <c r="AE372" s="2465"/>
      <c r="AF372" s="2465"/>
      <c r="AG372" s="2465"/>
      <c r="AH372" s="2465"/>
      <c r="AI372" s="2465"/>
      <c r="AJ372" s="2465"/>
      <c r="AK372" s="601"/>
      <c r="AL372" s="601"/>
      <c r="AM372" s="601"/>
      <c r="AN372" s="595"/>
      <c r="AO372" s="691" t="s">
        <v>119</v>
      </c>
      <c r="AP372" s="692">
        <f>IF(C410="Yes",7,0)</f>
        <v>7</v>
      </c>
      <c r="AS372" s="539" t="s">
        <v>1448</v>
      </c>
    </row>
    <row r="373" spans="1:46" s="549" customFormat="1" ht="12.75" customHeight="1">
      <c r="B373" s="609"/>
      <c r="C373" s="2465"/>
      <c r="D373" s="2465"/>
      <c r="E373" s="2465"/>
      <c r="F373" s="2465"/>
      <c r="G373" s="2465"/>
      <c r="H373" s="2465"/>
      <c r="I373" s="2465"/>
      <c r="J373" s="2465"/>
      <c r="K373" s="2465"/>
      <c r="L373" s="2465"/>
      <c r="M373" s="2465"/>
      <c r="N373" s="2465"/>
      <c r="O373" s="2465"/>
      <c r="P373" s="2465"/>
      <c r="Q373" s="2465"/>
      <c r="R373" s="2465"/>
      <c r="S373" s="2465"/>
      <c r="T373" s="2465"/>
      <c r="U373" s="2465"/>
      <c r="V373" s="2465"/>
      <c r="W373" s="2465"/>
      <c r="X373" s="2465"/>
      <c r="Y373" s="2465"/>
      <c r="Z373" s="2465"/>
      <c r="AA373" s="2465"/>
      <c r="AB373" s="2465"/>
      <c r="AC373" s="2465"/>
      <c r="AD373" s="2465"/>
      <c r="AE373" s="2465"/>
      <c r="AF373" s="2465"/>
      <c r="AG373" s="2465"/>
      <c r="AH373" s="2465"/>
      <c r="AI373" s="2465"/>
      <c r="AJ373" s="2465"/>
      <c r="AK373" s="601"/>
      <c r="AL373" s="601"/>
      <c r="AM373" s="601"/>
      <c r="AN373" s="595"/>
      <c r="AO373" s="595"/>
      <c r="AP373" s="692">
        <f>IF(C412="Yes",5,0)</f>
        <v>0</v>
      </c>
      <c r="AS373" s="2533">
        <f>IF(AND(AQ379&gt;0,AQ388&gt;0),(AQ379+AQ388)/2,0)</f>
        <v>0</v>
      </c>
      <c r="AT373" s="2533"/>
    </row>
    <row r="374" spans="1:46" s="549" customFormat="1" ht="12.75" customHeight="1">
      <c r="A374" s="601"/>
      <c r="B374" s="609"/>
      <c r="C374" s="2465"/>
      <c r="D374" s="2465"/>
      <c r="E374" s="2465"/>
      <c r="F374" s="2465"/>
      <c r="G374" s="2465"/>
      <c r="H374" s="2465"/>
      <c r="I374" s="2465"/>
      <c r="J374" s="2465"/>
      <c r="K374" s="2465"/>
      <c r="L374" s="2465"/>
      <c r="M374" s="2465"/>
      <c r="N374" s="2465"/>
      <c r="O374" s="2465"/>
      <c r="P374" s="2465"/>
      <c r="Q374" s="2465"/>
      <c r="R374" s="2465"/>
      <c r="S374" s="2465"/>
      <c r="T374" s="2465"/>
      <c r="U374" s="2465"/>
      <c r="V374" s="2465"/>
      <c r="W374" s="2465"/>
      <c r="X374" s="2465"/>
      <c r="Y374" s="2465"/>
      <c r="Z374" s="2465"/>
      <c r="AA374" s="2465"/>
      <c r="AB374" s="2465"/>
      <c r="AC374" s="2465"/>
      <c r="AD374" s="2465"/>
      <c r="AE374" s="2465"/>
      <c r="AF374" s="2465"/>
      <c r="AG374" s="2465"/>
      <c r="AH374" s="2465"/>
      <c r="AI374" s="2465"/>
      <c r="AJ374" s="2465"/>
      <c r="AK374" s="601"/>
      <c r="AL374" s="601"/>
      <c r="AM374" s="601"/>
      <c r="AN374" s="595"/>
      <c r="AO374" s="691" t="s">
        <v>581</v>
      </c>
      <c r="AP374" s="692">
        <f>IF(C420="Yes",5,0)</f>
        <v>0</v>
      </c>
      <c r="AS374" s="539" t="s">
        <v>1852</v>
      </c>
    </row>
    <row r="375" spans="1:46" s="549" customFormat="1" ht="12.75" customHeight="1">
      <c r="A375" s="601"/>
      <c r="B375" s="609"/>
      <c r="C375" s="2534" t="s">
        <v>2185</v>
      </c>
      <c r="D375" s="2534"/>
      <c r="E375" s="2534"/>
      <c r="F375" s="2534"/>
      <c r="G375" s="2534"/>
      <c r="H375" s="2534"/>
      <c r="I375" s="2534"/>
      <c r="J375" s="2534"/>
      <c r="K375" s="2534"/>
      <c r="L375" s="2534"/>
      <c r="M375" s="2534"/>
      <c r="N375" s="2534"/>
      <c r="O375" s="2534"/>
      <c r="P375" s="2534"/>
      <c r="Q375" s="2534"/>
      <c r="R375" s="2534"/>
      <c r="S375" s="2534"/>
      <c r="T375" s="2534"/>
      <c r="U375" s="2534"/>
      <c r="V375" s="2534"/>
      <c r="W375" s="2534"/>
      <c r="X375" s="2534"/>
      <c r="Y375" s="2534"/>
      <c r="Z375" s="2534"/>
      <c r="AA375" s="2534"/>
      <c r="AB375" s="2534"/>
      <c r="AC375" s="2534"/>
      <c r="AD375" s="2534"/>
      <c r="AE375" s="2534"/>
      <c r="AF375" s="2534"/>
      <c r="AG375" s="2534"/>
      <c r="AH375" s="2534"/>
      <c r="AI375" s="2534"/>
      <c r="AJ375" s="2534"/>
      <c r="AK375" s="601"/>
      <c r="AL375" s="601"/>
      <c r="AM375" s="601"/>
      <c r="AN375" s="595"/>
      <c r="AO375" s="595"/>
      <c r="AP375" s="692">
        <f>IF(C422="Yes",3,0)</f>
        <v>3</v>
      </c>
      <c r="AS375" s="2533">
        <f>IF(AQ379=0,AQ388,AQ379)</f>
        <v>10</v>
      </c>
      <c r="AT375" s="2533"/>
    </row>
    <row r="376" spans="1:46" s="549" customFormat="1" ht="12.75" customHeight="1">
      <c r="A376" s="601"/>
      <c r="B376" s="609"/>
      <c r="C376" s="2534"/>
      <c r="D376" s="2534"/>
      <c r="E376" s="2534"/>
      <c r="F376" s="2534"/>
      <c r="G376" s="2534"/>
      <c r="H376" s="2534"/>
      <c r="I376" s="2534"/>
      <c r="J376" s="2534"/>
      <c r="K376" s="2534"/>
      <c r="L376" s="2534"/>
      <c r="M376" s="2534"/>
      <c r="N376" s="2534"/>
      <c r="O376" s="2534"/>
      <c r="P376" s="2534"/>
      <c r="Q376" s="2534"/>
      <c r="R376" s="2534"/>
      <c r="S376" s="2534"/>
      <c r="T376" s="2534"/>
      <c r="U376" s="2534"/>
      <c r="V376" s="2534"/>
      <c r="W376" s="2534"/>
      <c r="X376" s="2534"/>
      <c r="Y376" s="2534"/>
      <c r="Z376" s="2534"/>
      <c r="AA376" s="2534"/>
      <c r="AB376" s="2534"/>
      <c r="AC376" s="2534"/>
      <c r="AD376" s="2534"/>
      <c r="AE376" s="2534"/>
      <c r="AF376" s="2534"/>
      <c r="AG376" s="2534"/>
      <c r="AH376" s="2534"/>
      <c r="AI376" s="2534"/>
      <c r="AJ376" s="2534"/>
      <c r="AK376" s="601"/>
      <c r="AL376" s="601"/>
      <c r="AM376" s="601"/>
      <c r="AN376" s="595"/>
      <c r="AO376" s="691" t="s">
        <v>763</v>
      </c>
      <c r="AP376" s="692">
        <f>IF(C425="Yes",5,0)</f>
        <v>0</v>
      </c>
    </row>
    <row r="377" spans="1:46" s="549" customFormat="1" ht="12.75" customHeight="1">
      <c r="A377" s="601"/>
      <c r="B377" s="609"/>
      <c r="C377" s="2534"/>
      <c r="D377" s="2534"/>
      <c r="E377" s="2534"/>
      <c r="F377" s="2534"/>
      <c r="G377" s="2534"/>
      <c r="H377" s="2534"/>
      <c r="I377" s="2534"/>
      <c r="J377" s="2534"/>
      <c r="K377" s="2534"/>
      <c r="L377" s="2534"/>
      <c r="M377" s="2534"/>
      <c r="N377" s="2534"/>
      <c r="O377" s="2534"/>
      <c r="P377" s="2534"/>
      <c r="Q377" s="2534"/>
      <c r="R377" s="2534"/>
      <c r="S377" s="2534"/>
      <c r="T377" s="2534"/>
      <c r="U377" s="2534"/>
      <c r="V377" s="2534"/>
      <c r="W377" s="2534"/>
      <c r="X377" s="2534"/>
      <c r="Y377" s="2534"/>
      <c r="Z377" s="2534"/>
      <c r="AA377" s="2534"/>
      <c r="AB377" s="2534"/>
      <c r="AC377" s="2534"/>
      <c r="AD377" s="2534"/>
      <c r="AE377" s="2534"/>
      <c r="AF377" s="2534"/>
      <c r="AG377" s="2534"/>
      <c r="AH377" s="2534"/>
      <c r="AI377" s="2534"/>
      <c r="AJ377" s="2534"/>
      <c r="AK377" s="601"/>
      <c r="AL377" s="601"/>
      <c r="AM377" s="601"/>
      <c r="AN377" s="595"/>
      <c r="AO377" s="691" t="s">
        <v>584</v>
      </c>
      <c r="AP377" s="692">
        <f>IF(C434="Yes",5,0)</f>
        <v>0</v>
      </c>
    </row>
    <row r="378" spans="1:46" s="549" customFormat="1" ht="11.85" customHeight="1">
      <c r="A378" s="601"/>
      <c r="B378" s="609"/>
      <c r="C378" s="2534"/>
      <c r="D378" s="2534"/>
      <c r="E378" s="2534"/>
      <c r="F378" s="2534"/>
      <c r="G378" s="2534"/>
      <c r="H378" s="2534"/>
      <c r="I378" s="2534"/>
      <c r="J378" s="2534"/>
      <c r="K378" s="2534"/>
      <c r="L378" s="2534"/>
      <c r="M378" s="2534"/>
      <c r="N378" s="2534"/>
      <c r="O378" s="2534"/>
      <c r="P378" s="2534"/>
      <c r="Q378" s="2534"/>
      <c r="R378" s="2534"/>
      <c r="S378" s="2534"/>
      <c r="T378" s="2534"/>
      <c r="U378" s="2534"/>
      <c r="V378" s="2534"/>
      <c r="W378" s="2534"/>
      <c r="X378" s="2534"/>
      <c r="Y378" s="2534"/>
      <c r="Z378" s="2534"/>
      <c r="AA378" s="2534"/>
      <c r="AB378" s="2534"/>
      <c r="AC378" s="2534"/>
      <c r="AD378" s="2534"/>
      <c r="AE378" s="2534"/>
      <c r="AF378" s="2534"/>
      <c r="AG378" s="2534"/>
      <c r="AH378" s="2534"/>
      <c r="AI378" s="2534"/>
      <c r="AJ378" s="2534"/>
      <c r="AK378" s="601"/>
      <c r="AL378" s="601"/>
      <c r="AM378" s="601"/>
      <c r="AN378" s="595"/>
      <c r="AO378" s="693"/>
      <c r="AP378" s="694">
        <f>IF(C436="Yes",3,0)</f>
        <v>0</v>
      </c>
    </row>
    <row r="379" spans="1:46" s="549" customFormat="1" ht="12.4" customHeight="1">
      <c r="A379" s="601"/>
      <c r="B379" s="609"/>
      <c r="C379" s="2534"/>
      <c r="D379" s="2534"/>
      <c r="E379" s="2534"/>
      <c r="F379" s="2534"/>
      <c r="G379" s="2534"/>
      <c r="H379" s="2534"/>
      <c r="I379" s="2534"/>
      <c r="J379" s="2534"/>
      <c r="K379" s="2534"/>
      <c r="L379" s="2534"/>
      <c r="M379" s="2534"/>
      <c r="N379" s="2534"/>
      <c r="O379" s="2534"/>
      <c r="P379" s="2534"/>
      <c r="Q379" s="2534"/>
      <c r="R379" s="2534"/>
      <c r="S379" s="2534"/>
      <c r="T379" s="2534"/>
      <c r="U379" s="2534"/>
      <c r="V379" s="2534"/>
      <c r="W379" s="2534"/>
      <c r="X379" s="2534"/>
      <c r="Y379" s="2534"/>
      <c r="Z379" s="2534"/>
      <c r="AA379" s="2534"/>
      <c r="AB379" s="2534"/>
      <c r="AC379" s="2534"/>
      <c r="AD379" s="2534"/>
      <c r="AE379" s="2534"/>
      <c r="AF379" s="2534"/>
      <c r="AG379" s="2534"/>
      <c r="AH379" s="2534"/>
      <c r="AI379" s="2534"/>
      <c r="AJ379" s="2534"/>
      <c r="AK379" s="601"/>
      <c r="AL379" s="601"/>
      <c r="AM379" s="601"/>
      <c r="AN379" s="595"/>
      <c r="AO379" s="695" t="s">
        <v>227</v>
      </c>
      <c r="AP379" s="696">
        <f>SUM(AP370:AP378)</f>
        <v>10</v>
      </c>
      <c r="AQ379" s="2468">
        <f>IF(AP379&gt;0,AP379,0)</f>
        <v>10</v>
      </c>
      <c r="AR379" s="2468"/>
    </row>
    <row r="380" spans="1:46" s="549" customFormat="1" ht="12.75" customHeight="1">
      <c r="A380" s="601"/>
      <c r="B380" s="609"/>
      <c r="C380" s="2534"/>
      <c r="D380" s="2534"/>
      <c r="E380" s="2534"/>
      <c r="F380" s="2534"/>
      <c r="G380" s="2534"/>
      <c r="H380" s="2534"/>
      <c r="I380" s="2534"/>
      <c r="J380" s="2534"/>
      <c r="K380" s="2534"/>
      <c r="L380" s="2534"/>
      <c r="M380" s="2534"/>
      <c r="N380" s="2534"/>
      <c r="O380" s="2534"/>
      <c r="P380" s="2534"/>
      <c r="Q380" s="2534"/>
      <c r="R380" s="2534"/>
      <c r="S380" s="2534"/>
      <c r="T380" s="2534"/>
      <c r="U380" s="2534"/>
      <c r="V380" s="2534"/>
      <c r="W380" s="2534"/>
      <c r="X380" s="2534"/>
      <c r="Y380" s="2534"/>
      <c r="Z380" s="2534"/>
      <c r="AA380" s="2534"/>
      <c r="AB380" s="2534"/>
      <c r="AC380" s="2534"/>
      <c r="AD380" s="2534"/>
      <c r="AE380" s="2534"/>
      <c r="AF380" s="2534"/>
      <c r="AG380" s="2534"/>
      <c r="AH380" s="2534"/>
      <c r="AI380" s="2534"/>
      <c r="AJ380" s="2534"/>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65" t="s">
        <v>1449</v>
      </c>
      <c r="D382" s="2465"/>
      <c r="E382" s="2465"/>
      <c r="F382" s="2465"/>
      <c r="G382" s="2465"/>
      <c r="H382" s="2465"/>
      <c r="I382" s="2465"/>
      <c r="J382" s="2465"/>
      <c r="K382" s="2465"/>
      <c r="L382" s="2465"/>
      <c r="M382" s="2465"/>
      <c r="N382" s="2465"/>
      <c r="O382" s="2465"/>
      <c r="P382" s="2465"/>
      <c r="Q382" s="2465"/>
      <c r="R382" s="2465"/>
      <c r="S382" s="2465"/>
      <c r="T382" s="2465"/>
      <c r="U382" s="2465"/>
      <c r="V382" s="2465"/>
      <c r="W382" s="2465"/>
      <c r="X382" s="2465"/>
      <c r="Y382" s="2465"/>
      <c r="Z382" s="2465"/>
      <c r="AA382" s="2465"/>
      <c r="AB382" s="2465"/>
      <c r="AC382" s="2465"/>
      <c r="AD382" s="2465"/>
      <c r="AE382" s="2465"/>
      <c r="AF382" s="2465"/>
      <c r="AG382" s="2465"/>
      <c r="AH382" s="2465"/>
      <c r="AI382" s="2465"/>
      <c r="AJ382" s="2465"/>
      <c r="AK382" s="601"/>
      <c r="AL382" s="601"/>
      <c r="AM382" s="601"/>
      <c r="AN382" s="595"/>
      <c r="AO382" s="691" t="s">
        <v>456</v>
      </c>
      <c r="AP382" s="692">
        <f>IF(C455="Yes",5,0)</f>
        <v>0</v>
      </c>
    </row>
    <row r="383" spans="1:46" s="549" customFormat="1" ht="12.75" customHeight="1">
      <c r="A383" s="601"/>
      <c r="B383" s="609"/>
      <c r="C383" s="2465"/>
      <c r="D383" s="2465"/>
      <c r="E383" s="2465"/>
      <c r="F383" s="2465"/>
      <c r="G383" s="2465"/>
      <c r="H383" s="2465"/>
      <c r="I383" s="2465"/>
      <c r="J383" s="2465"/>
      <c r="K383" s="2465"/>
      <c r="L383" s="2465"/>
      <c r="M383" s="2465"/>
      <c r="N383" s="2465"/>
      <c r="O383" s="2465"/>
      <c r="P383" s="2465"/>
      <c r="Q383" s="2465"/>
      <c r="R383" s="2465"/>
      <c r="S383" s="2465"/>
      <c r="T383" s="2465"/>
      <c r="U383" s="2465"/>
      <c r="V383" s="2465"/>
      <c r="W383" s="2465"/>
      <c r="X383" s="2465"/>
      <c r="Y383" s="2465"/>
      <c r="Z383" s="2465"/>
      <c r="AA383" s="2465"/>
      <c r="AB383" s="2465"/>
      <c r="AC383" s="2465"/>
      <c r="AD383" s="2465"/>
      <c r="AE383" s="2465"/>
      <c r="AF383" s="2465"/>
      <c r="AG383" s="2465"/>
      <c r="AH383" s="2465"/>
      <c r="AI383" s="2465"/>
      <c r="AJ383" s="2465"/>
      <c r="AK383" s="601"/>
      <c r="AL383" s="601"/>
      <c r="AM383" s="601"/>
      <c r="AN383" s="595"/>
      <c r="AO383" s="691" t="s">
        <v>461</v>
      </c>
      <c r="AP383" s="692">
        <f>IF(C462="Yes",5,0)</f>
        <v>0</v>
      </c>
    </row>
    <row r="384" spans="1:46" s="549" customFormat="1" ht="68.099999999999994" customHeight="1">
      <c r="A384" s="601"/>
      <c r="B384" s="609"/>
      <c r="C384" s="2465"/>
      <c r="D384" s="2465"/>
      <c r="E384" s="2465"/>
      <c r="F384" s="2465"/>
      <c r="G384" s="2465"/>
      <c r="H384" s="2465"/>
      <c r="I384" s="2465"/>
      <c r="J384" s="2465"/>
      <c r="K384" s="2465"/>
      <c r="L384" s="2465"/>
      <c r="M384" s="2465"/>
      <c r="N384" s="2465"/>
      <c r="O384" s="2465"/>
      <c r="P384" s="2465"/>
      <c r="Q384" s="2465"/>
      <c r="R384" s="2465"/>
      <c r="S384" s="2465"/>
      <c r="T384" s="2465"/>
      <c r="U384" s="2465"/>
      <c r="V384" s="2465"/>
      <c r="W384" s="2465"/>
      <c r="X384" s="2465"/>
      <c r="Y384" s="2465"/>
      <c r="Z384" s="2465"/>
      <c r="AA384" s="2465"/>
      <c r="AB384" s="2465"/>
      <c r="AC384" s="2465"/>
      <c r="AD384" s="2465"/>
      <c r="AE384" s="2465"/>
      <c r="AF384" s="2465"/>
      <c r="AG384" s="2465"/>
      <c r="AH384" s="2465"/>
      <c r="AI384" s="2465"/>
      <c r="AJ384" s="2465"/>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66">
        <f>Application!DU810-U387</f>
        <v>306</v>
      </c>
      <c r="V386" s="2466"/>
      <c r="W386" s="2466"/>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67">
        <f>IF(Application!D211="SRO",Application!DU763,Application!AG764)</f>
        <v>0</v>
      </c>
      <c r="V387" s="2467"/>
      <c r="W387" s="2467"/>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8">
        <f>IF(AP388&gt;0,AP388,0)</f>
        <v>0</v>
      </c>
      <c r="AR388" s="2468"/>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44" t="s">
        <v>1451</v>
      </c>
      <c r="G390" s="2444"/>
      <c r="H390" s="2444"/>
      <c r="I390" s="2444"/>
      <c r="J390" s="2444"/>
      <c r="K390" s="2444"/>
      <c r="L390" s="2444"/>
      <c r="M390" s="2444"/>
      <c r="N390" s="2444"/>
      <c r="O390" s="2444"/>
      <c r="P390" s="2444"/>
      <c r="Q390" s="2444"/>
      <c r="R390" s="2444"/>
      <c r="S390" s="2444"/>
      <c r="T390" s="2444"/>
      <c r="U390" s="2444"/>
      <c r="V390" s="2444"/>
      <c r="W390" s="2444"/>
      <c r="X390" s="2444"/>
      <c r="Y390" s="2444"/>
      <c r="Z390" s="2444"/>
      <c r="AA390" s="2444"/>
      <c r="AB390" s="2444"/>
      <c r="AC390" s="2444"/>
      <c r="AD390" s="2444"/>
      <c r="AE390" s="2444"/>
      <c r="AF390" s="2444"/>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5"/>
      <c r="G391" s="2445"/>
      <c r="H391" s="2445"/>
      <c r="I391" s="2445"/>
      <c r="J391" s="2445"/>
      <c r="K391" s="2445"/>
      <c r="L391" s="2445"/>
      <c r="M391" s="2445"/>
      <c r="N391" s="2445"/>
      <c r="O391" s="2445"/>
      <c r="P391" s="2445"/>
      <c r="Q391" s="2445"/>
      <c r="R391" s="2445"/>
      <c r="S391" s="2445"/>
      <c r="T391" s="2445"/>
      <c r="U391" s="2445"/>
      <c r="V391" s="2445"/>
      <c r="W391" s="2445"/>
      <c r="X391" s="2445"/>
      <c r="Y391" s="2445"/>
      <c r="Z391" s="2445"/>
      <c r="AA391" s="2445"/>
      <c r="AB391" s="2445"/>
      <c r="AC391" s="2445"/>
      <c r="AD391" s="2445"/>
      <c r="AE391" s="2445"/>
      <c r="AF391" s="2445"/>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5"/>
      <c r="G392" s="2445"/>
      <c r="H392" s="2445"/>
      <c r="I392" s="2445"/>
      <c r="J392" s="2445"/>
      <c r="K392" s="2445"/>
      <c r="L392" s="2445"/>
      <c r="M392" s="2445"/>
      <c r="N392" s="2445"/>
      <c r="O392" s="2445"/>
      <c r="P392" s="2445"/>
      <c r="Q392" s="2445"/>
      <c r="R392" s="2445"/>
      <c r="S392" s="2445"/>
      <c r="T392" s="2445"/>
      <c r="U392" s="2445"/>
      <c r="V392" s="2445"/>
      <c r="W392" s="2445"/>
      <c r="X392" s="2445"/>
      <c r="Y392" s="2445"/>
      <c r="Z392" s="2445"/>
      <c r="AA392" s="2445"/>
      <c r="AB392" s="2445"/>
      <c r="AC392" s="2445"/>
      <c r="AD392" s="2445"/>
      <c r="AE392" s="2445"/>
      <c r="AF392" s="2445"/>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5"/>
      <c r="G393" s="2445"/>
      <c r="H393" s="2445"/>
      <c r="I393" s="2445"/>
      <c r="J393" s="2445"/>
      <c r="K393" s="2445"/>
      <c r="L393" s="2445"/>
      <c r="M393" s="2445"/>
      <c r="N393" s="2445"/>
      <c r="O393" s="2445"/>
      <c r="P393" s="2445"/>
      <c r="Q393" s="2445"/>
      <c r="R393" s="2445"/>
      <c r="S393" s="2445"/>
      <c r="T393" s="2445"/>
      <c r="U393" s="2445"/>
      <c r="V393" s="2445"/>
      <c r="W393" s="2445"/>
      <c r="X393" s="2445"/>
      <c r="Y393" s="2445"/>
      <c r="Z393" s="2445"/>
      <c r="AA393" s="2445"/>
      <c r="AB393" s="2445"/>
      <c r="AC393" s="2445"/>
      <c r="AD393" s="2445"/>
      <c r="AE393" s="2445"/>
      <c r="AF393" s="2445"/>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9" t="s">
        <v>591</v>
      </c>
      <c r="D394" s="2416"/>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70" t="s">
        <v>1453</v>
      </c>
      <c r="AG394" s="2470"/>
      <c r="AH394" s="2470"/>
      <c r="AI394" s="2470"/>
      <c r="AJ394" s="2470"/>
      <c r="AK394" s="2470"/>
      <c r="AL394" s="2471"/>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44" t="s">
        <v>1454</v>
      </c>
      <c r="G397" s="2444"/>
      <c r="H397" s="2444"/>
      <c r="I397" s="2444"/>
      <c r="J397" s="2444"/>
      <c r="K397" s="2444"/>
      <c r="L397" s="2444"/>
      <c r="M397" s="2444"/>
      <c r="N397" s="2444"/>
      <c r="O397" s="2444"/>
      <c r="P397" s="2444"/>
      <c r="Q397" s="2444"/>
      <c r="R397" s="2444"/>
      <c r="S397" s="2444"/>
      <c r="T397" s="2444"/>
      <c r="U397" s="2444"/>
      <c r="V397" s="2444"/>
      <c r="W397" s="2444"/>
      <c r="X397" s="2444"/>
      <c r="Y397" s="2444"/>
      <c r="Z397" s="2444"/>
      <c r="AA397" s="2444"/>
      <c r="AB397" s="2444"/>
      <c r="AC397" s="2444"/>
      <c r="AD397" s="2444"/>
      <c r="AE397" s="2444"/>
      <c r="AF397" s="2444"/>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5"/>
      <c r="G398" s="2445"/>
      <c r="H398" s="2445"/>
      <c r="I398" s="2445"/>
      <c r="J398" s="2445"/>
      <c r="K398" s="2445"/>
      <c r="L398" s="2445"/>
      <c r="M398" s="2445"/>
      <c r="N398" s="2445"/>
      <c r="O398" s="2445"/>
      <c r="P398" s="2445"/>
      <c r="Q398" s="2445"/>
      <c r="R398" s="2445"/>
      <c r="S398" s="2445"/>
      <c r="T398" s="2445"/>
      <c r="U398" s="2445"/>
      <c r="V398" s="2445"/>
      <c r="W398" s="2445"/>
      <c r="X398" s="2445"/>
      <c r="Y398" s="2445"/>
      <c r="Z398" s="2445"/>
      <c r="AA398" s="2445"/>
      <c r="AB398" s="2445"/>
      <c r="AC398" s="2445"/>
      <c r="AD398" s="2445"/>
      <c r="AE398" s="2445"/>
      <c r="AF398" s="2445"/>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5"/>
      <c r="G399" s="2445"/>
      <c r="H399" s="2445"/>
      <c r="I399" s="2445"/>
      <c r="J399" s="2445"/>
      <c r="K399" s="2445"/>
      <c r="L399" s="2445"/>
      <c r="M399" s="2445"/>
      <c r="N399" s="2445"/>
      <c r="O399" s="2445"/>
      <c r="P399" s="2445"/>
      <c r="Q399" s="2445"/>
      <c r="R399" s="2445"/>
      <c r="S399" s="2445"/>
      <c r="T399" s="2445"/>
      <c r="U399" s="2445"/>
      <c r="V399" s="2445"/>
      <c r="W399" s="2445"/>
      <c r="X399" s="2445"/>
      <c r="Y399" s="2445"/>
      <c r="Z399" s="2445"/>
      <c r="AA399" s="2445"/>
      <c r="AB399" s="2445"/>
      <c r="AC399" s="2445"/>
      <c r="AD399" s="2445"/>
      <c r="AE399" s="2445"/>
      <c r="AF399" s="2445"/>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5"/>
      <c r="G400" s="2445"/>
      <c r="H400" s="2445"/>
      <c r="I400" s="2445"/>
      <c r="J400" s="2445"/>
      <c r="K400" s="2445"/>
      <c r="L400" s="2445"/>
      <c r="M400" s="2445"/>
      <c r="N400" s="2445"/>
      <c r="O400" s="2445"/>
      <c r="P400" s="2445"/>
      <c r="Q400" s="2445"/>
      <c r="R400" s="2445"/>
      <c r="S400" s="2445"/>
      <c r="T400" s="2445"/>
      <c r="U400" s="2445"/>
      <c r="V400" s="2445"/>
      <c r="W400" s="2445"/>
      <c r="X400" s="2445"/>
      <c r="Y400" s="2445"/>
      <c r="Z400" s="2445"/>
      <c r="AA400" s="2445"/>
      <c r="AB400" s="2445"/>
      <c r="AC400" s="2445"/>
      <c r="AD400" s="2445"/>
      <c r="AE400" s="2445"/>
      <c r="AF400" s="2445"/>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5"/>
      <c r="G401" s="2445"/>
      <c r="H401" s="2445"/>
      <c r="I401" s="2445"/>
      <c r="J401" s="2445"/>
      <c r="K401" s="2445"/>
      <c r="L401" s="2445"/>
      <c r="M401" s="2445"/>
      <c r="N401" s="2445"/>
      <c r="O401" s="2445"/>
      <c r="P401" s="2445"/>
      <c r="Q401" s="2445"/>
      <c r="R401" s="2445"/>
      <c r="S401" s="2445"/>
      <c r="T401" s="2445"/>
      <c r="U401" s="2445"/>
      <c r="V401" s="2445"/>
      <c r="W401" s="2445"/>
      <c r="X401" s="2445"/>
      <c r="Y401" s="2445"/>
      <c r="Z401" s="2445"/>
      <c r="AA401" s="2445"/>
      <c r="AB401" s="2445"/>
      <c r="AC401" s="2445"/>
      <c r="AD401" s="2445"/>
      <c r="AE401" s="2445"/>
      <c r="AF401" s="2445"/>
      <c r="AL401" s="728"/>
      <c r="AN401" s="595"/>
      <c r="BS401" s="30"/>
      <c r="BT401" s="30"/>
      <c r="BU401" s="14"/>
      <c r="BV401" s="14"/>
      <c r="BW401" s="14"/>
      <c r="BX401" s="14"/>
      <c r="BY401" s="14"/>
      <c r="BZ401" s="14"/>
      <c r="CA401" s="14"/>
      <c r="CB401" s="14"/>
      <c r="CC401" s="14"/>
    </row>
    <row r="402" spans="1:81" s="549" customFormat="1" ht="12.75" customHeight="1">
      <c r="A402" s="536"/>
      <c r="B402" s="14"/>
      <c r="C402" s="2469" t="s">
        <v>591</v>
      </c>
      <c r="D402" s="2416"/>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70" t="s">
        <v>1453</v>
      </c>
      <c r="AG402" s="2470"/>
      <c r="AH402" s="2470"/>
      <c r="AI402" s="2470"/>
      <c r="AJ402" s="2470"/>
      <c r="AK402" s="2470"/>
      <c r="AL402" s="2471"/>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44" t="s">
        <v>1456</v>
      </c>
      <c r="G405" s="2444"/>
      <c r="H405" s="2444"/>
      <c r="I405" s="2444"/>
      <c r="J405" s="2444"/>
      <c r="K405" s="2444"/>
      <c r="L405" s="2444"/>
      <c r="M405" s="2444"/>
      <c r="N405" s="2444"/>
      <c r="O405" s="2444"/>
      <c r="P405" s="2444"/>
      <c r="Q405" s="2444"/>
      <c r="R405" s="2444"/>
      <c r="S405" s="2444"/>
      <c r="T405" s="2444"/>
      <c r="U405" s="2444"/>
      <c r="V405" s="2444"/>
      <c r="W405" s="2444"/>
      <c r="X405" s="2444"/>
      <c r="Y405" s="2444"/>
      <c r="Z405" s="2444"/>
      <c r="AA405" s="2444"/>
      <c r="AB405" s="2444"/>
      <c r="AC405" s="2444"/>
      <c r="AD405" s="2444"/>
      <c r="AE405" s="2444"/>
      <c r="AF405" s="2444"/>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5"/>
      <c r="G406" s="2445"/>
      <c r="H406" s="2445"/>
      <c r="I406" s="2445"/>
      <c r="J406" s="2445"/>
      <c r="K406" s="2445"/>
      <c r="L406" s="2445"/>
      <c r="M406" s="2445"/>
      <c r="N406" s="2445"/>
      <c r="O406" s="2445"/>
      <c r="P406" s="2445"/>
      <c r="Q406" s="2445"/>
      <c r="R406" s="2445"/>
      <c r="S406" s="2445"/>
      <c r="T406" s="2445"/>
      <c r="U406" s="2445"/>
      <c r="V406" s="2445"/>
      <c r="W406" s="2445"/>
      <c r="X406" s="2445"/>
      <c r="Y406" s="2445"/>
      <c r="Z406" s="2445"/>
      <c r="AA406" s="2445"/>
      <c r="AB406" s="2445"/>
      <c r="AC406" s="2445"/>
      <c r="AD406" s="2445"/>
      <c r="AE406" s="2445"/>
      <c r="AF406" s="2445"/>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5"/>
      <c r="G407" s="2445"/>
      <c r="H407" s="2445"/>
      <c r="I407" s="2445"/>
      <c r="J407" s="2445"/>
      <c r="K407" s="2445"/>
      <c r="L407" s="2445"/>
      <c r="M407" s="2445"/>
      <c r="N407" s="2445"/>
      <c r="O407" s="2445"/>
      <c r="P407" s="2445"/>
      <c r="Q407" s="2445"/>
      <c r="R407" s="2445"/>
      <c r="S407" s="2445"/>
      <c r="T407" s="2445"/>
      <c r="U407" s="2445"/>
      <c r="V407" s="2445"/>
      <c r="W407" s="2445"/>
      <c r="X407" s="2445"/>
      <c r="Y407" s="2445"/>
      <c r="Z407" s="2445"/>
      <c r="AA407" s="2445"/>
      <c r="AB407" s="2445"/>
      <c r="AC407" s="2445"/>
      <c r="AD407" s="2445"/>
      <c r="AE407" s="2445"/>
      <c r="AF407" s="2445"/>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5"/>
      <c r="G408" s="2445"/>
      <c r="H408" s="2445"/>
      <c r="I408" s="2445"/>
      <c r="J408" s="2445"/>
      <c r="K408" s="2445"/>
      <c r="L408" s="2445"/>
      <c r="M408" s="2445"/>
      <c r="N408" s="2445"/>
      <c r="O408" s="2445"/>
      <c r="P408" s="2445"/>
      <c r="Q408" s="2445"/>
      <c r="R408" s="2445"/>
      <c r="S408" s="2445"/>
      <c r="T408" s="2445"/>
      <c r="U408" s="2445"/>
      <c r="V408" s="2445"/>
      <c r="W408" s="2445"/>
      <c r="X408" s="2445"/>
      <c r="Y408" s="2445"/>
      <c r="Z408" s="2445"/>
      <c r="AA408" s="2445"/>
      <c r="AB408" s="2445"/>
      <c r="AC408" s="2445"/>
      <c r="AD408" s="2445"/>
      <c r="AE408" s="2445"/>
      <c r="AF408" s="2445"/>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5"/>
      <c r="G409" s="2445"/>
      <c r="H409" s="2445"/>
      <c r="I409" s="2445"/>
      <c r="J409" s="2445"/>
      <c r="K409" s="2445"/>
      <c r="L409" s="2445"/>
      <c r="M409" s="2445"/>
      <c r="N409" s="2445"/>
      <c r="O409" s="2445"/>
      <c r="P409" s="2445"/>
      <c r="Q409" s="2445"/>
      <c r="R409" s="2445"/>
      <c r="S409" s="2445"/>
      <c r="T409" s="2445"/>
      <c r="U409" s="2445"/>
      <c r="V409" s="2445"/>
      <c r="W409" s="2445"/>
      <c r="X409" s="2445"/>
      <c r="Y409" s="2445"/>
      <c r="Z409" s="2445"/>
      <c r="AA409" s="2445"/>
      <c r="AB409" s="2445"/>
      <c r="AC409" s="2445"/>
      <c r="AD409" s="2445"/>
      <c r="AE409" s="2445"/>
      <c r="AF409" s="2445"/>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9" t="s">
        <v>545</v>
      </c>
      <c r="D410" s="2416"/>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70" t="s">
        <v>1458</v>
      </c>
      <c r="AG410" s="2470"/>
      <c r="AH410" s="2470"/>
      <c r="AI410" s="2470"/>
      <c r="AJ410" s="2470"/>
      <c r="AK410" s="2470"/>
      <c r="AL410" s="2471"/>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9" t="s">
        <v>591</v>
      </c>
      <c r="D412" s="2416"/>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70" t="s">
        <v>1453</v>
      </c>
      <c r="AG412" s="2470"/>
      <c r="AH412" s="2470"/>
      <c r="AI412" s="2470"/>
      <c r="AJ412" s="2470"/>
      <c r="AK412" s="2470"/>
      <c r="AL412" s="2471"/>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44" t="s">
        <v>1462</v>
      </c>
      <c r="G416" s="2444"/>
      <c r="H416" s="2444"/>
      <c r="I416" s="2444"/>
      <c r="J416" s="2444"/>
      <c r="K416" s="2444"/>
      <c r="L416" s="2444"/>
      <c r="M416" s="2444"/>
      <c r="N416" s="2444"/>
      <c r="O416" s="2444"/>
      <c r="P416" s="2444"/>
      <c r="Q416" s="2444"/>
      <c r="R416" s="2444"/>
      <c r="S416" s="2444"/>
      <c r="T416" s="2444"/>
      <c r="U416" s="2444"/>
      <c r="V416" s="2444"/>
      <c r="W416" s="2444"/>
      <c r="X416" s="2444"/>
      <c r="Y416" s="2444"/>
      <c r="Z416" s="2444"/>
      <c r="AA416" s="2444"/>
      <c r="AB416" s="2444"/>
      <c r="AC416" s="2444"/>
      <c r="AD416" s="2444"/>
      <c r="AE416" s="2444"/>
      <c r="AF416" s="2444"/>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5"/>
      <c r="G417" s="2445"/>
      <c r="H417" s="2445"/>
      <c r="I417" s="2445"/>
      <c r="J417" s="2445"/>
      <c r="K417" s="2445"/>
      <c r="L417" s="2445"/>
      <c r="M417" s="2445"/>
      <c r="N417" s="2445"/>
      <c r="O417" s="2445"/>
      <c r="P417" s="2445"/>
      <c r="Q417" s="2445"/>
      <c r="R417" s="2445"/>
      <c r="S417" s="2445"/>
      <c r="T417" s="2445"/>
      <c r="U417" s="2445"/>
      <c r="V417" s="2445"/>
      <c r="W417" s="2445"/>
      <c r="X417" s="2445"/>
      <c r="Y417" s="2445"/>
      <c r="Z417" s="2445"/>
      <c r="AA417" s="2445"/>
      <c r="AB417" s="2445"/>
      <c r="AC417" s="2445"/>
      <c r="AD417" s="2445"/>
      <c r="AE417" s="2445"/>
      <c r="AF417" s="2445"/>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5"/>
      <c r="G418" s="2445"/>
      <c r="H418" s="2445"/>
      <c r="I418" s="2445"/>
      <c r="J418" s="2445"/>
      <c r="K418" s="2445"/>
      <c r="L418" s="2445"/>
      <c r="M418" s="2445"/>
      <c r="N418" s="2445"/>
      <c r="O418" s="2445"/>
      <c r="P418" s="2445"/>
      <c r="Q418" s="2445"/>
      <c r="R418" s="2445"/>
      <c r="S418" s="2445"/>
      <c r="T418" s="2445"/>
      <c r="U418" s="2445"/>
      <c r="V418" s="2445"/>
      <c r="W418" s="2445"/>
      <c r="X418" s="2445"/>
      <c r="Y418" s="2445"/>
      <c r="Z418" s="2445"/>
      <c r="AA418" s="2445"/>
      <c r="AB418" s="2445"/>
      <c r="AC418" s="2445"/>
      <c r="AD418" s="2445"/>
      <c r="AE418" s="2445"/>
      <c r="AF418" s="2445"/>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5"/>
      <c r="G419" s="2445"/>
      <c r="H419" s="2445"/>
      <c r="I419" s="2445"/>
      <c r="J419" s="2445"/>
      <c r="K419" s="2445"/>
      <c r="L419" s="2445"/>
      <c r="M419" s="2445"/>
      <c r="N419" s="2445"/>
      <c r="O419" s="2445"/>
      <c r="P419" s="2445"/>
      <c r="Q419" s="2445"/>
      <c r="R419" s="2445"/>
      <c r="S419" s="2445"/>
      <c r="T419" s="2445"/>
      <c r="U419" s="2445"/>
      <c r="V419" s="2445"/>
      <c r="W419" s="2445"/>
      <c r="X419" s="2445"/>
      <c r="Y419" s="2445"/>
      <c r="Z419" s="2445"/>
      <c r="AA419" s="2445"/>
      <c r="AB419" s="2445"/>
      <c r="AC419" s="2445"/>
      <c r="AD419" s="2445"/>
      <c r="AE419" s="2445"/>
      <c r="AF419" s="2445"/>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9" t="s">
        <v>591</v>
      </c>
      <c r="D420" s="2416"/>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70" t="s">
        <v>1453</v>
      </c>
      <c r="AG420" s="2470"/>
      <c r="AH420" s="2470"/>
      <c r="AI420" s="2470"/>
      <c r="AJ420" s="2470"/>
      <c r="AK420" s="2470"/>
      <c r="AL420" s="2471"/>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9" t="s">
        <v>545</v>
      </c>
      <c r="D422" s="2416"/>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70" t="s">
        <v>1465</v>
      </c>
      <c r="AG422" s="2470"/>
      <c r="AH422" s="2470"/>
      <c r="AI422" s="2470"/>
      <c r="AJ422" s="2470"/>
      <c r="AK422" s="2470"/>
      <c r="AL422" s="2471"/>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9" t="s">
        <v>591</v>
      </c>
      <c r="D425" s="2416"/>
      <c r="E425" s="711" t="s">
        <v>1466</v>
      </c>
      <c r="F425" s="2444" t="s">
        <v>1467</v>
      </c>
      <c r="G425" s="2444"/>
      <c r="H425" s="2444"/>
      <c r="I425" s="2444"/>
      <c r="J425" s="2444"/>
      <c r="K425" s="2444"/>
      <c r="L425" s="2444"/>
      <c r="M425" s="2444"/>
      <c r="N425" s="2444"/>
      <c r="O425" s="2444"/>
      <c r="P425" s="2444"/>
      <c r="Q425" s="2444"/>
      <c r="R425" s="2444"/>
      <c r="S425" s="2444"/>
      <c r="T425" s="2444"/>
      <c r="U425" s="2444"/>
      <c r="V425" s="2444"/>
      <c r="W425" s="2444"/>
      <c r="X425" s="2444"/>
      <c r="Y425" s="2444"/>
      <c r="Z425" s="2444"/>
      <c r="AA425" s="2444"/>
      <c r="AB425" s="2444"/>
      <c r="AC425" s="2444"/>
      <c r="AD425" s="2444"/>
      <c r="AE425" s="2444"/>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5"/>
      <c r="G426" s="2445"/>
      <c r="H426" s="2445"/>
      <c r="I426" s="2445"/>
      <c r="J426" s="2445"/>
      <c r="K426" s="2445"/>
      <c r="L426" s="2445"/>
      <c r="M426" s="2445"/>
      <c r="N426" s="2445"/>
      <c r="O426" s="2445"/>
      <c r="P426" s="2445"/>
      <c r="Q426" s="2445"/>
      <c r="R426" s="2445"/>
      <c r="S426" s="2445"/>
      <c r="T426" s="2445"/>
      <c r="U426" s="2445"/>
      <c r="V426" s="2445"/>
      <c r="W426" s="2445"/>
      <c r="X426" s="2445"/>
      <c r="Y426" s="2445"/>
      <c r="Z426" s="2445"/>
      <c r="AA426" s="2445"/>
      <c r="AB426" s="2445"/>
      <c r="AC426" s="2445"/>
      <c r="AD426" s="2445"/>
      <c r="AE426" s="2445"/>
      <c r="AF426" s="2395" t="s">
        <v>1453</v>
      </c>
      <c r="AG426" s="2395"/>
      <c r="AH426" s="2395"/>
      <c r="AI426" s="2395"/>
      <c r="AJ426" s="2395"/>
      <c r="AK426" s="2395"/>
      <c r="AL426" s="2476"/>
      <c r="AM426" s="568"/>
      <c r="AN426" s="595"/>
      <c r="BS426" s="568"/>
      <c r="BT426" s="568"/>
      <c r="BY426" s="568"/>
      <c r="BZ426" s="568"/>
      <c r="CA426" s="568"/>
      <c r="CB426" s="568"/>
      <c r="CC426" s="568"/>
    </row>
    <row r="427" spans="1:81" s="549" customFormat="1" ht="12.75" customHeight="1">
      <c r="A427" s="536"/>
      <c r="B427" s="14"/>
      <c r="C427" s="727"/>
      <c r="D427" s="14"/>
      <c r="E427" s="687"/>
      <c r="F427" s="2445"/>
      <c r="G427" s="2445"/>
      <c r="H427" s="2445"/>
      <c r="I427" s="2445"/>
      <c r="J427" s="2445"/>
      <c r="K427" s="2445"/>
      <c r="L427" s="2445"/>
      <c r="M427" s="2445"/>
      <c r="N427" s="2445"/>
      <c r="O427" s="2445"/>
      <c r="P427" s="2445"/>
      <c r="Q427" s="2445"/>
      <c r="R427" s="2445"/>
      <c r="S427" s="2445"/>
      <c r="T427" s="2445"/>
      <c r="U427" s="2445"/>
      <c r="V427" s="2445"/>
      <c r="W427" s="2445"/>
      <c r="X427" s="2445"/>
      <c r="Y427" s="2445"/>
      <c r="Z427" s="2445"/>
      <c r="AA427" s="2445"/>
      <c r="AB427" s="2445"/>
      <c r="AC427" s="2445"/>
      <c r="AD427" s="2445"/>
      <c r="AE427" s="2445"/>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6"/>
      <c r="G428" s="2446"/>
      <c r="H428" s="2446"/>
      <c r="I428" s="2446"/>
      <c r="J428" s="2446"/>
      <c r="K428" s="2446"/>
      <c r="L428" s="2446"/>
      <c r="M428" s="2446"/>
      <c r="N428" s="2446"/>
      <c r="O428" s="2446"/>
      <c r="P428" s="2446"/>
      <c r="Q428" s="2446"/>
      <c r="R428" s="2446"/>
      <c r="S428" s="2446"/>
      <c r="T428" s="2446"/>
      <c r="U428" s="2446"/>
      <c r="V428" s="2446"/>
      <c r="W428" s="2446"/>
      <c r="X428" s="2446"/>
      <c r="Y428" s="2446"/>
      <c r="Z428" s="2446"/>
      <c r="AA428" s="2446"/>
      <c r="AB428" s="2446"/>
      <c r="AC428" s="2446"/>
      <c r="AD428" s="2446"/>
      <c r="AE428" s="2446"/>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44" t="s">
        <v>1469</v>
      </c>
      <c r="G430" s="2444"/>
      <c r="H430" s="2444"/>
      <c r="I430" s="2444"/>
      <c r="J430" s="2444"/>
      <c r="K430" s="2444"/>
      <c r="L430" s="2444"/>
      <c r="M430" s="2444"/>
      <c r="N430" s="2444"/>
      <c r="O430" s="2444"/>
      <c r="P430" s="2444"/>
      <c r="Q430" s="2444"/>
      <c r="R430" s="2444"/>
      <c r="S430" s="2444"/>
      <c r="T430" s="2444"/>
      <c r="U430" s="2444"/>
      <c r="V430" s="2444"/>
      <c r="W430" s="2444"/>
      <c r="X430" s="2444"/>
      <c r="Y430" s="2444"/>
      <c r="Z430" s="2444"/>
      <c r="AA430" s="2444"/>
      <c r="AB430" s="2444"/>
      <c r="AC430" s="2444"/>
      <c r="AD430" s="2444"/>
      <c r="AE430" s="2444"/>
      <c r="AF430" s="743"/>
      <c r="AG430" s="743"/>
      <c r="AH430" s="743"/>
      <c r="AI430" s="743"/>
      <c r="AJ430" s="743"/>
      <c r="AK430" s="743"/>
      <c r="AL430" s="744"/>
      <c r="AM430" s="568"/>
    </row>
    <row r="431" spans="1:81">
      <c r="A431" s="536"/>
      <c r="C431" s="727"/>
      <c r="E431" s="687"/>
      <c r="F431" s="2445"/>
      <c r="G431" s="2445"/>
      <c r="H431" s="2445"/>
      <c r="I431" s="2445"/>
      <c r="J431" s="2445"/>
      <c r="K431" s="2445"/>
      <c r="L431" s="2445"/>
      <c r="M431" s="2445"/>
      <c r="N431" s="2445"/>
      <c r="O431" s="2445"/>
      <c r="P431" s="2445"/>
      <c r="Q431" s="2445"/>
      <c r="R431" s="2445"/>
      <c r="S431" s="2445"/>
      <c r="T431" s="2445"/>
      <c r="U431" s="2445"/>
      <c r="V431" s="2445"/>
      <c r="W431" s="2445"/>
      <c r="X431" s="2445"/>
      <c r="Y431" s="2445"/>
      <c r="Z431" s="2445"/>
      <c r="AA431" s="2445"/>
      <c r="AB431" s="2445"/>
      <c r="AC431" s="2445"/>
      <c r="AD431" s="2445"/>
      <c r="AE431" s="2445"/>
      <c r="AF431" s="539"/>
      <c r="AG431" s="536"/>
      <c r="AH431" s="549"/>
      <c r="AI431" s="549"/>
      <c r="AJ431" s="549"/>
      <c r="AK431" s="549"/>
      <c r="AL431" s="728"/>
      <c r="AM431" s="568"/>
    </row>
    <row r="432" spans="1:81" s="549" customFormat="1" ht="12.75" customHeight="1">
      <c r="A432" s="536"/>
      <c r="B432" s="14"/>
      <c r="C432" s="727"/>
      <c r="D432" s="14"/>
      <c r="E432" s="687"/>
      <c r="F432" s="2445"/>
      <c r="G432" s="2445"/>
      <c r="H432" s="2445"/>
      <c r="I432" s="2445"/>
      <c r="J432" s="2445"/>
      <c r="K432" s="2445"/>
      <c r="L432" s="2445"/>
      <c r="M432" s="2445"/>
      <c r="N432" s="2445"/>
      <c r="O432" s="2445"/>
      <c r="P432" s="2445"/>
      <c r="Q432" s="2445"/>
      <c r="R432" s="2445"/>
      <c r="S432" s="2445"/>
      <c r="T432" s="2445"/>
      <c r="U432" s="2445"/>
      <c r="V432" s="2445"/>
      <c r="W432" s="2445"/>
      <c r="X432" s="2445"/>
      <c r="Y432" s="2445"/>
      <c r="Z432" s="2445"/>
      <c r="AA432" s="2445"/>
      <c r="AB432" s="2445"/>
      <c r="AC432" s="2445"/>
      <c r="AD432" s="2445"/>
      <c r="AE432" s="2445"/>
      <c r="AL432" s="728"/>
      <c r="AM432" s="568"/>
      <c r="AN432" s="595"/>
    </row>
    <row r="433" spans="1:60" s="549" customFormat="1" ht="12.75" customHeight="1">
      <c r="A433" s="536"/>
      <c r="B433" s="14"/>
      <c r="C433" s="735"/>
      <c r="F433" s="2445"/>
      <c r="G433" s="2445"/>
      <c r="H433" s="2445"/>
      <c r="I433" s="2445"/>
      <c r="J433" s="2445"/>
      <c r="K433" s="2445"/>
      <c r="L433" s="2445"/>
      <c r="M433" s="2445"/>
      <c r="N433" s="2445"/>
      <c r="O433" s="2445"/>
      <c r="P433" s="2445"/>
      <c r="Q433" s="2445"/>
      <c r="R433" s="2445"/>
      <c r="S433" s="2445"/>
      <c r="T433" s="2445"/>
      <c r="U433" s="2445"/>
      <c r="V433" s="2445"/>
      <c r="W433" s="2445"/>
      <c r="X433" s="2445"/>
      <c r="Y433" s="2445"/>
      <c r="Z433" s="2445"/>
      <c r="AA433" s="2445"/>
      <c r="AB433" s="2445"/>
      <c r="AC433" s="2445"/>
      <c r="AD433" s="2445"/>
      <c r="AE433" s="2445"/>
      <c r="AL433" s="728"/>
      <c r="AM433" s="568"/>
      <c r="AN433" s="595"/>
    </row>
    <row r="434" spans="1:60" s="549" customFormat="1" ht="12.75" customHeight="1">
      <c r="A434" s="536"/>
      <c r="B434" s="14"/>
      <c r="C434" s="2469" t="s">
        <v>591</v>
      </c>
      <c r="D434" s="2416"/>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5" t="s">
        <v>1453</v>
      </c>
      <c r="AG434" s="2395"/>
      <c r="AH434" s="2395"/>
      <c r="AI434" s="2395"/>
      <c r="AJ434" s="2395"/>
      <c r="AK434" s="2395"/>
      <c r="AL434" s="2476"/>
      <c r="AM434" s="568"/>
      <c r="AN434" s="595"/>
    </row>
    <row r="435" spans="1:60" s="549" customFormat="1" ht="12.75" customHeight="1">
      <c r="A435" s="536"/>
      <c r="B435" s="14"/>
      <c r="C435" s="735"/>
      <c r="AL435" s="728"/>
      <c r="AM435" s="568"/>
      <c r="AN435" s="595"/>
    </row>
    <row r="436" spans="1:60" s="549" customFormat="1" ht="12.75" customHeight="1">
      <c r="A436" s="536"/>
      <c r="B436" s="14"/>
      <c r="C436" s="2469" t="s">
        <v>591</v>
      </c>
      <c r="D436" s="2416"/>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5" t="s">
        <v>1465</v>
      </c>
      <c r="AG436" s="2395"/>
      <c r="AH436" s="2395"/>
      <c r="AI436" s="2395"/>
      <c r="AJ436" s="2395"/>
      <c r="AK436" s="2395"/>
      <c r="AL436" s="2476"/>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44" t="s">
        <v>1473</v>
      </c>
      <c r="G440" s="2444"/>
      <c r="H440" s="2444"/>
      <c r="I440" s="2444"/>
      <c r="J440" s="2444"/>
      <c r="K440" s="2444"/>
      <c r="L440" s="2444"/>
      <c r="M440" s="2444"/>
      <c r="N440" s="2444"/>
      <c r="O440" s="2444"/>
      <c r="P440" s="2444"/>
      <c r="Q440" s="2444"/>
      <c r="R440" s="2444"/>
      <c r="S440" s="2444"/>
      <c r="T440" s="2444"/>
      <c r="U440" s="2444"/>
      <c r="V440" s="2444"/>
      <c r="W440" s="2444"/>
      <c r="X440" s="2444"/>
      <c r="Y440" s="2444"/>
      <c r="Z440" s="2444"/>
      <c r="AA440" s="2444"/>
      <c r="AB440" s="2444"/>
      <c r="AC440" s="2444"/>
      <c r="AD440" s="2444"/>
      <c r="AE440" s="2444"/>
      <c r="AF440" s="710"/>
      <c r="AG440" s="710"/>
      <c r="AH440" s="710"/>
      <c r="AI440" s="710"/>
      <c r="AJ440" s="710"/>
      <c r="AK440" s="710"/>
      <c r="AL440" s="741"/>
      <c r="AM440" s="568"/>
      <c r="AN440" s="595"/>
    </row>
    <row r="441" spans="1:60" s="549" customFormat="1" ht="12.75" customHeight="1">
      <c r="A441" s="536"/>
      <c r="B441" s="14"/>
      <c r="C441" s="727"/>
      <c r="D441" s="14"/>
      <c r="E441" s="687"/>
      <c r="F441" s="2445"/>
      <c r="G441" s="2445"/>
      <c r="H441" s="2445"/>
      <c r="I441" s="2445"/>
      <c r="J441" s="2445"/>
      <c r="K441" s="2445"/>
      <c r="L441" s="2445"/>
      <c r="M441" s="2445"/>
      <c r="N441" s="2445"/>
      <c r="O441" s="2445"/>
      <c r="P441" s="2445"/>
      <c r="Q441" s="2445"/>
      <c r="R441" s="2445"/>
      <c r="S441" s="2445"/>
      <c r="T441" s="2445"/>
      <c r="U441" s="2445"/>
      <c r="V441" s="2445"/>
      <c r="W441" s="2445"/>
      <c r="X441" s="2445"/>
      <c r="Y441" s="2445"/>
      <c r="Z441" s="2445"/>
      <c r="AA441" s="2445"/>
      <c r="AB441" s="2445"/>
      <c r="AC441" s="2445"/>
      <c r="AD441" s="2445"/>
      <c r="AE441" s="2445"/>
      <c r="AF441" s="539"/>
      <c r="AG441" s="536"/>
      <c r="AL441" s="728"/>
      <c r="AM441" s="568"/>
      <c r="AN441" s="595"/>
    </row>
    <row r="442" spans="1:60" s="549" customFormat="1" ht="12.4" customHeight="1">
      <c r="A442" s="536"/>
      <c r="B442" s="14"/>
      <c r="C442" s="727"/>
      <c r="D442" s="14"/>
      <c r="E442" s="687"/>
      <c r="F442" s="2445"/>
      <c r="G442" s="2445"/>
      <c r="H442" s="2445"/>
      <c r="I442" s="2445"/>
      <c r="J442" s="2445"/>
      <c r="K442" s="2445"/>
      <c r="L442" s="2445"/>
      <c r="M442" s="2445"/>
      <c r="N442" s="2445"/>
      <c r="O442" s="2445"/>
      <c r="P442" s="2445"/>
      <c r="Q442" s="2445"/>
      <c r="R442" s="2445"/>
      <c r="S442" s="2445"/>
      <c r="T442" s="2445"/>
      <c r="U442" s="2445"/>
      <c r="V442" s="2445"/>
      <c r="W442" s="2445"/>
      <c r="X442" s="2445"/>
      <c r="Y442" s="2445"/>
      <c r="Z442" s="2445"/>
      <c r="AA442" s="2445"/>
      <c r="AB442" s="2445"/>
      <c r="AC442" s="2445"/>
      <c r="AD442" s="2445"/>
      <c r="AE442" s="2445"/>
      <c r="AL442" s="728"/>
      <c r="AM442" s="568"/>
      <c r="AN442" s="595"/>
    </row>
    <row r="443" spans="1:60" s="549" customFormat="1" ht="12.75" customHeight="1">
      <c r="A443" s="536"/>
      <c r="B443" s="14"/>
      <c r="C443" s="2469" t="s">
        <v>591</v>
      </c>
      <c r="D443" s="2416"/>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5" t="s">
        <v>1453</v>
      </c>
      <c r="AG443" s="2395"/>
      <c r="AH443" s="2395"/>
      <c r="AI443" s="2395"/>
      <c r="AJ443" s="2395"/>
      <c r="AK443" s="2395"/>
      <c r="AL443" s="2476"/>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444" t="s">
        <v>1476</v>
      </c>
      <c r="G446" s="2444"/>
      <c r="H446" s="2444"/>
      <c r="I446" s="2444"/>
      <c r="J446" s="2444"/>
      <c r="K446" s="2444"/>
      <c r="L446" s="2444"/>
      <c r="M446" s="2444"/>
      <c r="N446" s="2444"/>
      <c r="O446" s="2444"/>
      <c r="P446" s="2444"/>
      <c r="Q446" s="2444"/>
      <c r="R446" s="2444"/>
      <c r="S446" s="2444"/>
      <c r="T446" s="2444"/>
      <c r="U446" s="2444"/>
      <c r="V446" s="2444"/>
      <c r="W446" s="2444"/>
      <c r="X446" s="2444"/>
      <c r="Y446" s="2444"/>
      <c r="Z446" s="2444"/>
      <c r="AA446" s="2444"/>
      <c r="AB446" s="2444"/>
      <c r="AC446" s="2444"/>
      <c r="AD446" s="2444"/>
      <c r="AE446" s="2444"/>
      <c r="AF446" s="743"/>
      <c r="AG446" s="743"/>
      <c r="AH446" s="743"/>
      <c r="AI446" s="743"/>
      <c r="AJ446" s="743"/>
      <c r="AK446" s="743"/>
      <c r="AL446" s="744"/>
      <c r="AM446" s="568"/>
      <c r="AO446" s="549"/>
      <c r="AP446" s="549"/>
      <c r="BD446" s="14"/>
      <c r="BE446" s="14"/>
      <c r="BF446" s="14"/>
      <c r="BG446" s="14"/>
      <c r="BH446" s="14"/>
    </row>
    <row r="447" spans="1:60">
      <c r="A447" s="536"/>
      <c r="C447" s="727"/>
      <c r="E447" s="687"/>
      <c r="F447" s="2445"/>
      <c r="G447" s="2445"/>
      <c r="H447" s="2445"/>
      <c r="I447" s="2445"/>
      <c r="J447" s="2445"/>
      <c r="K447" s="2445"/>
      <c r="L447" s="2445"/>
      <c r="M447" s="2445"/>
      <c r="N447" s="2445"/>
      <c r="O447" s="2445"/>
      <c r="P447" s="2445"/>
      <c r="Q447" s="2445"/>
      <c r="R447" s="2445"/>
      <c r="S447" s="2445"/>
      <c r="T447" s="2445"/>
      <c r="U447" s="2445"/>
      <c r="V447" s="2445"/>
      <c r="W447" s="2445"/>
      <c r="X447" s="2445"/>
      <c r="Y447" s="2445"/>
      <c r="Z447" s="2445"/>
      <c r="AA447" s="2445"/>
      <c r="AB447" s="2445"/>
      <c r="AC447" s="2445"/>
      <c r="AD447" s="2445"/>
      <c r="AE447" s="2445"/>
      <c r="AF447" s="592"/>
      <c r="AG447" s="592"/>
      <c r="AH447" s="592"/>
      <c r="AI447" s="592"/>
      <c r="AJ447" s="592"/>
      <c r="AK447" s="592"/>
      <c r="AL447" s="746"/>
      <c r="AM447" s="568"/>
      <c r="AO447" s="549"/>
      <c r="AP447" s="549"/>
    </row>
    <row r="448" spans="1:60" s="549" customFormat="1" ht="12.75" customHeight="1">
      <c r="A448" s="536"/>
      <c r="B448" s="14"/>
      <c r="C448" s="727"/>
      <c r="D448" s="14"/>
      <c r="E448" s="687"/>
      <c r="F448" s="2445"/>
      <c r="G448" s="2445"/>
      <c r="H448" s="2445"/>
      <c r="I448" s="2445"/>
      <c r="J448" s="2445"/>
      <c r="K448" s="2445"/>
      <c r="L448" s="2445"/>
      <c r="M448" s="2445"/>
      <c r="N448" s="2445"/>
      <c r="O448" s="2445"/>
      <c r="P448" s="2445"/>
      <c r="Q448" s="2445"/>
      <c r="R448" s="2445"/>
      <c r="S448" s="2445"/>
      <c r="T448" s="2445"/>
      <c r="U448" s="2445"/>
      <c r="V448" s="2445"/>
      <c r="W448" s="2445"/>
      <c r="X448" s="2445"/>
      <c r="Y448" s="2445"/>
      <c r="Z448" s="2445"/>
      <c r="AA448" s="2445"/>
      <c r="AB448" s="2445"/>
      <c r="AC448" s="2445"/>
      <c r="AD448" s="2445"/>
      <c r="AE448" s="2445"/>
      <c r="AF448" s="592"/>
      <c r="AG448" s="592"/>
      <c r="AH448" s="592"/>
      <c r="AI448" s="592"/>
      <c r="AJ448" s="592"/>
      <c r="AK448" s="592"/>
      <c r="AL448" s="746"/>
      <c r="AM448" s="568"/>
      <c r="AN448" s="595"/>
    </row>
    <row r="449" spans="1:42" s="549" customFormat="1" ht="12.75" customHeight="1">
      <c r="A449" s="536"/>
      <c r="B449" s="14"/>
      <c r="C449" s="747"/>
      <c r="D449" s="726"/>
      <c r="E449" s="715"/>
      <c r="F449" s="2445"/>
      <c r="G449" s="2445"/>
      <c r="H449" s="2445"/>
      <c r="I449" s="2445"/>
      <c r="J449" s="2445"/>
      <c r="K449" s="2445"/>
      <c r="L449" s="2445"/>
      <c r="M449" s="2445"/>
      <c r="N449" s="2445"/>
      <c r="O449" s="2445"/>
      <c r="P449" s="2445"/>
      <c r="Q449" s="2445"/>
      <c r="R449" s="2445"/>
      <c r="S449" s="2445"/>
      <c r="T449" s="2445"/>
      <c r="U449" s="2445"/>
      <c r="V449" s="2445"/>
      <c r="W449" s="2445"/>
      <c r="X449" s="2445"/>
      <c r="Y449" s="2445"/>
      <c r="Z449" s="2445"/>
      <c r="AA449" s="2445"/>
      <c r="AB449" s="2445"/>
      <c r="AC449" s="2445"/>
      <c r="AD449" s="2445"/>
      <c r="AE449" s="2445"/>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5"/>
      <c r="G450" s="2445"/>
      <c r="H450" s="2445"/>
      <c r="I450" s="2445"/>
      <c r="J450" s="2445"/>
      <c r="K450" s="2445"/>
      <c r="L450" s="2445"/>
      <c r="M450" s="2445"/>
      <c r="N450" s="2445"/>
      <c r="O450" s="2445"/>
      <c r="P450" s="2445"/>
      <c r="Q450" s="2445"/>
      <c r="R450" s="2445"/>
      <c r="S450" s="2445"/>
      <c r="T450" s="2445"/>
      <c r="U450" s="2445"/>
      <c r="V450" s="2445"/>
      <c r="W450" s="2445"/>
      <c r="X450" s="2445"/>
      <c r="Y450" s="2445"/>
      <c r="Z450" s="2445"/>
      <c r="AA450" s="2445"/>
      <c r="AB450" s="2445"/>
      <c r="AC450" s="2445"/>
      <c r="AD450" s="2445"/>
      <c r="AE450" s="2445"/>
      <c r="AF450" s="592"/>
      <c r="AG450" s="592"/>
      <c r="AH450" s="592"/>
      <c r="AI450" s="592"/>
      <c r="AJ450" s="592"/>
      <c r="AK450" s="592"/>
      <c r="AL450" s="746"/>
      <c r="AM450" s="568"/>
      <c r="AN450" s="595"/>
    </row>
    <row r="451" spans="1:42" s="549" customFormat="1" ht="12.75" customHeight="1">
      <c r="A451" s="536"/>
      <c r="B451" s="14"/>
      <c r="C451" s="747"/>
      <c r="D451" s="726"/>
      <c r="E451" s="715"/>
      <c r="F451" s="2445"/>
      <c r="G451" s="2445"/>
      <c r="H451" s="2445"/>
      <c r="I451" s="2445"/>
      <c r="J451" s="2445"/>
      <c r="K451" s="2445"/>
      <c r="L451" s="2445"/>
      <c r="M451" s="2445"/>
      <c r="N451" s="2445"/>
      <c r="O451" s="2445"/>
      <c r="P451" s="2445"/>
      <c r="Q451" s="2445"/>
      <c r="R451" s="2445"/>
      <c r="S451" s="2445"/>
      <c r="T451" s="2445"/>
      <c r="U451" s="2445"/>
      <c r="V451" s="2445"/>
      <c r="W451" s="2445"/>
      <c r="X451" s="2445"/>
      <c r="Y451" s="2445"/>
      <c r="Z451" s="2445"/>
      <c r="AA451" s="2445"/>
      <c r="AB451" s="2445"/>
      <c r="AC451" s="2445"/>
      <c r="AD451" s="2445"/>
      <c r="AE451" s="2445"/>
      <c r="AF451" s="592"/>
      <c r="AG451" s="592"/>
      <c r="AH451" s="592"/>
      <c r="AI451" s="592"/>
      <c r="AJ451" s="592"/>
      <c r="AK451" s="592"/>
      <c r="AL451" s="746"/>
      <c r="AM451" s="568"/>
      <c r="AN451" s="595"/>
    </row>
    <row r="452" spans="1:42" s="549" customFormat="1" ht="12.75" customHeight="1">
      <c r="A452" s="536"/>
      <c r="B452" s="14"/>
      <c r="C452" s="747"/>
      <c r="D452" s="726"/>
      <c r="E452" s="715"/>
      <c r="F452" s="2445"/>
      <c r="G452" s="2445"/>
      <c r="H452" s="2445"/>
      <c r="I452" s="2445"/>
      <c r="J452" s="2445"/>
      <c r="K452" s="2445"/>
      <c r="L452" s="2445"/>
      <c r="M452" s="2445"/>
      <c r="N452" s="2445"/>
      <c r="O452" s="2445"/>
      <c r="P452" s="2445"/>
      <c r="Q452" s="2445"/>
      <c r="R452" s="2445"/>
      <c r="S452" s="2445"/>
      <c r="T452" s="2445"/>
      <c r="U452" s="2445"/>
      <c r="V452" s="2445"/>
      <c r="W452" s="2445"/>
      <c r="X452" s="2445"/>
      <c r="Y452" s="2445"/>
      <c r="Z452" s="2445"/>
      <c r="AA452" s="2445"/>
      <c r="AB452" s="2445"/>
      <c r="AC452" s="2445"/>
      <c r="AD452" s="2445"/>
      <c r="AE452" s="2445"/>
      <c r="AF452" s="592"/>
      <c r="AG452" s="592"/>
      <c r="AH452" s="592"/>
      <c r="AI452" s="592"/>
      <c r="AJ452" s="592"/>
      <c r="AK452" s="592"/>
      <c r="AL452" s="746"/>
      <c r="AM452" s="568"/>
      <c r="AN452" s="595"/>
    </row>
    <row r="453" spans="1:42" s="549" customFormat="1" ht="12.75" customHeight="1">
      <c r="A453" s="536"/>
      <c r="B453" s="14"/>
      <c r="C453" s="747"/>
      <c r="D453" s="726"/>
      <c r="E453" s="715"/>
      <c r="F453" s="2445"/>
      <c r="G453" s="2445"/>
      <c r="H453" s="2445"/>
      <c r="I453" s="2445"/>
      <c r="J453" s="2445"/>
      <c r="K453" s="2445"/>
      <c r="L453" s="2445"/>
      <c r="M453" s="2445"/>
      <c r="N453" s="2445"/>
      <c r="O453" s="2445"/>
      <c r="P453" s="2445"/>
      <c r="Q453" s="2445"/>
      <c r="R453" s="2445"/>
      <c r="S453" s="2445"/>
      <c r="T453" s="2445"/>
      <c r="U453" s="2445"/>
      <c r="V453" s="2445"/>
      <c r="W453" s="2445"/>
      <c r="X453" s="2445"/>
      <c r="Y453" s="2445"/>
      <c r="Z453" s="2445"/>
      <c r="AA453" s="2445"/>
      <c r="AB453" s="2445"/>
      <c r="AC453" s="2445"/>
      <c r="AD453" s="2445"/>
      <c r="AE453" s="2445"/>
      <c r="AF453" s="592"/>
      <c r="AG453" s="592"/>
      <c r="AH453" s="592"/>
      <c r="AI453" s="592"/>
      <c r="AJ453" s="592"/>
      <c r="AK453" s="592"/>
      <c r="AL453" s="746"/>
      <c r="AM453" s="568"/>
      <c r="AN453" s="595"/>
    </row>
    <row r="454" spans="1:42" s="549" customFormat="1" ht="17.25" customHeight="1">
      <c r="A454" s="536"/>
      <c r="B454" s="14"/>
      <c r="C454" s="747"/>
      <c r="D454" s="726"/>
      <c r="E454" s="715"/>
      <c r="F454" s="2445"/>
      <c r="G454" s="2445"/>
      <c r="H454" s="2445"/>
      <c r="I454" s="2445"/>
      <c r="J454" s="2445"/>
      <c r="K454" s="2445"/>
      <c r="L454" s="2445"/>
      <c r="M454" s="2445"/>
      <c r="N454" s="2445"/>
      <c r="O454" s="2445"/>
      <c r="P454" s="2445"/>
      <c r="Q454" s="2445"/>
      <c r="R454" s="2445"/>
      <c r="S454" s="2445"/>
      <c r="T454" s="2445"/>
      <c r="U454" s="2445"/>
      <c r="V454" s="2445"/>
      <c r="W454" s="2445"/>
      <c r="X454" s="2445"/>
      <c r="Y454" s="2445"/>
      <c r="Z454" s="2445"/>
      <c r="AA454" s="2445"/>
      <c r="AB454" s="2445"/>
      <c r="AC454" s="2445"/>
      <c r="AD454" s="2445"/>
      <c r="AE454" s="2445"/>
      <c r="AL454" s="728"/>
      <c r="AM454" s="568"/>
      <c r="AN454" s="595"/>
    </row>
    <row r="455" spans="1:42" s="549" customFormat="1" ht="12.75" customHeight="1">
      <c r="A455" s="536"/>
      <c r="B455" s="14"/>
      <c r="C455" s="2469" t="s">
        <v>591</v>
      </c>
      <c r="D455" s="2416"/>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5" t="s">
        <v>1453</v>
      </c>
      <c r="AG455" s="2395"/>
      <c r="AH455" s="2395"/>
      <c r="AI455" s="2395"/>
      <c r="AJ455" s="2395"/>
      <c r="AK455" s="2395"/>
      <c r="AL455" s="2476"/>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44" t="s">
        <v>1479</v>
      </c>
      <c r="G458" s="2444"/>
      <c r="H458" s="2444"/>
      <c r="I458" s="2444"/>
      <c r="J458" s="2444"/>
      <c r="K458" s="2444"/>
      <c r="L458" s="2444"/>
      <c r="M458" s="2444"/>
      <c r="N458" s="2444"/>
      <c r="O458" s="2444"/>
      <c r="P458" s="2444"/>
      <c r="Q458" s="2444"/>
      <c r="R458" s="2444"/>
      <c r="S458" s="2444"/>
      <c r="T458" s="2444"/>
      <c r="U458" s="2444"/>
      <c r="V458" s="2444"/>
      <c r="W458" s="2444"/>
      <c r="X458" s="2444"/>
      <c r="Y458" s="2444"/>
      <c r="Z458" s="2444"/>
      <c r="AA458" s="2444"/>
      <c r="AB458" s="2444"/>
      <c r="AC458" s="2444"/>
      <c r="AD458" s="2444"/>
      <c r="AE458" s="2444"/>
      <c r="AF458" s="710"/>
      <c r="AG458" s="710"/>
      <c r="AH458" s="710"/>
      <c r="AI458" s="710"/>
      <c r="AJ458" s="710"/>
      <c r="AK458" s="710"/>
      <c r="AL458" s="741"/>
      <c r="AM458" s="568"/>
      <c r="AN458" s="595"/>
    </row>
    <row r="459" spans="1:42" s="549" customFormat="1" ht="12.75" customHeight="1">
      <c r="A459" s="536"/>
      <c r="B459" s="14"/>
      <c r="C459" s="747"/>
      <c r="D459" s="726"/>
      <c r="E459" s="715"/>
      <c r="F459" s="2445"/>
      <c r="G459" s="2445"/>
      <c r="H459" s="2445"/>
      <c r="I459" s="2445"/>
      <c r="J459" s="2445"/>
      <c r="K459" s="2445"/>
      <c r="L459" s="2445"/>
      <c r="M459" s="2445"/>
      <c r="N459" s="2445"/>
      <c r="O459" s="2445"/>
      <c r="P459" s="2445"/>
      <c r="Q459" s="2445"/>
      <c r="R459" s="2445"/>
      <c r="S459" s="2445"/>
      <c r="T459" s="2445"/>
      <c r="U459" s="2445"/>
      <c r="V459" s="2445"/>
      <c r="W459" s="2445"/>
      <c r="X459" s="2445"/>
      <c r="Y459" s="2445"/>
      <c r="Z459" s="2445"/>
      <c r="AA459" s="2445"/>
      <c r="AB459" s="2445"/>
      <c r="AC459" s="2445"/>
      <c r="AD459" s="2445"/>
      <c r="AE459" s="2445"/>
      <c r="AF459" s="589"/>
      <c r="AG459" s="589"/>
      <c r="AH459" s="589"/>
      <c r="AI459" s="589"/>
      <c r="AJ459" s="589"/>
      <c r="AK459" s="589"/>
      <c r="AL459" s="716"/>
      <c r="AM459" s="568"/>
      <c r="AN459" s="595"/>
    </row>
    <row r="460" spans="1:42" s="549" customFormat="1" ht="12.75" customHeight="1">
      <c r="A460" s="536"/>
      <c r="B460" s="14"/>
      <c r="C460" s="747"/>
      <c r="D460" s="726"/>
      <c r="E460" s="715"/>
      <c r="F460" s="2445"/>
      <c r="G460" s="2445"/>
      <c r="H460" s="2445"/>
      <c r="I460" s="2445"/>
      <c r="J460" s="2445"/>
      <c r="K460" s="2445"/>
      <c r="L460" s="2445"/>
      <c r="M460" s="2445"/>
      <c r="N460" s="2445"/>
      <c r="O460" s="2445"/>
      <c r="P460" s="2445"/>
      <c r="Q460" s="2445"/>
      <c r="R460" s="2445"/>
      <c r="S460" s="2445"/>
      <c r="T460" s="2445"/>
      <c r="U460" s="2445"/>
      <c r="V460" s="2445"/>
      <c r="W460" s="2445"/>
      <c r="X460" s="2445"/>
      <c r="Y460" s="2445"/>
      <c r="Z460" s="2445"/>
      <c r="AA460" s="2445"/>
      <c r="AB460" s="2445"/>
      <c r="AC460" s="2445"/>
      <c r="AD460" s="2445"/>
      <c r="AE460" s="2445"/>
      <c r="AF460" s="589"/>
      <c r="AG460" s="589"/>
      <c r="AH460" s="589"/>
      <c r="AI460" s="589"/>
      <c r="AJ460" s="589"/>
      <c r="AK460" s="589"/>
      <c r="AL460" s="716"/>
      <c r="AM460" s="568"/>
      <c r="AN460" s="595"/>
    </row>
    <row r="461" spans="1:42" s="549" customFormat="1" ht="12.75" customHeight="1">
      <c r="A461" s="536"/>
      <c r="B461" s="14"/>
      <c r="C461" s="747"/>
      <c r="D461" s="726"/>
      <c r="E461" s="715"/>
      <c r="F461" s="2445"/>
      <c r="G461" s="2445"/>
      <c r="H461" s="2445"/>
      <c r="I461" s="2445"/>
      <c r="J461" s="2445"/>
      <c r="K461" s="2445"/>
      <c r="L461" s="2445"/>
      <c r="M461" s="2445"/>
      <c r="N461" s="2445"/>
      <c r="O461" s="2445"/>
      <c r="P461" s="2445"/>
      <c r="Q461" s="2445"/>
      <c r="R461" s="2445"/>
      <c r="S461" s="2445"/>
      <c r="T461" s="2445"/>
      <c r="U461" s="2445"/>
      <c r="V461" s="2445"/>
      <c r="W461" s="2445"/>
      <c r="X461" s="2445"/>
      <c r="Y461" s="2445"/>
      <c r="Z461" s="2445"/>
      <c r="AA461" s="2445"/>
      <c r="AB461" s="2445"/>
      <c r="AC461" s="2445"/>
      <c r="AD461" s="2445"/>
      <c r="AE461" s="2445"/>
      <c r="AL461" s="728"/>
      <c r="AM461" s="568"/>
      <c r="AN461" s="595"/>
    </row>
    <row r="462" spans="1:42" s="549" customFormat="1" ht="12.75" customHeight="1">
      <c r="A462" s="536"/>
      <c r="B462" s="14"/>
      <c r="C462" s="2469" t="s">
        <v>591</v>
      </c>
      <c r="D462" s="2416"/>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5" t="s">
        <v>1453</v>
      </c>
      <c r="AG462" s="2395"/>
      <c r="AH462" s="2395"/>
      <c r="AI462" s="2395"/>
      <c r="AJ462" s="2395"/>
      <c r="AK462" s="2395"/>
      <c r="AL462" s="2476"/>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4" t="s">
        <v>591</v>
      </c>
      <c r="D466" s="2555"/>
      <c r="E466" s="711" t="s">
        <v>1488</v>
      </c>
      <c r="F466" s="2444" t="s">
        <v>1489</v>
      </c>
      <c r="G466" s="2444"/>
      <c r="H466" s="2444"/>
      <c r="I466" s="2444"/>
      <c r="J466" s="2444"/>
      <c r="K466" s="2444"/>
      <c r="L466" s="2444"/>
      <c r="M466" s="2444"/>
      <c r="N466" s="2444"/>
      <c r="O466" s="2444"/>
      <c r="P466" s="2444"/>
      <c r="Q466" s="2444"/>
      <c r="R466" s="2444"/>
      <c r="S466" s="2444"/>
      <c r="T466" s="2444"/>
      <c r="U466" s="2444"/>
      <c r="V466" s="2444"/>
      <c r="W466" s="2444"/>
      <c r="X466" s="2444"/>
      <c r="Y466" s="2444"/>
      <c r="Z466" s="2444"/>
      <c r="AA466" s="2444"/>
      <c r="AB466" s="2444"/>
      <c r="AC466" s="2444"/>
      <c r="AD466" s="2444"/>
      <c r="AE466" s="2444"/>
      <c r="AF466" s="2472" t="s">
        <v>1453</v>
      </c>
      <c r="AG466" s="2472"/>
      <c r="AH466" s="2472"/>
      <c r="AI466" s="2472"/>
      <c r="AJ466" s="2472"/>
      <c r="AK466" s="2472"/>
      <c r="AL466" s="2473"/>
      <c r="AM466" s="568"/>
      <c r="AN466" s="749"/>
    </row>
    <row r="467" spans="1:40" s="549" customFormat="1" ht="12.75" customHeight="1">
      <c r="A467" s="536"/>
      <c r="B467" s="14"/>
      <c r="C467" s="747"/>
      <c r="D467" s="726"/>
      <c r="E467" s="715"/>
      <c r="F467" s="2445"/>
      <c r="G467" s="2445"/>
      <c r="H467" s="2445"/>
      <c r="I467" s="2445"/>
      <c r="J467" s="2445"/>
      <c r="K467" s="2445"/>
      <c r="L467" s="2445"/>
      <c r="M467" s="2445"/>
      <c r="N467" s="2445"/>
      <c r="O467" s="2445"/>
      <c r="P467" s="2445"/>
      <c r="Q467" s="2445"/>
      <c r="R467" s="2445"/>
      <c r="S467" s="2445"/>
      <c r="T467" s="2445"/>
      <c r="U467" s="2445"/>
      <c r="V467" s="2445"/>
      <c r="W467" s="2445"/>
      <c r="X467" s="2445"/>
      <c r="Y467" s="2445"/>
      <c r="Z467" s="2445"/>
      <c r="AA467" s="2445"/>
      <c r="AB467" s="2445"/>
      <c r="AC467" s="2445"/>
      <c r="AD467" s="2445"/>
      <c r="AE467" s="2445"/>
      <c r="AF467" s="589"/>
      <c r="AG467" s="589"/>
      <c r="AH467" s="589"/>
      <c r="AI467" s="589"/>
      <c r="AJ467" s="589"/>
      <c r="AK467" s="589"/>
      <c r="AL467" s="716"/>
      <c r="AM467" s="568"/>
      <c r="AN467" s="750"/>
    </row>
    <row r="468" spans="1:40" s="549" customFormat="1" ht="17.649999999999999" customHeight="1">
      <c r="A468" s="536"/>
      <c r="B468" s="14"/>
      <c r="C468" s="752"/>
      <c r="D468" s="719"/>
      <c r="E468" s="720"/>
      <c r="F468" s="2446"/>
      <c r="G468" s="2446"/>
      <c r="H468" s="2446"/>
      <c r="I468" s="2446"/>
      <c r="J468" s="2446"/>
      <c r="K468" s="2446"/>
      <c r="L468" s="2446"/>
      <c r="M468" s="2446"/>
      <c r="N468" s="2446"/>
      <c r="O468" s="2446"/>
      <c r="P468" s="2446"/>
      <c r="Q468" s="2446"/>
      <c r="R468" s="2446"/>
      <c r="S468" s="2446"/>
      <c r="T468" s="2446"/>
      <c r="U468" s="2446"/>
      <c r="V468" s="2446"/>
      <c r="W468" s="2446"/>
      <c r="X468" s="2446"/>
      <c r="Y468" s="2446"/>
      <c r="Z468" s="2446"/>
      <c r="AA468" s="2446"/>
      <c r="AB468" s="2446"/>
      <c r="AC468" s="2446"/>
      <c r="AD468" s="2446"/>
      <c r="AE468" s="2446"/>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9" t="s">
        <v>591</v>
      </c>
      <c r="D470" s="2416"/>
      <c r="E470" s="711" t="s">
        <v>1494</v>
      </c>
      <c r="F470" s="2444" t="s">
        <v>1495</v>
      </c>
      <c r="G470" s="2444"/>
      <c r="H470" s="2444"/>
      <c r="I470" s="2444"/>
      <c r="J470" s="2444"/>
      <c r="K470" s="2444"/>
      <c r="L470" s="2444"/>
      <c r="M470" s="2444"/>
      <c r="N470" s="2444"/>
      <c r="O470" s="2444"/>
      <c r="P470" s="2444"/>
      <c r="Q470" s="2444"/>
      <c r="R470" s="2444"/>
      <c r="S470" s="2444"/>
      <c r="T470" s="2444"/>
      <c r="U470" s="2444"/>
      <c r="V470" s="2444"/>
      <c r="W470" s="2444"/>
      <c r="X470" s="2444"/>
      <c r="Y470" s="2444"/>
      <c r="Z470" s="2444"/>
      <c r="AA470" s="2444"/>
      <c r="AB470" s="2444"/>
      <c r="AC470" s="2444"/>
      <c r="AD470" s="2444"/>
      <c r="AE470" s="2444"/>
      <c r="AF470" s="2472" t="s">
        <v>1453</v>
      </c>
      <c r="AG470" s="2472"/>
      <c r="AH470" s="2472"/>
      <c r="AI470" s="2472"/>
      <c r="AJ470" s="2472"/>
      <c r="AK470" s="2472"/>
      <c r="AL470" s="2473"/>
      <c r="AM470" s="568"/>
      <c r="AN470" s="535"/>
    </row>
    <row r="471" spans="1:40" s="549" customFormat="1" ht="12.75" customHeight="1">
      <c r="A471" s="536"/>
      <c r="B471" s="14"/>
      <c r="C471" s="727"/>
      <c r="D471" s="14"/>
      <c r="E471" s="687"/>
      <c r="F471" s="2445"/>
      <c r="G471" s="2445"/>
      <c r="H471" s="2445"/>
      <c r="I471" s="2445"/>
      <c r="J471" s="2445"/>
      <c r="K471" s="2445"/>
      <c r="L471" s="2445"/>
      <c r="M471" s="2445"/>
      <c r="N471" s="2445"/>
      <c r="O471" s="2445"/>
      <c r="P471" s="2445"/>
      <c r="Q471" s="2445"/>
      <c r="R471" s="2445"/>
      <c r="S471" s="2445"/>
      <c r="T471" s="2445"/>
      <c r="U471" s="2445"/>
      <c r="V471" s="2445"/>
      <c r="W471" s="2445"/>
      <c r="X471" s="2445"/>
      <c r="Y471" s="2445"/>
      <c r="Z471" s="2445"/>
      <c r="AA471" s="2445"/>
      <c r="AB471" s="2445"/>
      <c r="AC471" s="2445"/>
      <c r="AD471" s="2445"/>
      <c r="AE471" s="2445"/>
      <c r="AF471" s="539"/>
      <c r="AG471" s="536"/>
      <c r="AL471" s="728"/>
      <c r="AM471" s="568"/>
      <c r="AN471" s="535"/>
    </row>
    <row r="472" spans="1:40" s="549" customFormat="1" ht="12.75" customHeight="1">
      <c r="A472" s="536"/>
      <c r="B472" s="14"/>
      <c r="C472" s="727"/>
      <c r="D472" s="14"/>
      <c r="E472" s="687"/>
      <c r="F472" s="2445"/>
      <c r="G472" s="2445"/>
      <c r="H472" s="2445"/>
      <c r="I472" s="2445"/>
      <c r="J472" s="2445"/>
      <c r="K472" s="2445"/>
      <c r="L472" s="2445"/>
      <c r="M472" s="2445"/>
      <c r="N472" s="2445"/>
      <c r="O472" s="2445"/>
      <c r="P472" s="2445"/>
      <c r="Q472" s="2445"/>
      <c r="R472" s="2445"/>
      <c r="S472" s="2445"/>
      <c r="T472" s="2445"/>
      <c r="U472" s="2445"/>
      <c r="V472" s="2445"/>
      <c r="W472" s="2445"/>
      <c r="X472" s="2445"/>
      <c r="Y472" s="2445"/>
      <c r="Z472" s="2445"/>
      <c r="AA472" s="2445"/>
      <c r="AB472" s="2445"/>
      <c r="AC472" s="2445"/>
      <c r="AD472" s="2445"/>
      <c r="AE472" s="2445"/>
      <c r="AF472" s="539"/>
      <c r="AG472" s="536"/>
      <c r="AL472" s="728"/>
      <c r="AM472" s="568"/>
      <c r="AN472" s="535"/>
    </row>
    <row r="473" spans="1:40" s="549" customFormat="1" ht="12.75" customHeight="1">
      <c r="A473" s="536"/>
      <c r="B473" s="14"/>
      <c r="C473" s="752"/>
      <c r="D473" s="719"/>
      <c r="E473" s="720"/>
      <c r="F473" s="2446"/>
      <c r="G473" s="2446"/>
      <c r="H473" s="2446"/>
      <c r="I473" s="2446"/>
      <c r="J473" s="2446"/>
      <c r="K473" s="2446"/>
      <c r="L473" s="2446"/>
      <c r="M473" s="2446"/>
      <c r="N473" s="2446"/>
      <c r="O473" s="2446"/>
      <c r="P473" s="2446"/>
      <c r="Q473" s="2446"/>
      <c r="R473" s="2446"/>
      <c r="S473" s="2446"/>
      <c r="T473" s="2446"/>
      <c r="U473" s="2446"/>
      <c r="V473" s="2446"/>
      <c r="W473" s="2446"/>
      <c r="X473" s="2446"/>
      <c r="Y473" s="2446"/>
      <c r="Z473" s="2446"/>
      <c r="AA473" s="2446"/>
      <c r="AB473" s="2446"/>
      <c r="AC473" s="2446"/>
      <c r="AD473" s="2446"/>
      <c r="AE473" s="2446"/>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44" t="s">
        <v>1498</v>
      </c>
      <c r="G475" s="2444"/>
      <c r="H475" s="2444"/>
      <c r="I475" s="2444"/>
      <c r="J475" s="2444"/>
      <c r="K475" s="2444"/>
      <c r="L475" s="2444"/>
      <c r="M475" s="2444"/>
      <c r="N475" s="2444"/>
      <c r="O475" s="2444"/>
      <c r="P475" s="2444"/>
      <c r="Q475" s="2444"/>
      <c r="R475" s="2444"/>
      <c r="S475" s="2444"/>
      <c r="T475" s="2444"/>
      <c r="U475" s="2444"/>
      <c r="V475" s="2444"/>
      <c r="W475" s="2444"/>
      <c r="X475" s="2444"/>
      <c r="Y475" s="2444"/>
      <c r="Z475" s="2444"/>
      <c r="AA475" s="2444"/>
      <c r="AB475" s="2444"/>
      <c r="AC475" s="2444"/>
      <c r="AD475" s="2444"/>
      <c r="AE475" s="2444"/>
      <c r="AF475" s="2444"/>
      <c r="AG475" s="740"/>
      <c r="AH475" s="710"/>
      <c r="AI475" s="710"/>
      <c r="AJ475" s="710"/>
      <c r="AK475" s="710"/>
      <c r="AL475" s="741"/>
      <c r="AM475" s="568"/>
      <c r="AN475" s="595"/>
    </row>
    <row r="476" spans="1:40" s="549" customFormat="1" ht="12.75" customHeight="1">
      <c r="A476" s="536"/>
      <c r="B476" s="14"/>
      <c r="C476" s="727"/>
      <c r="D476" s="14"/>
      <c r="E476" s="687"/>
      <c r="F476" s="2445"/>
      <c r="G476" s="2445"/>
      <c r="H476" s="2445"/>
      <c r="I476" s="2445"/>
      <c r="J476" s="2445"/>
      <c r="K476" s="2445"/>
      <c r="L476" s="2445"/>
      <c r="M476" s="2445"/>
      <c r="N476" s="2445"/>
      <c r="O476" s="2445"/>
      <c r="P476" s="2445"/>
      <c r="Q476" s="2445"/>
      <c r="R476" s="2445"/>
      <c r="S476" s="2445"/>
      <c r="T476" s="2445"/>
      <c r="U476" s="2445"/>
      <c r="V476" s="2445"/>
      <c r="W476" s="2445"/>
      <c r="X476" s="2445"/>
      <c r="Y476" s="2445"/>
      <c r="Z476" s="2445"/>
      <c r="AA476" s="2445"/>
      <c r="AB476" s="2445"/>
      <c r="AC476" s="2445"/>
      <c r="AD476" s="2445"/>
      <c r="AE476" s="2445"/>
      <c r="AF476" s="2445"/>
      <c r="AL476" s="728"/>
      <c r="AM476" s="568"/>
      <c r="AN476" s="595"/>
    </row>
    <row r="477" spans="1:40" s="549" customFormat="1" ht="12.75" customHeight="1">
      <c r="A477" s="536"/>
      <c r="B477" s="14"/>
      <c r="C477" s="735"/>
      <c r="F477" s="2445"/>
      <c r="G477" s="2445"/>
      <c r="H477" s="2445"/>
      <c r="I477" s="2445"/>
      <c r="J477" s="2445"/>
      <c r="K477" s="2445"/>
      <c r="L477" s="2445"/>
      <c r="M477" s="2445"/>
      <c r="N477" s="2445"/>
      <c r="O477" s="2445"/>
      <c r="P477" s="2445"/>
      <c r="Q477" s="2445"/>
      <c r="R477" s="2445"/>
      <c r="S477" s="2445"/>
      <c r="T477" s="2445"/>
      <c r="U477" s="2445"/>
      <c r="V477" s="2445"/>
      <c r="W477" s="2445"/>
      <c r="X477" s="2445"/>
      <c r="Y477" s="2445"/>
      <c r="Z477" s="2445"/>
      <c r="AA477" s="2445"/>
      <c r="AB477" s="2445"/>
      <c r="AC477" s="2445"/>
      <c r="AD477" s="2445"/>
      <c r="AE477" s="2445"/>
      <c r="AF477" s="2445"/>
      <c r="AL477" s="728"/>
      <c r="AM477" s="568"/>
      <c r="AN477" s="595"/>
    </row>
    <row r="478" spans="1:40" s="549" customFormat="1" ht="12.75" customHeight="1">
      <c r="A478" s="536"/>
      <c r="B478" s="14"/>
      <c r="C478" s="735"/>
      <c r="F478" s="2445"/>
      <c r="G478" s="2445"/>
      <c r="H478" s="2445"/>
      <c r="I478" s="2445"/>
      <c r="J478" s="2445"/>
      <c r="K478" s="2445"/>
      <c r="L478" s="2445"/>
      <c r="M478" s="2445"/>
      <c r="N478" s="2445"/>
      <c r="O478" s="2445"/>
      <c r="P478" s="2445"/>
      <c r="Q478" s="2445"/>
      <c r="R478" s="2445"/>
      <c r="S478" s="2445"/>
      <c r="T478" s="2445"/>
      <c r="U478" s="2445"/>
      <c r="V478" s="2445"/>
      <c r="W478" s="2445"/>
      <c r="X478" s="2445"/>
      <c r="Y478" s="2445"/>
      <c r="Z478" s="2445"/>
      <c r="AA478" s="2445"/>
      <c r="AB478" s="2445"/>
      <c r="AC478" s="2445"/>
      <c r="AD478" s="2445"/>
      <c r="AE478" s="2445"/>
      <c r="AF478" s="2445"/>
      <c r="AL478" s="728"/>
      <c r="AM478" s="568"/>
      <c r="AN478" s="595"/>
    </row>
    <row r="479" spans="1:40" s="549" customFormat="1" ht="12.75" customHeight="1">
      <c r="A479" s="536"/>
      <c r="B479" s="14"/>
      <c r="C479" s="2469" t="s">
        <v>591</v>
      </c>
      <c r="D479" s="2416"/>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70" t="s">
        <v>1453</v>
      </c>
      <c r="AG479" s="2470"/>
      <c r="AH479" s="2470"/>
      <c r="AI479" s="2470"/>
      <c r="AJ479" s="2470"/>
      <c r="AK479" s="2470"/>
      <c r="AL479" s="2471"/>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97">
        <f>IF(Application!D214="N/A",AS371,AS373)</f>
        <v>10</v>
      </c>
      <c r="AL482" s="2443"/>
      <c r="AM482" s="2398"/>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70" t="s">
        <v>1502</v>
      </c>
      <c r="AF485" s="2470"/>
      <c r="AG485" s="2470"/>
      <c r="AH485" s="2470"/>
      <c r="AI485" s="2470"/>
      <c r="AJ485" s="2470"/>
      <c r="AK485" s="2470"/>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9" t="s">
        <v>591</v>
      </c>
      <c r="D491" s="2420"/>
      <c r="E491" s="757" t="s">
        <v>507</v>
      </c>
      <c r="F491" s="2455" t="s">
        <v>1508</v>
      </c>
      <c r="G491" s="2455"/>
      <c r="H491" s="2455"/>
      <c r="I491" s="2455"/>
      <c r="J491" s="2455"/>
      <c r="K491" s="2455"/>
      <c r="L491" s="2455"/>
      <c r="M491" s="2455"/>
      <c r="N491" s="2455"/>
      <c r="O491" s="2455"/>
      <c r="P491" s="2455"/>
      <c r="Q491" s="2455"/>
      <c r="R491" s="2455"/>
      <c r="S491" s="2455"/>
      <c r="T491" s="2455"/>
      <c r="U491" s="2455"/>
      <c r="V491" s="2455"/>
      <c r="W491" s="2455"/>
      <c r="X491" s="2455"/>
      <c r="Y491" s="2455"/>
      <c r="Z491" s="2455"/>
      <c r="AA491" s="2455"/>
      <c r="AB491" s="2455"/>
      <c r="AC491" s="2455"/>
      <c r="AD491" s="2455"/>
      <c r="AE491" s="2455"/>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56"/>
      <c r="G492" s="2456"/>
      <c r="H492" s="2456"/>
      <c r="I492" s="2456"/>
      <c r="J492" s="2456"/>
      <c r="K492" s="2456"/>
      <c r="L492" s="2456"/>
      <c r="M492" s="2456"/>
      <c r="N492" s="2456"/>
      <c r="O492" s="2456"/>
      <c r="P492" s="2456"/>
      <c r="Q492" s="2456"/>
      <c r="R492" s="2456"/>
      <c r="S492" s="2456"/>
      <c r="T492" s="2456"/>
      <c r="U492" s="2456"/>
      <c r="V492" s="2456"/>
      <c r="W492" s="2456"/>
      <c r="X492" s="2456"/>
      <c r="Y492" s="2456"/>
      <c r="Z492" s="2456"/>
      <c r="AA492" s="2456"/>
      <c r="AB492" s="2456"/>
      <c r="AC492" s="2456"/>
      <c r="AD492" s="2456"/>
      <c r="AE492" s="2456"/>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53" t="s">
        <v>591</v>
      </c>
      <c r="G493" s="2453"/>
      <c r="H493" s="2453"/>
      <c r="I493" s="2453"/>
      <c r="J493" s="2453"/>
      <c r="K493" s="2453"/>
      <c r="L493" s="2453"/>
      <c r="M493" s="2453"/>
      <c r="N493" s="2453"/>
      <c r="O493" s="2453"/>
      <c r="P493" s="2453"/>
      <c r="Q493" s="2453"/>
      <c r="R493" s="2453"/>
      <c r="S493" s="2453"/>
      <c r="T493" s="2453"/>
      <c r="U493" s="2453"/>
      <c r="V493" s="2453"/>
      <c r="W493" s="2453"/>
      <c r="X493" s="2453"/>
      <c r="Y493" s="2453"/>
      <c r="Z493" s="2453"/>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22" t="s">
        <v>545</v>
      </c>
      <c r="D495" s="2423"/>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52" t="s">
        <v>591</v>
      </c>
      <c r="W498" s="2452"/>
      <c r="X498" s="2452"/>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52" t="s">
        <v>591</v>
      </c>
      <c r="W500" s="2452"/>
      <c r="X500" s="2452"/>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52" t="s">
        <v>591</v>
      </c>
      <c r="W505" s="2452"/>
      <c r="X505" s="2452"/>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21"/>
      <c r="E508" s="2421"/>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52" t="s">
        <v>591</v>
      </c>
      <c r="W509" s="2452"/>
      <c r="X509" s="2452"/>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52" t="s">
        <v>591</v>
      </c>
      <c r="W511" s="2452"/>
      <c r="X511" s="2452"/>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9" t="s">
        <v>591</v>
      </c>
      <c r="D514" s="2420"/>
      <c r="E514" s="757" t="s">
        <v>507</v>
      </c>
      <c r="F514" s="2455" t="s">
        <v>1508</v>
      </c>
      <c r="G514" s="2455"/>
      <c r="H514" s="2455"/>
      <c r="I514" s="2455"/>
      <c r="J514" s="2455"/>
      <c r="K514" s="2455"/>
      <c r="L514" s="2455"/>
      <c r="M514" s="2455"/>
      <c r="N514" s="2455"/>
      <c r="O514" s="2455"/>
      <c r="P514" s="2455"/>
      <c r="Q514" s="2455"/>
      <c r="R514" s="2455"/>
      <c r="S514" s="2455"/>
      <c r="T514" s="2455"/>
      <c r="U514" s="2455"/>
      <c r="V514" s="2455"/>
      <c r="W514" s="2455"/>
      <c r="X514" s="2455"/>
      <c r="Y514" s="2455"/>
      <c r="Z514" s="2455"/>
      <c r="AA514" s="2455"/>
      <c r="AB514" s="2455"/>
      <c r="AC514" s="2455"/>
      <c r="AD514" s="2455"/>
      <c r="AE514" s="2455"/>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6"/>
      <c r="G515" s="2456"/>
      <c r="H515" s="2456"/>
      <c r="I515" s="2456"/>
      <c r="J515" s="2456"/>
      <c r="K515" s="2456"/>
      <c r="L515" s="2456"/>
      <c r="M515" s="2456"/>
      <c r="N515" s="2456"/>
      <c r="O515" s="2456"/>
      <c r="P515" s="2456"/>
      <c r="Q515" s="2456"/>
      <c r="R515" s="2456"/>
      <c r="S515" s="2456"/>
      <c r="T515" s="2456"/>
      <c r="U515" s="2456"/>
      <c r="V515" s="2456"/>
      <c r="W515" s="2456"/>
      <c r="X515" s="2456"/>
      <c r="Y515" s="2456"/>
      <c r="Z515" s="2456"/>
      <c r="AA515" s="2456"/>
      <c r="AB515" s="2456"/>
      <c r="AC515" s="2456"/>
      <c r="AD515" s="2456"/>
      <c r="AE515" s="2456"/>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8" t="s">
        <v>591</v>
      </c>
      <c r="G516" s="2448"/>
      <c r="H516" s="2448"/>
      <c r="I516" s="2448"/>
      <c r="J516" s="2448"/>
      <c r="K516" s="2448"/>
      <c r="L516" s="2448"/>
      <c r="M516" s="2448"/>
      <c r="N516" s="2448"/>
      <c r="O516" s="2448"/>
      <c r="P516" s="2448"/>
      <c r="Q516" s="2448"/>
      <c r="R516" s="2448"/>
      <c r="S516" s="2448"/>
      <c r="T516" s="2448"/>
      <c r="U516" s="2448"/>
      <c r="V516" s="2448"/>
      <c r="W516" s="2448"/>
      <c r="X516" s="2448"/>
      <c r="Y516" s="2448"/>
      <c r="Z516" s="2448"/>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9" t="s">
        <v>591</v>
      </c>
      <c r="D518" s="2420"/>
      <c r="E518" s="757" t="s">
        <v>757</v>
      </c>
      <c r="F518" s="2449" t="s">
        <v>1530</v>
      </c>
      <c r="G518" s="2449"/>
      <c r="H518" s="2449"/>
      <c r="I518" s="2449"/>
      <c r="J518" s="2449"/>
      <c r="K518" s="2449"/>
      <c r="L518" s="2449"/>
      <c r="M518" s="2449"/>
      <c r="N518" s="2449"/>
      <c r="O518" s="2449"/>
      <c r="P518" s="2449"/>
      <c r="Q518" s="2449"/>
      <c r="R518" s="2449"/>
      <c r="S518" s="2449"/>
      <c r="T518" s="2449"/>
      <c r="U518" s="2449"/>
      <c r="V518" s="2449"/>
      <c r="W518" s="2449"/>
      <c r="X518" s="2449"/>
      <c r="Y518" s="2449"/>
      <c r="Z518" s="2449"/>
      <c r="AA518" s="2449"/>
      <c r="AB518" s="2449"/>
      <c r="AC518" s="2449"/>
      <c r="AD518" s="2449"/>
      <c r="AE518" s="2449"/>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50"/>
      <c r="G519" s="2450"/>
      <c r="H519" s="2450"/>
      <c r="I519" s="2450"/>
      <c r="J519" s="2450"/>
      <c r="K519" s="2450"/>
      <c r="L519" s="2450"/>
      <c r="M519" s="2450"/>
      <c r="N519" s="2450"/>
      <c r="O519" s="2450"/>
      <c r="P519" s="2450"/>
      <c r="Q519" s="2450"/>
      <c r="R519" s="2450"/>
      <c r="S519" s="2450"/>
      <c r="T519" s="2450"/>
      <c r="U519" s="2450"/>
      <c r="V519" s="2450"/>
      <c r="W519" s="2450"/>
      <c r="X519" s="2450"/>
      <c r="Y519" s="2450"/>
      <c r="Z519" s="2450"/>
      <c r="AA519" s="2450"/>
      <c r="AB519" s="2450"/>
      <c r="AC519" s="2450"/>
      <c r="AD519" s="2450"/>
      <c r="AE519" s="2450"/>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51" t="s">
        <v>591</v>
      </c>
      <c r="G521" s="2451"/>
      <c r="H521" s="2451"/>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9" t="s">
        <v>591</v>
      </c>
      <c r="D523" s="2420"/>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7"/>
      <c r="D525" s="2421"/>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8" t="s">
        <v>591</v>
      </c>
      <c r="H526" s="2478"/>
      <c r="I526" s="2478"/>
      <c r="J526" s="2478"/>
      <c r="K526" s="2478"/>
      <c r="L526" s="2478"/>
      <c r="M526" s="2478"/>
      <c r="N526" s="2478"/>
      <c r="O526" s="2478"/>
      <c r="P526" s="2478"/>
      <c r="Q526" s="2478"/>
      <c r="R526" s="2478"/>
      <c r="S526" s="2478"/>
      <c r="T526" s="2478"/>
      <c r="U526" s="2478"/>
      <c r="V526" s="2478"/>
      <c r="W526" s="2478"/>
      <c r="X526" s="2478"/>
      <c r="Y526" s="2478"/>
      <c r="Z526" s="2478"/>
      <c r="AA526" s="2478"/>
      <c r="AB526" s="2478"/>
      <c r="AC526" s="2478"/>
      <c r="AD526" s="2478"/>
      <c r="AE526" s="2478"/>
      <c r="AF526" s="2478"/>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9" t="s">
        <v>591</v>
      </c>
      <c r="D528" s="2480"/>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9" t="s">
        <v>591</v>
      </c>
      <c r="D532" s="2480"/>
      <c r="F532" s="791" t="s">
        <v>1538</v>
      </c>
      <c r="G532" s="2445" t="s">
        <v>1539</v>
      </c>
      <c r="H532" s="2445"/>
      <c r="I532" s="2445"/>
      <c r="J532" s="2445"/>
      <c r="K532" s="2445"/>
      <c r="L532" s="2445"/>
      <c r="M532" s="2445"/>
      <c r="N532" s="2445"/>
      <c r="O532" s="2445"/>
      <c r="P532" s="2445"/>
      <c r="Q532" s="2445"/>
      <c r="R532" s="2445"/>
      <c r="S532" s="2445"/>
      <c r="T532" s="2445"/>
      <c r="U532" s="2445"/>
      <c r="V532" s="2445"/>
      <c r="W532" s="2445"/>
      <c r="X532" s="2445"/>
      <c r="Y532" s="2445"/>
      <c r="Z532" s="2445"/>
      <c r="AA532" s="2445"/>
      <c r="AB532" s="2445"/>
      <c r="AC532" s="2445"/>
      <c r="AD532" s="2445"/>
      <c r="AE532" s="2445"/>
      <c r="AF532" s="2445"/>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6"/>
      <c r="H533" s="2446"/>
      <c r="I533" s="2446"/>
      <c r="J533" s="2446"/>
      <c r="K533" s="2446"/>
      <c r="L533" s="2446"/>
      <c r="M533" s="2446"/>
      <c r="N533" s="2446"/>
      <c r="O533" s="2446"/>
      <c r="P533" s="2446"/>
      <c r="Q533" s="2446"/>
      <c r="R533" s="2446"/>
      <c r="S533" s="2446"/>
      <c r="T533" s="2446"/>
      <c r="U533" s="2446"/>
      <c r="V533" s="2446"/>
      <c r="W533" s="2446"/>
      <c r="X533" s="2446"/>
      <c r="Y533" s="2446"/>
      <c r="Z533" s="2446"/>
      <c r="AA533" s="2446"/>
      <c r="AB533" s="2446"/>
      <c r="AC533" s="2446"/>
      <c r="AD533" s="2446"/>
      <c r="AE533" s="2446"/>
      <c r="AF533" s="2446"/>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81" t="s">
        <v>591</v>
      </c>
      <c r="D536" s="2482"/>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3" t="s">
        <v>591</v>
      </c>
      <c r="G537" s="2483"/>
      <c r="H537" s="2483"/>
      <c r="I537" s="2483"/>
      <c r="J537" s="2483"/>
      <c r="K537" s="2483"/>
      <c r="L537" s="2483"/>
      <c r="M537" s="2483"/>
      <c r="N537" s="2483"/>
      <c r="O537" s="2483"/>
      <c r="P537" s="2483"/>
      <c r="Q537" s="2483"/>
      <c r="R537" s="2483"/>
      <c r="S537" s="2483"/>
      <c r="T537" s="2483"/>
      <c r="U537" s="2483"/>
      <c r="V537" s="2483"/>
      <c r="W537" s="2483"/>
      <c r="X537" s="2483"/>
      <c r="Y537" s="2483"/>
      <c r="Z537" s="2483"/>
      <c r="AA537" s="2483"/>
      <c r="AB537" s="2483"/>
      <c r="AC537" s="2483"/>
      <c r="AD537" s="2483"/>
      <c r="AE537" s="2483"/>
      <c r="AF537" s="2483"/>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4"/>
      <c r="G538" s="2484"/>
      <c r="H538" s="2484"/>
      <c r="I538" s="2484"/>
      <c r="J538" s="2484"/>
      <c r="K538" s="2484"/>
      <c r="L538" s="2484"/>
      <c r="M538" s="2484"/>
      <c r="N538" s="2484"/>
      <c r="O538" s="2484"/>
      <c r="P538" s="2484"/>
      <c r="Q538" s="2484"/>
      <c r="R538" s="2484"/>
      <c r="S538" s="2484"/>
      <c r="T538" s="2484"/>
      <c r="U538" s="2484"/>
      <c r="V538" s="2484"/>
      <c r="W538" s="2484"/>
      <c r="X538" s="2484"/>
      <c r="Y538" s="2484"/>
      <c r="Z538" s="2484"/>
      <c r="AA538" s="2484"/>
      <c r="AB538" s="2484"/>
      <c r="AC538" s="2484"/>
      <c r="AD538" s="2484"/>
      <c r="AE538" s="2484"/>
      <c r="AF538" s="2484"/>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97">
        <f>SUM(AG492:AG537)</f>
        <v>0</v>
      </c>
      <c r="AL548" s="2443"/>
      <c r="AM548" s="2398"/>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4" t="s">
        <v>1551</v>
      </c>
      <c r="AF551" s="2454"/>
      <c r="AG551" s="2454"/>
      <c r="AH551" s="2454"/>
      <c r="AI551" s="2454"/>
      <c r="AJ551" s="2454"/>
      <c r="AK551" s="2454"/>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2" t="s">
        <v>545</v>
      </c>
      <c r="D554" s="2416"/>
      <c r="E554" s="550"/>
      <c r="F554" s="2556" t="s">
        <v>1552</v>
      </c>
      <c r="G554" s="2557"/>
      <c r="H554" s="2557"/>
      <c r="I554" s="2557"/>
      <c r="J554" s="2557"/>
      <c r="K554" s="2557"/>
      <c r="L554" s="2557"/>
      <c r="M554" s="2557"/>
      <c r="N554" s="2557"/>
      <c r="O554" s="2557"/>
      <c r="P554" s="2557"/>
      <c r="Q554" s="2557"/>
      <c r="R554" s="2557"/>
      <c r="S554" s="2557"/>
      <c r="T554" s="2557"/>
      <c r="U554" s="2557"/>
      <c r="V554" s="2557"/>
      <c r="W554" s="2557"/>
      <c r="X554" s="2557"/>
      <c r="Y554" s="2557"/>
      <c r="Z554" s="2557"/>
      <c r="AA554" s="2557"/>
      <c r="AB554" s="2557"/>
      <c r="AC554" s="2557"/>
      <c r="AD554" s="2557"/>
      <c r="AE554" s="2557"/>
      <c r="AF554" s="2557"/>
      <c r="AG554" s="2557"/>
      <c r="AH554" s="2557"/>
      <c r="AI554" s="2557"/>
      <c r="AJ554" s="2557"/>
      <c r="AK554" s="2557"/>
      <c r="AL554" s="2558"/>
      <c r="AM554" s="593"/>
      <c r="AN554" s="595"/>
    </row>
    <row r="555" spans="1:81" s="549" customFormat="1" ht="12.75" customHeight="1">
      <c r="B555" s="539"/>
      <c r="C555" s="550"/>
      <c r="D555" s="550"/>
      <c r="E555" s="550"/>
      <c r="F555" s="2559"/>
      <c r="G555" s="2560"/>
      <c r="H555" s="2560"/>
      <c r="I555" s="2560"/>
      <c r="J555" s="2560"/>
      <c r="K555" s="2560"/>
      <c r="L555" s="2560"/>
      <c r="M555" s="2560"/>
      <c r="N555" s="2560"/>
      <c r="O555" s="2560"/>
      <c r="P555" s="2560"/>
      <c r="Q555" s="2560"/>
      <c r="R555" s="2560"/>
      <c r="S555" s="2560"/>
      <c r="T555" s="2560"/>
      <c r="U555" s="2560"/>
      <c r="V555" s="2560"/>
      <c r="W555" s="2560"/>
      <c r="X555" s="2560"/>
      <c r="Y555" s="2560"/>
      <c r="Z555" s="2560"/>
      <c r="AA555" s="2560"/>
      <c r="AB555" s="2560"/>
      <c r="AC555" s="2560"/>
      <c r="AD555" s="2560"/>
      <c r="AE555" s="2560"/>
      <c r="AF555" s="2560"/>
      <c r="AG555" s="2560"/>
      <c r="AH555" s="2560"/>
      <c r="AI555" s="2560"/>
      <c r="AJ555" s="2560"/>
      <c r="AK555" s="2560"/>
      <c r="AL555" s="2561"/>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6" t="s">
        <v>591</v>
      </c>
      <c r="D557" s="2416"/>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6" t="s">
        <v>2619</v>
      </c>
      <c r="G558" s="2394"/>
      <c r="H558" s="2394"/>
      <c r="I558" s="2394"/>
      <c r="J558" s="2394"/>
      <c r="K558" s="2394"/>
      <c r="L558" s="2394"/>
      <c r="M558" s="2394"/>
      <c r="N558" s="2394"/>
      <c r="O558" s="2394"/>
      <c r="P558" s="2394"/>
      <c r="Q558" s="2394"/>
      <c r="R558" s="2394"/>
      <c r="S558" s="2394"/>
      <c r="T558" s="2394"/>
      <c r="U558" s="2394"/>
      <c r="V558" s="2394"/>
      <c r="W558" s="2394"/>
      <c r="X558" s="2394"/>
      <c r="Y558" s="2394"/>
      <c r="Z558" s="2394"/>
      <c r="AA558" s="2394"/>
      <c r="AB558" s="2394"/>
      <c r="AC558" s="2394"/>
      <c r="AD558" s="2394"/>
      <c r="AE558" s="2394"/>
      <c r="AF558" s="2394"/>
      <c r="AG558" s="2394"/>
      <c r="AH558" s="2394"/>
      <c r="AI558" s="2394"/>
      <c r="AJ558" s="2394"/>
      <c r="AK558" s="2394"/>
      <c r="AL558" s="2437"/>
      <c r="AM558" s="593"/>
      <c r="AN558" s="595"/>
      <c r="AS558" s="866"/>
      <c r="AT558" s="866"/>
      <c r="AU558" s="866"/>
      <c r="AV558" s="866"/>
      <c r="AW558" s="866"/>
    </row>
    <row r="559" spans="1:81" s="549" customFormat="1" ht="12.75" customHeight="1">
      <c r="B559" s="802"/>
      <c r="C559" s="802"/>
      <c r="D559" s="802"/>
      <c r="E559" s="802"/>
      <c r="F559" s="2436"/>
      <c r="G559" s="2394"/>
      <c r="H559" s="2394"/>
      <c r="I559" s="2394"/>
      <c r="J559" s="2394"/>
      <c r="K559" s="2394"/>
      <c r="L559" s="2394"/>
      <c r="M559" s="2394"/>
      <c r="N559" s="2394"/>
      <c r="O559" s="2394"/>
      <c r="P559" s="2394"/>
      <c r="Q559" s="2394"/>
      <c r="R559" s="2394"/>
      <c r="S559" s="2394"/>
      <c r="T559" s="2394"/>
      <c r="U559" s="2394"/>
      <c r="V559" s="2394"/>
      <c r="W559" s="2394"/>
      <c r="X559" s="2394"/>
      <c r="Y559" s="2394"/>
      <c r="Z559" s="2394"/>
      <c r="AA559" s="2394"/>
      <c r="AB559" s="2394"/>
      <c r="AC559" s="2394"/>
      <c r="AD559" s="2394"/>
      <c r="AE559" s="2394"/>
      <c r="AF559" s="2394"/>
      <c r="AG559" s="2394"/>
      <c r="AH559" s="2394"/>
      <c r="AI559" s="2394"/>
      <c r="AJ559" s="2394"/>
      <c r="AK559" s="2394"/>
      <c r="AL559" s="2437"/>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6" t="s">
        <v>1554</v>
      </c>
      <c r="G561" s="2394"/>
      <c r="H561" s="2394"/>
      <c r="I561" s="2394"/>
      <c r="J561" s="2394"/>
      <c r="K561" s="2394"/>
      <c r="L561" s="2394"/>
      <c r="M561" s="2394"/>
      <c r="N561" s="2394"/>
      <c r="O561" s="2394"/>
      <c r="P561" s="2394"/>
      <c r="Q561" s="2394"/>
      <c r="R561" s="2394"/>
      <c r="S561" s="2394"/>
      <c r="T561" s="2394"/>
      <c r="U561" s="2394"/>
      <c r="V561" s="2394"/>
      <c r="W561" s="2394"/>
      <c r="X561" s="2394"/>
      <c r="Y561" s="2394"/>
      <c r="Z561" s="2394"/>
      <c r="AA561" s="2394"/>
      <c r="AB561" s="2394"/>
      <c r="AC561" s="2394"/>
      <c r="AD561" s="2394"/>
      <c r="AE561" s="2394"/>
      <c r="AF561" s="2394"/>
      <c r="AG561" s="2394"/>
      <c r="AH561" s="2394"/>
      <c r="AI561" s="2394"/>
      <c r="AJ561" s="2394"/>
      <c r="AK561" s="2394"/>
      <c r="AL561" s="809"/>
      <c r="AM561" s="593"/>
      <c r="AN561" s="595"/>
    </row>
    <row r="562" spans="1:45" s="549" customFormat="1" ht="12.75" customHeight="1">
      <c r="B562" s="802"/>
      <c r="C562" s="802"/>
      <c r="D562" s="802"/>
      <c r="E562" s="802"/>
      <c r="F562" s="2438"/>
      <c r="G562" s="2439"/>
      <c r="H562" s="2439"/>
      <c r="I562" s="2439"/>
      <c r="J562" s="2439"/>
      <c r="K562" s="2439"/>
      <c r="L562" s="2439"/>
      <c r="M562" s="2439"/>
      <c r="N562" s="2439"/>
      <c r="O562" s="2439"/>
      <c r="P562" s="2439"/>
      <c r="Q562" s="2439"/>
      <c r="R562" s="2439"/>
      <c r="S562" s="2439"/>
      <c r="T562" s="2439"/>
      <c r="U562" s="2439"/>
      <c r="V562" s="2439"/>
      <c r="W562" s="2439"/>
      <c r="X562" s="2439"/>
      <c r="Y562" s="2439"/>
      <c r="Z562" s="2439"/>
      <c r="AA562" s="2439"/>
      <c r="AB562" s="2439"/>
      <c r="AC562" s="2439"/>
      <c r="AD562" s="2439"/>
      <c r="AE562" s="2439"/>
      <c r="AF562" s="2439"/>
      <c r="AG562" s="2439"/>
      <c r="AH562" s="2439"/>
      <c r="AI562" s="2439"/>
      <c r="AJ562" s="2439"/>
      <c r="AK562" s="2439"/>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5">
        <f>Application!AJ1001</f>
        <v>147850680</v>
      </c>
      <c r="AQ563" s="2435"/>
      <c r="AR563" s="2435"/>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40">
        <f>'Sources and Uses Budget'!S107+'Sources and Uses Budget'!T107</f>
        <v>76392096</v>
      </c>
      <c r="AG564" s="2440"/>
      <c r="AH564" s="2440"/>
      <c r="AI564" s="2440"/>
      <c r="AJ564" s="2440"/>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41">
        <f>IFERROR(AP572,0)</f>
        <v>251346156</v>
      </c>
      <c r="AG565" s="2441"/>
      <c r="AH565" s="2441"/>
      <c r="AI565" s="2441"/>
      <c r="AJ565" s="2441"/>
      <c r="AK565" s="593"/>
      <c r="AL565" s="593"/>
      <c r="AM565" s="593"/>
      <c r="AN565" s="595"/>
      <c r="AP565" s="2435">
        <f>Application!AJ1054</f>
        <v>29570136</v>
      </c>
      <c r="AQ565" s="2435"/>
      <c r="AR565" s="2435"/>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42">
        <f>IFERROR(ROUNDDOWN(IF(C557="YES",((1-(AF564/AF565))*2),(1-(AF564/AF565))),2),0)</f>
        <v>0.69</v>
      </c>
      <c r="AG566" s="2442"/>
      <c r="AH566" s="2442"/>
      <c r="AI566" s="2442"/>
      <c r="AJ566" s="2442"/>
      <c r="AK566" s="593"/>
      <c r="AL566" s="593"/>
      <c r="AM566" s="593"/>
      <c r="AN566" s="595"/>
      <c r="AP566" s="2433">
        <f>Application!AJ1058</f>
        <v>29570136</v>
      </c>
      <c r="AQ566" s="2433"/>
      <c r="AR566" s="2433"/>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3">
        <f>IF(((AP565+AP566)/AP563)&gt;0.8,0.8,((AP565+AP566)/AP563))</f>
        <v>0.4</v>
      </c>
      <c r="AQ567" s="2463"/>
      <c r="AR567" s="2463"/>
      <c r="AS567" s="549" t="s">
        <v>2125</v>
      </c>
    </row>
    <row r="568" spans="1:45" s="549" customFormat="1" ht="12.75" customHeight="1">
      <c r="A568" s="622"/>
      <c r="B568" s="2513" t="s">
        <v>1992</v>
      </c>
      <c r="C568" s="2514"/>
      <c r="D568" s="2514"/>
      <c r="E568" s="2514"/>
      <c r="F568" s="2514"/>
      <c r="G568" s="2514"/>
      <c r="H568" s="2514"/>
      <c r="I568" s="2514"/>
      <c r="J568" s="2514"/>
      <c r="K568" s="2514"/>
      <c r="L568" s="2514"/>
      <c r="M568" s="2514"/>
      <c r="N568" s="2514"/>
      <c r="O568" s="2514"/>
      <c r="P568" s="2514"/>
      <c r="Q568" s="2514"/>
      <c r="R568" s="2514"/>
      <c r="S568" s="2514"/>
      <c r="T568" s="2514"/>
      <c r="U568" s="2514"/>
      <c r="V568" s="2514"/>
      <c r="W568" s="2514"/>
      <c r="X568" s="2514"/>
      <c r="Y568" s="2514"/>
      <c r="Z568" s="2514"/>
      <c r="AA568" s="2514"/>
      <c r="AB568" s="2514"/>
      <c r="AC568" s="2514"/>
      <c r="AD568" s="2514"/>
      <c r="AE568" s="2514"/>
      <c r="AF568" s="2514"/>
      <c r="AG568" s="2514"/>
      <c r="AH568" s="2514"/>
      <c r="AI568" s="2514"/>
      <c r="AJ568" s="2515"/>
      <c r="AK568" s="593"/>
      <c r="AL568" s="593"/>
      <c r="AM568" s="593"/>
      <c r="AN568" s="595"/>
    </row>
    <row r="569" spans="1:45" s="549" customFormat="1" ht="12.75" customHeight="1">
      <c r="A569" s="622"/>
      <c r="B569" s="2516"/>
      <c r="C569" s="2517"/>
      <c r="D569" s="2517"/>
      <c r="E569" s="2517"/>
      <c r="F569" s="2517"/>
      <c r="G569" s="2517"/>
      <c r="H569" s="2517"/>
      <c r="I569" s="2517"/>
      <c r="J569" s="2517"/>
      <c r="K569" s="2517"/>
      <c r="L569" s="2517"/>
      <c r="M569" s="2517"/>
      <c r="N569" s="2517"/>
      <c r="O569" s="2517"/>
      <c r="P569" s="2517"/>
      <c r="Q569" s="2517"/>
      <c r="R569" s="2517"/>
      <c r="S569" s="2517"/>
      <c r="T569" s="2517"/>
      <c r="U569" s="2517"/>
      <c r="V569" s="2517"/>
      <c r="W569" s="2517"/>
      <c r="X569" s="2517"/>
      <c r="Y569" s="2517"/>
      <c r="Z569" s="2517"/>
      <c r="AA569" s="2517"/>
      <c r="AB569" s="2517"/>
      <c r="AC569" s="2517"/>
      <c r="AD569" s="2517"/>
      <c r="AE569" s="2517"/>
      <c r="AF569" s="2517"/>
      <c r="AG569" s="2517"/>
      <c r="AH569" s="2517"/>
      <c r="AI569" s="2517"/>
      <c r="AJ569" s="2518"/>
      <c r="AK569" s="593"/>
      <c r="AL569" s="593"/>
      <c r="AM569" s="593"/>
      <c r="AN569" s="595"/>
      <c r="AP569" s="2435">
        <f>AP570-AP565-AP566</f>
        <v>192205884</v>
      </c>
      <c r="AQ569" s="2464"/>
      <c r="AR569" s="2464"/>
      <c r="AS569" s="549" t="s">
        <v>2127</v>
      </c>
    </row>
    <row r="570" spans="1:45" s="549" customFormat="1" ht="12.75" customHeight="1">
      <c r="A570" s="622"/>
      <c r="B570" s="2519"/>
      <c r="C570" s="2520"/>
      <c r="D570" s="2520"/>
      <c r="E570" s="2520"/>
      <c r="F570" s="2520"/>
      <c r="G570" s="2520"/>
      <c r="H570" s="2520"/>
      <c r="I570" s="2520"/>
      <c r="J570" s="2520"/>
      <c r="K570" s="2520"/>
      <c r="L570" s="2520"/>
      <c r="M570" s="2520"/>
      <c r="N570" s="2520"/>
      <c r="O570" s="2520"/>
      <c r="P570" s="2520"/>
      <c r="Q570" s="2520"/>
      <c r="R570" s="2520"/>
      <c r="S570" s="2520"/>
      <c r="T570" s="2520"/>
      <c r="U570" s="2520"/>
      <c r="V570" s="2520"/>
      <c r="W570" s="2520"/>
      <c r="X570" s="2520"/>
      <c r="Y570" s="2520"/>
      <c r="Z570" s="2520"/>
      <c r="AA570" s="2520"/>
      <c r="AB570" s="2520"/>
      <c r="AC570" s="2520"/>
      <c r="AD570" s="2520"/>
      <c r="AE570" s="2520"/>
      <c r="AF570" s="2520"/>
      <c r="AG570" s="2520"/>
      <c r="AH570" s="2520"/>
      <c r="AI570" s="2520"/>
      <c r="AJ570" s="2521"/>
      <c r="AK570" s="593"/>
      <c r="AL570" s="593"/>
      <c r="AM570" s="593"/>
      <c r="AN570" s="595"/>
      <c r="AP570" s="2435">
        <f>Application!AJ1062</f>
        <v>251346156</v>
      </c>
      <c r="AQ570" s="2435"/>
      <c r="AR570" s="2435"/>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22">
        <f>IFERROR(IF(AND(C554="N/A",C557="N/A"),0,IF(AF566=0,0,IF((AF566*100)&gt;12,12,(AF566*100)))),0)</f>
        <v>12</v>
      </c>
      <c r="AL572" s="2522"/>
      <c r="AM572" s="2523"/>
      <c r="AN572" s="595"/>
      <c r="AP572" s="2424">
        <f>AP569+(AP563*AP567)</f>
        <v>251346156</v>
      </c>
      <c r="AQ572" s="2425"/>
      <c r="AR572" s="2426"/>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2562</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4" t="s">
        <v>1308</v>
      </c>
      <c r="AF575" s="2454"/>
      <c r="AG575" s="2454"/>
      <c r="AH575" s="2454"/>
      <c r="AI575" s="2454"/>
      <c r="AJ575" s="2454"/>
      <c r="AK575" s="2454"/>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4" t="s">
        <v>1984</v>
      </c>
      <c r="C577" s="2394"/>
      <c r="D577" s="2394"/>
      <c r="E577" s="2394"/>
      <c r="F577" s="2394"/>
      <c r="G577" s="2394"/>
      <c r="H577" s="2394"/>
      <c r="I577" s="2394"/>
      <c r="J577" s="2394"/>
      <c r="K577" s="2394"/>
      <c r="L577" s="2394"/>
      <c r="M577" s="2394"/>
      <c r="N577" s="2394"/>
      <c r="O577" s="2394"/>
      <c r="P577" s="2394"/>
      <c r="Q577" s="2394"/>
      <c r="R577" s="2394"/>
      <c r="S577" s="2394"/>
      <c r="T577" s="2394"/>
      <c r="U577" s="2394"/>
      <c r="V577" s="2394"/>
      <c r="W577" s="2394"/>
      <c r="X577" s="2394"/>
      <c r="Y577" s="2394"/>
      <c r="Z577" s="2394"/>
      <c r="AA577" s="2394"/>
      <c r="AB577" s="2394"/>
      <c r="AC577" s="2394"/>
      <c r="AD577" s="2394"/>
      <c r="AE577" s="2394"/>
      <c r="AF577" s="2394"/>
      <c r="AG577" s="2394"/>
      <c r="AH577" s="2394"/>
      <c r="AI577" s="2394"/>
      <c r="AJ577" s="2394"/>
      <c r="AK577" s="640"/>
      <c r="AL577" s="571"/>
      <c r="AM577" s="601"/>
      <c r="AN577" s="595"/>
    </row>
    <row r="578" spans="1:42" s="549" customFormat="1" ht="12.75" customHeight="1">
      <c r="A578" s="601"/>
      <c r="B578" s="2394"/>
      <c r="C578" s="2394"/>
      <c r="D578" s="2394"/>
      <c r="E578" s="2394"/>
      <c r="F578" s="2394"/>
      <c r="G578" s="2394"/>
      <c r="H578" s="2394"/>
      <c r="I578" s="2394"/>
      <c r="J578" s="2394"/>
      <c r="K578" s="2394"/>
      <c r="L578" s="2394"/>
      <c r="M578" s="2394"/>
      <c r="N578" s="2394"/>
      <c r="O578" s="2394"/>
      <c r="P578" s="2394"/>
      <c r="Q578" s="2394"/>
      <c r="R578" s="2394"/>
      <c r="S578" s="2394"/>
      <c r="T578" s="2394"/>
      <c r="U578" s="2394"/>
      <c r="V578" s="2394"/>
      <c r="W578" s="2394"/>
      <c r="X578" s="2394"/>
      <c r="Y578" s="2394"/>
      <c r="Z578" s="2394"/>
      <c r="AA578" s="2394"/>
      <c r="AB578" s="2394"/>
      <c r="AC578" s="2394"/>
      <c r="AD578" s="2394"/>
      <c r="AE578" s="2394"/>
      <c r="AF578" s="2394"/>
      <c r="AG578" s="2394"/>
      <c r="AH578" s="2394"/>
      <c r="AI578" s="2394"/>
      <c r="AJ578" s="2394"/>
      <c r="AK578" s="640"/>
      <c r="AL578" s="571"/>
      <c r="AM578" s="601"/>
      <c r="AN578" s="595"/>
    </row>
    <row r="579" spans="1:42" s="549" customFormat="1" ht="12.75" customHeight="1">
      <c r="A579" s="601"/>
      <c r="B579" s="2394"/>
      <c r="C579" s="2394"/>
      <c r="D579" s="2394"/>
      <c r="E579" s="2394"/>
      <c r="F579" s="2394"/>
      <c r="G579" s="2394"/>
      <c r="H579" s="2394"/>
      <c r="I579" s="2394"/>
      <c r="J579" s="2394"/>
      <c r="K579" s="2394"/>
      <c r="L579" s="2394"/>
      <c r="M579" s="2394"/>
      <c r="N579" s="2394"/>
      <c r="O579" s="2394"/>
      <c r="P579" s="2394"/>
      <c r="Q579" s="2394"/>
      <c r="R579" s="2394"/>
      <c r="S579" s="2394"/>
      <c r="T579" s="2394"/>
      <c r="U579" s="2394"/>
      <c r="V579" s="2394"/>
      <c r="W579" s="2394"/>
      <c r="X579" s="2394"/>
      <c r="Y579" s="2394"/>
      <c r="Z579" s="2394"/>
      <c r="AA579" s="2394"/>
      <c r="AB579" s="2394"/>
      <c r="AC579" s="2394"/>
      <c r="AD579" s="2394"/>
      <c r="AE579" s="2394"/>
      <c r="AF579" s="2394"/>
      <c r="AG579" s="2394"/>
      <c r="AH579" s="2394"/>
      <c r="AI579" s="2394"/>
      <c r="AJ579" s="2394"/>
      <c r="AK579" s="640"/>
      <c r="AL579" s="571"/>
      <c r="AM579" s="601"/>
      <c r="AN579" s="595"/>
    </row>
    <row r="580" spans="1:42" s="549" customFormat="1" ht="12.75" customHeight="1">
      <c r="A580" s="601"/>
      <c r="B580" s="2394"/>
      <c r="C580" s="2394"/>
      <c r="D580" s="2394"/>
      <c r="E580" s="2394"/>
      <c r="F580" s="2394"/>
      <c r="G580" s="2394"/>
      <c r="H580" s="2394"/>
      <c r="I580" s="2394"/>
      <c r="J580" s="2394"/>
      <c r="K580" s="2394"/>
      <c r="L580" s="2394"/>
      <c r="M580" s="2394"/>
      <c r="N580" s="2394"/>
      <c r="O580" s="2394"/>
      <c r="P580" s="2394"/>
      <c r="Q580" s="2394"/>
      <c r="R580" s="2394"/>
      <c r="S580" s="2394"/>
      <c r="T580" s="2394"/>
      <c r="U580" s="2394"/>
      <c r="V580" s="2394"/>
      <c r="W580" s="2394"/>
      <c r="X580" s="2394"/>
      <c r="Y580" s="2394"/>
      <c r="Z580" s="2394"/>
      <c r="AA580" s="2394"/>
      <c r="AB580" s="2394"/>
      <c r="AC580" s="2394"/>
      <c r="AD580" s="2394"/>
      <c r="AE580" s="2394"/>
      <c r="AF580" s="2394"/>
      <c r="AG580" s="2394"/>
      <c r="AH580" s="2394"/>
      <c r="AI580" s="2394"/>
      <c r="AJ580" s="2394"/>
      <c r="AK580" s="640"/>
      <c r="AL580" s="571"/>
      <c r="AM580" s="601"/>
      <c r="AN580" s="595"/>
    </row>
    <row r="581" spans="1:42" s="549" customFormat="1" ht="12.75" customHeight="1">
      <c r="A581" s="601"/>
      <c r="B581" s="2394"/>
      <c r="C581" s="2394"/>
      <c r="D581" s="2394"/>
      <c r="E581" s="2394"/>
      <c r="F581" s="2394"/>
      <c r="G581" s="2394"/>
      <c r="H581" s="2394"/>
      <c r="I581" s="2394"/>
      <c r="J581" s="2394"/>
      <c r="K581" s="2394"/>
      <c r="L581" s="2394"/>
      <c r="M581" s="2394"/>
      <c r="N581" s="2394"/>
      <c r="O581" s="2394"/>
      <c r="P581" s="2394"/>
      <c r="Q581" s="2394"/>
      <c r="R581" s="2394"/>
      <c r="S581" s="2394"/>
      <c r="T581" s="2394"/>
      <c r="U581" s="2394"/>
      <c r="V581" s="2394"/>
      <c r="W581" s="2394"/>
      <c r="X581" s="2394"/>
      <c r="Y581" s="2394"/>
      <c r="Z581" s="2394"/>
      <c r="AA581" s="2394"/>
      <c r="AB581" s="2394"/>
      <c r="AC581" s="2394"/>
      <c r="AD581" s="2394"/>
      <c r="AE581" s="2394"/>
      <c r="AF581" s="2394"/>
      <c r="AG581" s="2394"/>
      <c r="AH581" s="2394"/>
      <c r="AI581" s="2394"/>
      <c r="AJ581" s="2394"/>
      <c r="AK581" s="640"/>
      <c r="AL581" s="571"/>
      <c r="AM581" s="601"/>
      <c r="AN581" s="595"/>
    </row>
    <row r="582" spans="1:42" s="549" customFormat="1" ht="12.75" customHeight="1">
      <c r="A582" s="601"/>
      <c r="B582" s="2394"/>
      <c r="C582" s="2394"/>
      <c r="D582" s="2394"/>
      <c r="E582" s="2394"/>
      <c r="F582" s="2394"/>
      <c r="G582" s="2394"/>
      <c r="H582" s="2394"/>
      <c r="I582" s="2394"/>
      <c r="J582" s="2394"/>
      <c r="K582" s="2394"/>
      <c r="L582" s="2394"/>
      <c r="M582" s="2394"/>
      <c r="N582" s="2394"/>
      <c r="O582" s="2394"/>
      <c r="P582" s="2394"/>
      <c r="Q582" s="2394"/>
      <c r="R582" s="2394"/>
      <c r="S582" s="2394"/>
      <c r="T582" s="2394"/>
      <c r="U582" s="2394"/>
      <c r="V582" s="2394"/>
      <c r="W582" s="2394"/>
      <c r="X582" s="2394"/>
      <c r="Y582" s="2394"/>
      <c r="Z582" s="2394"/>
      <c r="AA582" s="2394"/>
      <c r="AB582" s="2394"/>
      <c r="AC582" s="2394"/>
      <c r="AD582" s="2394"/>
      <c r="AE582" s="2394"/>
      <c r="AF582" s="2394"/>
      <c r="AG582" s="2394"/>
      <c r="AH582" s="2394"/>
      <c r="AI582" s="2394"/>
      <c r="AJ582" s="2394"/>
      <c r="AK582" s="640"/>
      <c r="AL582" s="571"/>
      <c r="AM582" s="601"/>
      <c r="AN582" s="595"/>
    </row>
    <row r="583" spans="1:42" s="549" customFormat="1" ht="12.75" customHeight="1">
      <c r="A583" s="601"/>
      <c r="B583" s="2394"/>
      <c r="C583" s="2394"/>
      <c r="D583" s="2394"/>
      <c r="E583" s="2394"/>
      <c r="F583" s="2394"/>
      <c r="G583" s="2394"/>
      <c r="H583" s="2394"/>
      <c r="I583" s="2394"/>
      <c r="J583" s="2394"/>
      <c r="K583" s="2394"/>
      <c r="L583" s="2394"/>
      <c r="M583" s="2394"/>
      <c r="N583" s="2394"/>
      <c r="O583" s="2394"/>
      <c r="P583" s="2394"/>
      <c r="Q583" s="2394"/>
      <c r="R583" s="2394"/>
      <c r="S583" s="2394"/>
      <c r="T583" s="2394"/>
      <c r="U583" s="2394"/>
      <c r="V583" s="2394"/>
      <c r="W583" s="2394"/>
      <c r="X583" s="2394"/>
      <c r="Y583" s="2394"/>
      <c r="Z583" s="2394"/>
      <c r="AA583" s="2394"/>
      <c r="AB583" s="2394"/>
      <c r="AC583" s="2394"/>
      <c r="AD583" s="2394"/>
      <c r="AE583" s="2394"/>
      <c r="AF583" s="2394"/>
      <c r="AG583" s="2394"/>
      <c r="AH583" s="2394"/>
      <c r="AI583" s="2394"/>
      <c r="AJ583" s="2394"/>
      <c r="AK583" s="640"/>
      <c r="AL583" s="571"/>
      <c r="AM583" s="601"/>
      <c r="AN583" s="595"/>
    </row>
    <row r="584" spans="1:42" ht="12.75" customHeight="1">
      <c r="A584" s="601"/>
      <c r="B584" s="2394"/>
      <c r="C584" s="2394"/>
      <c r="D584" s="2394"/>
      <c r="E584" s="2394"/>
      <c r="F584" s="2394"/>
      <c r="G584" s="2394"/>
      <c r="H584" s="2394"/>
      <c r="I584" s="2394"/>
      <c r="J584" s="2394"/>
      <c r="K584" s="2394"/>
      <c r="L584" s="2394"/>
      <c r="M584" s="2394"/>
      <c r="N584" s="2394"/>
      <c r="O584" s="2394"/>
      <c r="P584" s="2394"/>
      <c r="Q584" s="2394"/>
      <c r="R584" s="2394"/>
      <c r="S584" s="2394"/>
      <c r="T584" s="2394"/>
      <c r="U584" s="2394"/>
      <c r="V584" s="2394"/>
      <c r="W584" s="2394"/>
      <c r="X584" s="2394"/>
      <c r="Y584" s="2394"/>
      <c r="Z584" s="2394"/>
      <c r="AA584" s="2394"/>
      <c r="AB584" s="2394"/>
      <c r="AC584" s="2394"/>
      <c r="AD584" s="2394"/>
      <c r="AE584" s="2394"/>
      <c r="AF584" s="2394"/>
      <c r="AG584" s="2394"/>
      <c r="AH584" s="2394"/>
      <c r="AI584" s="2394"/>
      <c r="AJ584" s="2394"/>
      <c r="AK584" s="640"/>
      <c r="AL584" s="571"/>
      <c r="AM584" s="601"/>
    </row>
    <row r="585" spans="1:42" s="549" customFormat="1" ht="12.75" customHeight="1">
      <c r="B585" s="2394"/>
      <c r="C585" s="2394"/>
      <c r="D585" s="2394"/>
      <c r="E585" s="2394"/>
      <c r="F585" s="2394"/>
      <c r="G585" s="2394"/>
      <c r="H585" s="2394"/>
      <c r="I585" s="2394"/>
      <c r="J585" s="2394"/>
      <c r="K585" s="2394"/>
      <c r="L585" s="2394"/>
      <c r="M585" s="2394"/>
      <c r="N585" s="2394"/>
      <c r="O585" s="2394"/>
      <c r="P585" s="2394"/>
      <c r="Q585" s="2394"/>
      <c r="R585" s="2394"/>
      <c r="S585" s="2394"/>
      <c r="T585" s="2394"/>
      <c r="U585" s="2394"/>
      <c r="V585" s="2394"/>
      <c r="W585" s="2394"/>
      <c r="X585" s="2394"/>
      <c r="Y585" s="2394"/>
      <c r="Z585" s="2394"/>
      <c r="AA585" s="2394"/>
      <c r="AB585" s="2394"/>
      <c r="AC585" s="2394"/>
      <c r="AD585" s="2394"/>
      <c r="AE585" s="2394"/>
      <c r="AF585" s="2394"/>
      <c r="AG585" s="2394"/>
      <c r="AH585" s="2394"/>
      <c r="AI585" s="2394"/>
      <c r="AJ585" s="2394"/>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5" t="s">
        <v>1332</v>
      </c>
      <c r="AG591" s="2395"/>
      <c r="AH591" s="2395"/>
      <c r="AI591" s="2395"/>
      <c r="AJ591" s="2395"/>
      <c r="AK591" s="2395"/>
      <c r="AL591" s="2395"/>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5" t="s">
        <v>1388</v>
      </c>
      <c r="AG598" s="2395"/>
      <c r="AH598" s="2395"/>
      <c r="AI598" s="2395"/>
      <c r="AJ598" s="2395"/>
      <c r="AK598" s="2395"/>
      <c r="AL598" s="2395"/>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5" t="s">
        <v>1371</v>
      </c>
      <c r="AG604" s="2395"/>
      <c r="AH604" s="2395"/>
      <c r="AI604" s="2395"/>
      <c r="AJ604" s="2395"/>
      <c r="AK604" s="2395"/>
      <c r="AL604" s="2395"/>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5" t="s">
        <v>1391</v>
      </c>
      <c r="AG610" s="2395"/>
      <c r="AH610" s="2395"/>
      <c r="AI610" s="2395"/>
      <c r="AJ610" s="2395"/>
      <c r="AK610" s="2395"/>
      <c r="AL610" s="2395"/>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40" t="s">
        <v>1184</v>
      </c>
      <c r="P614" s="2540"/>
      <c r="Q614" s="2540"/>
      <c r="R614" s="2540"/>
      <c r="S614" s="2540"/>
      <c r="T614" s="2540"/>
      <c r="U614" s="2540"/>
      <c r="V614" s="2540"/>
      <c r="W614" s="2540"/>
      <c r="X614" s="2540"/>
      <c r="Y614" s="2540"/>
      <c r="Z614" s="2540"/>
      <c r="AA614" s="2540"/>
      <c r="AB614" s="2540"/>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5" t="s">
        <v>1346</v>
      </c>
      <c r="AG616" s="2395"/>
      <c r="AH616" s="2395"/>
      <c r="AI616" s="2395"/>
      <c r="AJ616" s="2395"/>
      <c r="AK616" s="2395"/>
      <c r="AL616" s="2395"/>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96" t="s">
        <v>687</v>
      </c>
      <c r="I619" s="2396"/>
      <c r="J619" s="932"/>
      <c r="K619" s="932"/>
      <c r="L619" s="932"/>
      <c r="N619" s="22"/>
      <c r="O619" s="22"/>
      <c r="P619" s="22"/>
      <c r="Q619" s="1145" t="s">
        <v>2130</v>
      </c>
      <c r="R619" s="2541"/>
      <c r="S619" s="2541"/>
      <c r="T619" s="2541"/>
      <c r="U619" s="2541"/>
      <c r="V619" s="2541"/>
      <c r="W619" s="2541"/>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42" t="str">
        <f>IF(AND(H619="(i)",NOT(AP595)),AO612,IF(AND(H619="(iv)",OR(R619=AO608,R619=AO607),NOT(AP596)),AO613,""))</f>
        <v/>
      </c>
      <c r="Z620" s="2542"/>
      <c r="AA620" s="2542"/>
      <c r="AB620" s="2542"/>
      <c r="AC620" s="2542"/>
      <c r="AD620" s="2542"/>
      <c r="AE620" s="2542"/>
      <c r="AF620" s="2542"/>
      <c r="AG620" s="2542"/>
      <c r="AH620" s="2542"/>
      <c r="AI620" s="2542"/>
      <c r="AJ620" s="2542"/>
      <c r="AK620" s="2542"/>
      <c r="AL620" s="2542"/>
      <c r="AM620" s="2543"/>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42"/>
      <c r="Z621" s="2542"/>
      <c r="AA621" s="2542"/>
      <c r="AB621" s="2542"/>
      <c r="AC621" s="2542"/>
      <c r="AD621" s="2542"/>
      <c r="AE621" s="2542"/>
      <c r="AF621" s="2542"/>
      <c r="AG621" s="2542"/>
      <c r="AH621" s="2542"/>
      <c r="AI621" s="2542"/>
      <c r="AJ621" s="2542"/>
      <c r="AK621" s="2542"/>
      <c r="AL621" s="2542"/>
      <c r="AM621" s="2543"/>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9" t="s">
        <v>591</v>
      </c>
      <c r="J627" s="2539"/>
      <c r="K627" s="2539"/>
      <c r="L627" s="2539"/>
      <c r="M627" s="2539"/>
      <c r="N627" s="2539"/>
      <c r="O627" s="2539"/>
      <c r="P627" s="2539"/>
      <c r="Q627" s="2539"/>
      <c r="R627" s="2539"/>
      <c r="S627" s="2539"/>
      <c r="T627" s="2539"/>
      <c r="U627" s="2539"/>
      <c r="V627" s="2539"/>
      <c r="W627" s="2539"/>
      <c r="X627" s="2539"/>
      <c r="Y627" s="2539"/>
      <c r="Z627" s="2539"/>
      <c r="AA627" s="2539"/>
      <c r="AB627" s="2539"/>
      <c r="AC627" s="2539"/>
      <c r="AD627" s="2539"/>
      <c r="AE627" s="2539"/>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02" t="s">
        <v>591</v>
      </c>
      <c r="C629" s="2402"/>
      <c r="D629" s="640"/>
      <c r="E629" s="2394" t="s">
        <v>1395</v>
      </c>
      <c r="F629" s="2394"/>
      <c r="G629" s="2394"/>
      <c r="H629" s="2394"/>
      <c r="I629" s="2394"/>
      <c r="J629" s="2394"/>
      <c r="K629" s="2394"/>
      <c r="L629" s="2394"/>
      <c r="M629" s="2394"/>
      <c r="N629" s="2394"/>
      <c r="O629" s="2394"/>
      <c r="P629" s="2394"/>
      <c r="Q629" s="2394"/>
      <c r="R629" s="2394"/>
      <c r="S629" s="2394"/>
      <c r="T629" s="2394"/>
      <c r="U629" s="2394"/>
      <c r="V629" s="2394"/>
      <c r="W629" s="2394"/>
      <c r="X629" s="2394"/>
      <c r="Y629" s="2394"/>
      <c r="Z629" s="2394"/>
      <c r="AA629" s="2394"/>
      <c r="AB629" s="2394"/>
      <c r="AC629" s="2394"/>
      <c r="AD629" s="2394"/>
      <c r="AE629" s="2394"/>
      <c r="AF629" s="2394"/>
      <c r="AG629" s="2394"/>
      <c r="AH629" s="640"/>
      <c r="AI629" s="640"/>
      <c r="AJ629" s="640"/>
      <c r="AK629" s="640"/>
      <c r="AL629" s="640"/>
      <c r="AN629" s="595"/>
    </row>
    <row r="630" spans="1:42" s="549" customFormat="1" ht="12.75" customHeight="1">
      <c r="B630" s="536"/>
      <c r="C630" s="929"/>
      <c r="D630" s="640"/>
      <c r="E630" s="2394"/>
      <c r="F630" s="2394"/>
      <c r="G630" s="2394"/>
      <c r="H630" s="2394"/>
      <c r="I630" s="2394"/>
      <c r="J630" s="2394"/>
      <c r="K630" s="2394"/>
      <c r="L630" s="2394"/>
      <c r="M630" s="2394"/>
      <c r="N630" s="2394"/>
      <c r="O630" s="2394"/>
      <c r="P630" s="2394"/>
      <c r="Q630" s="2394"/>
      <c r="R630" s="2394"/>
      <c r="S630" s="2394"/>
      <c r="T630" s="2394"/>
      <c r="U630" s="2394"/>
      <c r="V630" s="2394"/>
      <c r="W630" s="2394"/>
      <c r="X630" s="2394"/>
      <c r="Y630" s="2394"/>
      <c r="Z630" s="2394"/>
      <c r="AA630" s="2394"/>
      <c r="AB630" s="2394"/>
      <c r="AC630" s="2394"/>
      <c r="AD630" s="2394"/>
      <c r="AE630" s="2394"/>
      <c r="AF630" s="2394"/>
      <c r="AG630" s="2394"/>
      <c r="AH630" s="640"/>
      <c r="AI630" s="640"/>
      <c r="AJ630" s="640"/>
      <c r="AK630" s="640"/>
      <c r="AL630" s="640"/>
      <c r="AN630" s="595"/>
    </row>
    <row r="631" spans="1:42" s="549" customFormat="1" ht="12.75" customHeight="1">
      <c r="B631" s="536"/>
      <c r="C631" s="929"/>
      <c r="D631" s="640"/>
      <c r="E631" s="2394"/>
      <c r="F631" s="2394"/>
      <c r="G631" s="2394"/>
      <c r="H631" s="2394"/>
      <c r="I631" s="2394"/>
      <c r="J631" s="2394"/>
      <c r="K631" s="2394"/>
      <c r="L631" s="2394"/>
      <c r="M631" s="2394"/>
      <c r="N631" s="2394"/>
      <c r="O631" s="2394"/>
      <c r="P631" s="2394"/>
      <c r="Q631" s="2394"/>
      <c r="R631" s="2394"/>
      <c r="S631" s="2394"/>
      <c r="T631" s="2394"/>
      <c r="U631" s="2394"/>
      <c r="V631" s="2394"/>
      <c r="W631" s="2394"/>
      <c r="X631" s="2394"/>
      <c r="Y631" s="2394"/>
      <c r="Z631" s="2394"/>
      <c r="AA631" s="2394"/>
      <c r="AB631" s="2394"/>
      <c r="AC631" s="2394"/>
      <c r="AD631" s="2394"/>
      <c r="AE631" s="2394"/>
      <c r="AF631" s="2394"/>
      <c r="AG631" s="2394"/>
      <c r="AH631" s="640"/>
      <c r="AI631" s="640"/>
      <c r="AJ631" s="640"/>
      <c r="AK631" s="640"/>
      <c r="AL631" s="640"/>
      <c r="AN631" s="595"/>
    </row>
    <row r="632" spans="1:42" s="549" customFormat="1" ht="12.75" customHeight="1">
      <c r="B632" s="536"/>
      <c r="C632" s="929"/>
      <c r="D632" s="640"/>
      <c r="E632" s="2394"/>
      <c r="F632" s="2394"/>
      <c r="G632" s="2394"/>
      <c r="H632" s="2394"/>
      <c r="I632" s="2394"/>
      <c r="J632" s="2394"/>
      <c r="K632" s="2394"/>
      <c r="L632" s="2394"/>
      <c r="M632" s="2394"/>
      <c r="N632" s="2394"/>
      <c r="O632" s="2394"/>
      <c r="P632" s="2394"/>
      <c r="Q632" s="2394"/>
      <c r="R632" s="2394"/>
      <c r="S632" s="2394"/>
      <c r="T632" s="2394"/>
      <c r="U632" s="2394"/>
      <c r="V632" s="2394"/>
      <c r="W632" s="2394"/>
      <c r="X632" s="2394"/>
      <c r="Y632" s="2394"/>
      <c r="Z632" s="2394"/>
      <c r="AA632" s="2394"/>
      <c r="AB632" s="2394"/>
      <c r="AC632" s="2394"/>
      <c r="AD632" s="2394"/>
      <c r="AE632" s="2394"/>
      <c r="AF632" s="2394"/>
      <c r="AG632" s="2394"/>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97">
        <f>VLOOKUP($H$619,$AO$599:$AP$604,2,FALSE)+IF(R619=AO607,0,VLOOKUP($I$627,$AO$626:$AP$628,2,FALSE))</f>
        <v>7</v>
      </c>
      <c r="AK634" s="2398"/>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8" t="s">
        <v>1683</v>
      </c>
      <c r="F638" s="2538"/>
      <c r="G638" s="2538"/>
      <c r="H638" s="2538"/>
      <c r="I638" s="2538"/>
      <c r="J638" s="2538"/>
      <c r="K638" s="2538"/>
      <c r="L638" s="2538"/>
      <c r="M638" s="2538"/>
      <c r="N638" s="2538"/>
      <c r="O638" s="2538"/>
      <c r="P638" s="2538"/>
      <c r="Q638" s="2538"/>
      <c r="R638" s="2538"/>
      <c r="S638" s="2538"/>
      <c r="T638" s="2538"/>
      <c r="U638" s="2538"/>
      <c r="V638" s="2538"/>
      <c r="W638" s="2538"/>
      <c r="X638" s="2538"/>
      <c r="Y638" s="2538"/>
      <c r="Z638" s="2538"/>
      <c r="AA638" s="2538"/>
      <c r="AB638" s="2538"/>
      <c r="AC638" s="2538"/>
      <c r="AD638" s="2538"/>
      <c r="AE638" s="539"/>
      <c r="AF638" s="2395" t="s">
        <v>1346</v>
      </c>
      <c r="AG638" s="2395"/>
      <c r="AH638" s="2395"/>
      <c r="AI638" s="2395"/>
      <c r="AJ638" s="2395"/>
      <c r="AK638" s="2395"/>
      <c r="AL638" s="2395"/>
      <c r="AM638" s="549"/>
      <c r="AN638" s="674"/>
    </row>
    <row r="639" spans="1:42" s="549" customFormat="1" ht="12.75" customHeight="1">
      <c r="A639" s="675"/>
      <c r="B639" s="536"/>
      <c r="C639" s="929"/>
      <c r="D639" s="659"/>
      <c r="E639" s="2538"/>
      <c r="F639" s="2538"/>
      <c r="G639" s="2538"/>
      <c r="H639" s="2538"/>
      <c r="I639" s="2538"/>
      <c r="J639" s="2538"/>
      <c r="K639" s="2538"/>
      <c r="L639" s="2538"/>
      <c r="M639" s="2538"/>
      <c r="N639" s="2538"/>
      <c r="O639" s="2538"/>
      <c r="P639" s="2538"/>
      <c r="Q639" s="2538"/>
      <c r="R639" s="2538"/>
      <c r="S639" s="2538"/>
      <c r="T639" s="2538"/>
      <c r="U639" s="2538"/>
      <c r="V639" s="2538"/>
      <c r="W639" s="2538"/>
      <c r="X639" s="2538"/>
      <c r="Y639" s="2538"/>
      <c r="Z639" s="2538"/>
      <c r="AA639" s="2538"/>
      <c r="AB639" s="2538"/>
      <c r="AC639" s="2538"/>
      <c r="AD639" s="2538"/>
      <c r="AE639" s="536"/>
      <c r="AF639" s="536"/>
      <c r="AG639" s="536"/>
      <c r="AH639" s="536"/>
      <c r="AI639" s="536"/>
      <c r="AJ639" s="536"/>
      <c r="AK639" s="536"/>
      <c r="AL639" s="536"/>
      <c r="AN639" s="595"/>
    </row>
    <row r="640" spans="1:42" s="549" customFormat="1" ht="12.75" customHeight="1">
      <c r="B640" s="536"/>
      <c r="C640" s="927"/>
      <c r="D640" s="659"/>
      <c r="E640" s="2538"/>
      <c r="F640" s="2538"/>
      <c r="G640" s="2538"/>
      <c r="H640" s="2538"/>
      <c r="I640" s="2538"/>
      <c r="J640" s="2538"/>
      <c r="K640" s="2538"/>
      <c r="L640" s="2538"/>
      <c r="M640" s="2538"/>
      <c r="N640" s="2538"/>
      <c r="O640" s="2538"/>
      <c r="P640" s="2538"/>
      <c r="Q640" s="2538"/>
      <c r="R640" s="2538"/>
      <c r="S640" s="2538"/>
      <c r="T640" s="2538"/>
      <c r="U640" s="2538"/>
      <c r="V640" s="2538"/>
      <c r="W640" s="2538"/>
      <c r="X640" s="2538"/>
      <c r="Y640" s="2538"/>
      <c r="Z640" s="2538"/>
      <c r="AA640" s="2538"/>
      <c r="AB640" s="2538"/>
      <c r="AC640" s="2538"/>
      <c r="AD640" s="2538"/>
      <c r="AE640" s="536"/>
      <c r="AF640" s="536"/>
      <c r="AG640" s="536"/>
      <c r="AH640" s="536"/>
      <c r="AI640" s="536"/>
      <c r="AJ640" s="536"/>
      <c r="AK640" s="536"/>
      <c r="AL640" s="536"/>
      <c r="AN640" s="595"/>
    </row>
    <row r="641" spans="1:42" s="549" customFormat="1" ht="12.75" customHeight="1">
      <c r="B641" s="536"/>
      <c r="C641" s="927"/>
      <c r="D641" s="659"/>
      <c r="E641" s="2538"/>
      <c r="F641" s="2538"/>
      <c r="G641" s="2538"/>
      <c r="H641" s="2538"/>
      <c r="I641" s="2538"/>
      <c r="J641" s="2538"/>
      <c r="K641" s="2538"/>
      <c r="L641" s="2538"/>
      <c r="M641" s="2538"/>
      <c r="N641" s="2538"/>
      <c r="O641" s="2538"/>
      <c r="P641" s="2538"/>
      <c r="Q641" s="2538"/>
      <c r="R641" s="2538"/>
      <c r="S641" s="2538"/>
      <c r="T641" s="2538"/>
      <c r="U641" s="2538"/>
      <c r="V641" s="2538"/>
      <c r="W641" s="2538"/>
      <c r="X641" s="2538"/>
      <c r="Y641" s="2538"/>
      <c r="Z641" s="2538"/>
      <c r="AA641" s="2538"/>
      <c r="AB641" s="2538"/>
      <c r="AC641" s="2538"/>
      <c r="AD641" s="2538"/>
      <c r="AE641" s="536"/>
      <c r="AF641" s="536"/>
      <c r="AG641" s="536"/>
      <c r="AH641" s="536"/>
      <c r="AI641" s="536"/>
      <c r="AJ641" s="536"/>
      <c r="AK641" s="536"/>
      <c r="AL641" s="536"/>
      <c r="AN641" s="595"/>
    </row>
    <row r="642" spans="1:42" s="549" customFormat="1" ht="12.75" customHeight="1">
      <c r="B642" s="536"/>
      <c r="C642" s="927"/>
      <c r="D642" s="659"/>
      <c r="E642" s="2538"/>
      <c r="F642" s="2538"/>
      <c r="G642" s="2538"/>
      <c r="H642" s="2538"/>
      <c r="I642" s="2538"/>
      <c r="J642" s="2538"/>
      <c r="K642" s="2538"/>
      <c r="L642" s="2538"/>
      <c r="M642" s="2538"/>
      <c r="N642" s="2538"/>
      <c r="O642" s="2538"/>
      <c r="P642" s="2538"/>
      <c r="Q642" s="2538"/>
      <c r="R642" s="2538"/>
      <c r="S642" s="2538"/>
      <c r="T642" s="2538"/>
      <c r="U642" s="2538"/>
      <c r="V642" s="2538"/>
      <c r="W642" s="2538"/>
      <c r="X642" s="2538"/>
      <c r="Y642" s="2538"/>
      <c r="Z642" s="2538"/>
      <c r="AA642" s="2538"/>
      <c r="AB642" s="2538"/>
      <c r="AC642" s="2538"/>
      <c r="AD642" s="2538"/>
      <c r="AE642" s="536"/>
      <c r="AF642" s="536"/>
      <c r="AG642" s="536"/>
      <c r="AH642" s="536"/>
      <c r="AI642" s="536"/>
      <c r="AJ642" s="536"/>
      <c r="AK642" s="536"/>
      <c r="AL642" s="536"/>
      <c r="AN642" s="595"/>
    </row>
    <row r="643" spans="1:42" s="549" customFormat="1" ht="12.75" customHeight="1">
      <c r="B643" s="536"/>
      <c r="C643" s="927"/>
      <c r="D643" s="659"/>
      <c r="E643" s="2538"/>
      <c r="F643" s="2538"/>
      <c r="G643" s="2538"/>
      <c r="H643" s="2538"/>
      <c r="I643" s="2538"/>
      <c r="J643" s="2538"/>
      <c r="K643" s="2538"/>
      <c r="L643" s="2538"/>
      <c r="M643" s="2538"/>
      <c r="N643" s="2538"/>
      <c r="O643" s="2538"/>
      <c r="P643" s="2538"/>
      <c r="Q643" s="2538"/>
      <c r="R643" s="2538"/>
      <c r="S643" s="2538"/>
      <c r="T643" s="2538"/>
      <c r="U643" s="2538"/>
      <c r="V643" s="2538"/>
      <c r="W643" s="2538"/>
      <c r="X643" s="2538"/>
      <c r="Y643" s="2538"/>
      <c r="Z643" s="2538"/>
      <c r="AA643" s="2538"/>
      <c r="AB643" s="2538"/>
      <c r="AC643" s="2538"/>
      <c r="AD643" s="2538"/>
      <c r="AE643" s="536"/>
      <c r="AF643" s="536"/>
      <c r="AG643" s="536"/>
      <c r="AH643" s="536"/>
      <c r="AI643" s="536"/>
      <c r="AJ643" s="536"/>
      <c r="AK643" s="536"/>
      <c r="AL643" s="536"/>
      <c r="AN643" s="595"/>
    </row>
    <row r="644" spans="1:42" s="549" customFormat="1" ht="12.75" customHeight="1">
      <c r="A644" s="635"/>
      <c r="B644" s="614"/>
      <c r="C644" s="936"/>
      <c r="D644" s="659"/>
      <c r="E644" s="2538"/>
      <c r="F644" s="2538"/>
      <c r="G644" s="2538"/>
      <c r="H644" s="2538"/>
      <c r="I644" s="2538"/>
      <c r="J644" s="2538"/>
      <c r="K644" s="2538"/>
      <c r="L644" s="2538"/>
      <c r="M644" s="2538"/>
      <c r="N644" s="2538"/>
      <c r="O644" s="2538"/>
      <c r="P644" s="2538"/>
      <c r="Q644" s="2538"/>
      <c r="R644" s="2538"/>
      <c r="S644" s="2538"/>
      <c r="T644" s="2538"/>
      <c r="U644" s="2538"/>
      <c r="V644" s="2538"/>
      <c r="W644" s="2538"/>
      <c r="X644" s="2538"/>
      <c r="Y644" s="2538"/>
      <c r="Z644" s="2538"/>
      <c r="AA644" s="2538"/>
      <c r="AB644" s="2538"/>
      <c r="AC644" s="2538"/>
      <c r="AD644" s="2538"/>
      <c r="AE644" s="614"/>
      <c r="AF644" s="614"/>
      <c r="AG644" s="614"/>
      <c r="AH644" s="614"/>
      <c r="AI644" s="614"/>
      <c r="AJ644" s="614"/>
      <c r="AK644" s="536"/>
      <c r="AL644" s="536"/>
      <c r="AN644" s="595"/>
    </row>
    <row r="645" spans="1:42" s="549" customFormat="1" ht="12.75" customHeight="1">
      <c r="B645" s="614"/>
      <c r="C645" s="936"/>
      <c r="D645" s="659"/>
      <c r="E645" s="2538"/>
      <c r="F645" s="2538"/>
      <c r="G645" s="2538"/>
      <c r="H645" s="2538"/>
      <c r="I645" s="2538"/>
      <c r="J645" s="2538"/>
      <c r="K645" s="2538"/>
      <c r="L645" s="2538"/>
      <c r="M645" s="2538"/>
      <c r="N645" s="2538"/>
      <c r="O645" s="2538"/>
      <c r="P645" s="2538"/>
      <c r="Q645" s="2538"/>
      <c r="R645" s="2538"/>
      <c r="S645" s="2538"/>
      <c r="T645" s="2538"/>
      <c r="U645" s="2538"/>
      <c r="V645" s="2538"/>
      <c r="W645" s="2538"/>
      <c r="X645" s="2538"/>
      <c r="Y645" s="2538"/>
      <c r="Z645" s="2538"/>
      <c r="AA645" s="2538"/>
      <c r="AB645" s="2538"/>
      <c r="AC645" s="2538"/>
      <c r="AD645" s="2538"/>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02" t="s">
        <v>591</v>
      </c>
      <c r="Y647" s="2402"/>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5" t="s">
        <v>1400</v>
      </c>
      <c r="AG649" s="2395"/>
      <c r="AH649" s="2395"/>
      <c r="AI649" s="2395"/>
      <c r="AJ649" s="2395"/>
      <c r="AK649" s="2395"/>
      <c r="AL649" s="2395"/>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96" t="s">
        <v>687</v>
      </c>
      <c r="I651" s="2396"/>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97">
        <f>VLOOKUP($H$651,$AO$618:$AP$620,2,FALSE)</f>
        <v>3</v>
      </c>
      <c r="AK653" s="2398"/>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94" t="s">
        <v>2052</v>
      </c>
      <c r="F657" s="2394"/>
      <c r="G657" s="2394"/>
      <c r="H657" s="2394"/>
      <c r="I657" s="2394"/>
      <c r="J657" s="2394"/>
      <c r="K657" s="2394"/>
      <c r="L657" s="2394"/>
      <c r="M657" s="2394"/>
      <c r="N657" s="2394"/>
      <c r="O657" s="2394"/>
      <c r="P657" s="2394"/>
      <c r="Q657" s="2394"/>
      <c r="R657" s="2394"/>
      <c r="S657" s="2394"/>
      <c r="T657" s="2394"/>
      <c r="U657" s="2394"/>
      <c r="V657" s="2394"/>
      <c r="W657" s="2394"/>
      <c r="X657" s="2394"/>
      <c r="Y657" s="2394"/>
      <c r="Z657" s="2394"/>
      <c r="AA657" s="2394"/>
      <c r="AB657" s="2394"/>
      <c r="AC657" s="2394"/>
      <c r="AD657" s="2394"/>
      <c r="AE657" s="536"/>
      <c r="AF657" s="2395" t="s">
        <v>1346</v>
      </c>
      <c r="AG657" s="2395"/>
      <c r="AH657" s="2395"/>
      <c r="AI657" s="2395"/>
      <c r="AJ657" s="2395"/>
      <c r="AK657" s="2395"/>
      <c r="AL657" s="2395"/>
      <c r="AN657" s="595"/>
    </row>
    <row r="658" spans="1:42" s="549" customFormat="1" ht="12.75" customHeight="1">
      <c r="B658" s="536"/>
      <c r="C658" s="536"/>
      <c r="D658" s="659"/>
      <c r="E658" s="2394"/>
      <c r="F658" s="2394"/>
      <c r="G658" s="2394"/>
      <c r="H658" s="2394"/>
      <c r="I658" s="2394"/>
      <c r="J658" s="2394"/>
      <c r="K658" s="2394"/>
      <c r="L658" s="2394"/>
      <c r="M658" s="2394"/>
      <c r="N658" s="2394"/>
      <c r="O658" s="2394"/>
      <c r="P658" s="2394"/>
      <c r="Q658" s="2394"/>
      <c r="R658" s="2394"/>
      <c r="S658" s="2394"/>
      <c r="T658" s="2394"/>
      <c r="U658" s="2394"/>
      <c r="V658" s="2394"/>
      <c r="W658" s="2394"/>
      <c r="X658" s="2394"/>
      <c r="Y658" s="2394"/>
      <c r="Z658" s="2394"/>
      <c r="AA658" s="2394"/>
      <c r="AB658" s="2394"/>
      <c r="AC658" s="2394"/>
      <c r="AD658" s="2394"/>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5" t="s">
        <v>1400</v>
      </c>
      <c r="AG660" s="2395"/>
      <c r="AH660" s="2395"/>
      <c r="AI660" s="2395"/>
      <c r="AJ660" s="2395"/>
      <c r="AK660" s="2395"/>
      <c r="AL660" s="2395"/>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96" t="s">
        <v>591</v>
      </c>
      <c r="I663" s="2396"/>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97">
        <f>VLOOKUP(H663,AT618:AU620,2,FALSE)</f>
        <v>0</v>
      </c>
      <c r="AK665" s="2398"/>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94" t="s">
        <v>1410</v>
      </c>
      <c r="F670" s="2394"/>
      <c r="G670" s="2394"/>
      <c r="H670" s="2394"/>
      <c r="I670" s="2394"/>
      <c r="J670" s="2394"/>
      <c r="K670" s="2394"/>
      <c r="L670" s="2394"/>
      <c r="M670" s="2394"/>
      <c r="N670" s="2394"/>
      <c r="O670" s="2394"/>
      <c r="P670" s="2394"/>
      <c r="Q670" s="2394"/>
      <c r="R670" s="2394"/>
      <c r="S670" s="2394"/>
      <c r="T670" s="2394"/>
      <c r="U670" s="2394"/>
      <c r="V670" s="2394"/>
      <c r="W670" s="2394"/>
      <c r="X670" s="2394"/>
      <c r="Y670" s="2394"/>
      <c r="Z670" s="2394"/>
      <c r="AA670" s="2394"/>
      <c r="AB670" s="2394"/>
      <c r="AC670" s="2394"/>
      <c r="AD670" s="536"/>
      <c r="AE670" s="536"/>
      <c r="AF670" s="2395" t="s">
        <v>1371</v>
      </c>
      <c r="AG670" s="2395"/>
      <c r="AH670" s="2395"/>
      <c r="AI670" s="2395"/>
      <c r="AJ670" s="2395"/>
      <c r="AK670" s="2395"/>
      <c r="AL670" s="2395"/>
      <c r="AN670" s="595"/>
    </row>
    <row r="671" spans="1:42" s="549" customFormat="1" ht="12.75" customHeight="1">
      <c r="B671" s="536"/>
      <c r="C671" s="539"/>
      <c r="D671" s="536"/>
      <c r="E671" s="2394"/>
      <c r="F671" s="2394"/>
      <c r="G671" s="2394"/>
      <c r="H671" s="2394"/>
      <c r="I671" s="2394"/>
      <c r="J671" s="2394"/>
      <c r="K671" s="2394"/>
      <c r="L671" s="2394"/>
      <c r="M671" s="2394"/>
      <c r="N671" s="2394"/>
      <c r="O671" s="2394"/>
      <c r="P671" s="2394"/>
      <c r="Q671" s="2394"/>
      <c r="R671" s="2394"/>
      <c r="S671" s="2394"/>
      <c r="T671" s="2394"/>
      <c r="U671" s="2394"/>
      <c r="V671" s="2394"/>
      <c r="W671" s="2394"/>
      <c r="X671" s="2394"/>
      <c r="Y671" s="2394"/>
      <c r="Z671" s="2394"/>
      <c r="AA671" s="2394"/>
      <c r="AB671" s="2394"/>
      <c r="AC671" s="2394"/>
      <c r="AD671" s="536"/>
      <c r="AE671" s="536"/>
      <c r="AF671" s="536"/>
      <c r="AG671" s="536"/>
      <c r="AH671" s="536"/>
      <c r="AI671" s="536"/>
      <c r="AJ671" s="536"/>
      <c r="AK671" s="536"/>
      <c r="AL671" s="536"/>
      <c r="AN671" s="595"/>
    </row>
    <row r="672" spans="1:42" s="549" customFormat="1" ht="12.75" customHeight="1">
      <c r="B672" s="536"/>
      <c r="C672" s="539"/>
      <c r="D672" s="659"/>
      <c r="E672" s="2394"/>
      <c r="F672" s="2394"/>
      <c r="G672" s="2394"/>
      <c r="H672" s="2394"/>
      <c r="I672" s="2394"/>
      <c r="J672" s="2394"/>
      <c r="K672" s="2394"/>
      <c r="L672" s="2394"/>
      <c r="M672" s="2394"/>
      <c r="N672" s="2394"/>
      <c r="O672" s="2394"/>
      <c r="P672" s="2394"/>
      <c r="Q672" s="2394"/>
      <c r="R672" s="2394"/>
      <c r="S672" s="2394"/>
      <c r="T672" s="2394"/>
      <c r="U672" s="2394"/>
      <c r="V672" s="2394"/>
      <c r="W672" s="2394"/>
      <c r="X672" s="2394"/>
      <c r="Y672" s="2394"/>
      <c r="Z672" s="2394"/>
      <c r="AA672" s="2394"/>
      <c r="AB672" s="2394"/>
      <c r="AC672" s="2394"/>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94" t="s">
        <v>1411</v>
      </c>
      <c r="F674" s="2394"/>
      <c r="G674" s="2394"/>
      <c r="H674" s="2394"/>
      <c r="I674" s="2394"/>
      <c r="J674" s="2394"/>
      <c r="K674" s="2394"/>
      <c r="L674" s="2394"/>
      <c r="M674" s="2394"/>
      <c r="N674" s="2394"/>
      <c r="O674" s="2394"/>
      <c r="P674" s="2394"/>
      <c r="Q674" s="2394"/>
      <c r="R674" s="2394"/>
      <c r="S674" s="2394"/>
      <c r="T674" s="2394"/>
      <c r="U674" s="2394"/>
      <c r="V674" s="2394"/>
      <c r="W674" s="2394"/>
      <c r="X674" s="2394"/>
      <c r="Y674" s="2394"/>
      <c r="Z674" s="2394"/>
      <c r="AA674" s="2394"/>
      <c r="AB674" s="2394"/>
      <c r="AC674" s="2394"/>
      <c r="AD674" s="536"/>
      <c r="AE674" s="536"/>
      <c r="AF674" s="2395" t="s">
        <v>1391</v>
      </c>
      <c r="AG674" s="2395"/>
      <c r="AH674" s="2395"/>
      <c r="AI674" s="2395"/>
      <c r="AJ674" s="2395"/>
      <c r="AK674" s="2395"/>
      <c r="AL674" s="2395"/>
      <c r="AN674" s="595"/>
    </row>
    <row r="675" spans="1:42" s="549" customFormat="1" ht="12.75" customHeight="1">
      <c r="B675" s="536"/>
      <c r="C675" s="539"/>
      <c r="D675" s="536"/>
      <c r="E675" s="2394"/>
      <c r="F675" s="2394"/>
      <c r="G675" s="2394"/>
      <c r="H675" s="2394"/>
      <c r="I675" s="2394"/>
      <c r="J675" s="2394"/>
      <c r="K675" s="2394"/>
      <c r="L675" s="2394"/>
      <c r="M675" s="2394"/>
      <c r="N675" s="2394"/>
      <c r="O675" s="2394"/>
      <c r="P675" s="2394"/>
      <c r="Q675" s="2394"/>
      <c r="R675" s="2394"/>
      <c r="S675" s="2394"/>
      <c r="T675" s="2394"/>
      <c r="U675" s="2394"/>
      <c r="V675" s="2394"/>
      <c r="W675" s="2394"/>
      <c r="X675" s="2394"/>
      <c r="Y675" s="2394"/>
      <c r="Z675" s="2394"/>
      <c r="AA675" s="2394"/>
      <c r="AB675" s="2394"/>
      <c r="AC675" s="2394"/>
      <c r="AD675" s="536"/>
      <c r="AE675" s="536"/>
      <c r="AF675" s="536"/>
      <c r="AG675" s="536"/>
      <c r="AH675" s="536"/>
      <c r="AI675" s="536"/>
      <c r="AJ675" s="536"/>
      <c r="AK675" s="536"/>
      <c r="AL675" s="536"/>
      <c r="AN675" s="595"/>
    </row>
    <row r="676" spans="1:42" s="549" customFormat="1" ht="15" customHeight="1">
      <c r="B676" s="536"/>
      <c r="C676" s="539"/>
      <c r="D676" s="659"/>
      <c r="E676" s="2394"/>
      <c r="F676" s="2394"/>
      <c r="G676" s="2394"/>
      <c r="H676" s="2394"/>
      <c r="I676" s="2394"/>
      <c r="J676" s="2394"/>
      <c r="K676" s="2394"/>
      <c r="L676" s="2394"/>
      <c r="M676" s="2394"/>
      <c r="N676" s="2394"/>
      <c r="O676" s="2394"/>
      <c r="P676" s="2394"/>
      <c r="Q676" s="2394"/>
      <c r="R676" s="2394"/>
      <c r="S676" s="2394"/>
      <c r="T676" s="2394"/>
      <c r="U676" s="2394"/>
      <c r="V676" s="2394"/>
      <c r="W676" s="2394"/>
      <c r="X676" s="2394"/>
      <c r="Y676" s="2394"/>
      <c r="Z676" s="2394"/>
      <c r="AA676" s="2394"/>
      <c r="AB676" s="2394"/>
      <c r="AC676" s="2394"/>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94" t="s">
        <v>1412</v>
      </c>
      <c r="F678" s="2394"/>
      <c r="G678" s="2394"/>
      <c r="H678" s="2394"/>
      <c r="I678" s="2394"/>
      <c r="J678" s="2394"/>
      <c r="K678" s="2394"/>
      <c r="L678" s="2394"/>
      <c r="M678" s="2394"/>
      <c r="N678" s="2394"/>
      <c r="O678" s="2394"/>
      <c r="P678" s="2394"/>
      <c r="Q678" s="2394"/>
      <c r="R678" s="2394"/>
      <c r="S678" s="2394"/>
      <c r="T678" s="2394"/>
      <c r="U678" s="2394"/>
      <c r="V678" s="2394"/>
      <c r="W678" s="2394"/>
      <c r="X678" s="2394"/>
      <c r="Y678" s="2394"/>
      <c r="Z678" s="2394"/>
      <c r="AA678" s="2394"/>
      <c r="AB678" s="2394"/>
      <c r="AC678" s="2394"/>
      <c r="AD678" s="536"/>
      <c r="AE678" s="536"/>
      <c r="AF678" s="2395" t="s">
        <v>1346</v>
      </c>
      <c r="AG678" s="2395"/>
      <c r="AH678" s="2395"/>
      <c r="AI678" s="2395"/>
      <c r="AJ678" s="2395"/>
      <c r="AK678" s="2395"/>
      <c r="AL678" s="2395"/>
      <c r="AN678" s="595"/>
    </row>
    <row r="679" spans="1:42" s="549" customFormat="1" ht="12.75" customHeight="1">
      <c r="B679" s="536"/>
      <c r="C679" s="927"/>
      <c r="D679" s="536"/>
      <c r="E679" s="2394"/>
      <c r="F679" s="2394"/>
      <c r="G679" s="2394"/>
      <c r="H679" s="2394"/>
      <c r="I679" s="2394"/>
      <c r="J679" s="2394"/>
      <c r="K679" s="2394"/>
      <c r="L679" s="2394"/>
      <c r="M679" s="2394"/>
      <c r="N679" s="2394"/>
      <c r="O679" s="2394"/>
      <c r="P679" s="2394"/>
      <c r="Q679" s="2394"/>
      <c r="R679" s="2394"/>
      <c r="S679" s="2394"/>
      <c r="T679" s="2394"/>
      <c r="U679" s="2394"/>
      <c r="V679" s="2394"/>
      <c r="W679" s="2394"/>
      <c r="X679" s="2394"/>
      <c r="Y679" s="2394"/>
      <c r="Z679" s="2394"/>
      <c r="AA679" s="2394"/>
      <c r="AB679" s="2394"/>
      <c r="AC679" s="2394"/>
      <c r="AD679" s="536"/>
      <c r="AE679" s="2395"/>
      <c r="AF679" s="2395"/>
      <c r="AG679" s="2395"/>
      <c r="AH679" s="2395"/>
      <c r="AI679" s="2395"/>
      <c r="AJ679" s="2395"/>
      <c r="AK679" s="2395"/>
      <c r="AL679" s="592"/>
      <c r="AN679" s="595"/>
      <c r="AO679" s="549" t="s">
        <v>591</v>
      </c>
      <c r="AP679" s="669">
        <v>0</v>
      </c>
    </row>
    <row r="680" spans="1:42" s="549" customFormat="1" ht="12.75" customHeight="1">
      <c r="A680" s="675"/>
      <c r="B680" s="536"/>
      <c r="C680" s="536"/>
      <c r="D680" s="659"/>
      <c r="E680" s="2394"/>
      <c r="F680" s="2394"/>
      <c r="G680" s="2394"/>
      <c r="H680" s="2394"/>
      <c r="I680" s="2394"/>
      <c r="J680" s="2394"/>
      <c r="K680" s="2394"/>
      <c r="L680" s="2394"/>
      <c r="M680" s="2394"/>
      <c r="N680" s="2394"/>
      <c r="O680" s="2394"/>
      <c r="P680" s="2394"/>
      <c r="Q680" s="2394"/>
      <c r="R680" s="2394"/>
      <c r="S680" s="2394"/>
      <c r="T680" s="2394"/>
      <c r="U680" s="2394"/>
      <c r="V680" s="2394"/>
      <c r="W680" s="2394"/>
      <c r="X680" s="2394"/>
      <c r="Y680" s="2394"/>
      <c r="Z680" s="2394"/>
      <c r="AA680" s="2394"/>
      <c r="AB680" s="2394"/>
      <c r="AC680" s="2394"/>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94" t="s">
        <v>1413</v>
      </c>
      <c r="F682" s="2394"/>
      <c r="G682" s="2394"/>
      <c r="H682" s="2394"/>
      <c r="I682" s="2394"/>
      <c r="J682" s="2394"/>
      <c r="K682" s="2394"/>
      <c r="L682" s="2394"/>
      <c r="M682" s="2394"/>
      <c r="N682" s="2394"/>
      <c r="O682" s="2394"/>
      <c r="P682" s="2394"/>
      <c r="Q682" s="2394"/>
      <c r="R682" s="2394"/>
      <c r="S682" s="2394"/>
      <c r="T682" s="2394"/>
      <c r="U682" s="2394"/>
      <c r="V682" s="2394"/>
      <c r="W682" s="2394"/>
      <c r="X682" s="2394"/>
      <c r="Y682" s="2394"/>
      <c r="Z682" s="2394"/>
      <c r="AA682" s="2394"/>
      <c r="AB682" s="2394"/>
      <c r="AC682" s="2394"/>
      <c r="AD682" s="536"/>
      <c r="AE682" s="536"/>
      <c r="AF682" s="2395" t="s">
        <v>1391</v>
      </c>
      <c r="AG682" s="2395"/>
      <c r="AH682" s="2395"/>
      <c r="AI682" s="2395"/>
      <c r="AJ682" s="2395"/>
      <c r="AK682" s="2395"/>
      <c r="AL682" s="2395"/>
      <c r="AN682" s="595"/>
    </row>
    <row r="683" spans="1:42" s="549" customFormat="1" ht="12.75" customHeight="1">
      <c r="A683" s="666"/>
      <c r="B683" s="536"/>
      <c r="C683" s="943"/>
      <c r="D683" s="659"/>
      <c r="E683" s="2394"/>
      <c r="F683" s="2394"/>
      <c r="G683" s="2394"/>
      <c r="H683" s="2394"/>
      <c r="I683" s="2394"/>
      <c r="J683" s="2394"/>
      <c r="K683" s="2394"/>
      <c r="L683" s="2394"/>
      <c r="M683" s="2394"/>
      <c r="N683" s="2394"/>
      <c r="O683" s="2394"/>
      <c r="P683" s="2394"/>
      <c r="Q683" s="2394"/>
      <c r="R683" s="2394"/>
      <c r="S683" s="2394"/>
      <c r="T683" s="2394"/>
      <c r="U683" s="2394"/>
      <c r="V683" s="2394"/>
      <c r="W683" s="2394"/>
      <c r="X683" s="2394"/>
      <c r="Y683" s="2394"/>
      <c r="Z683" s="2394"/>
      <c r="AA683" s="2394"/>
      <c r="AB683" s="2394"/>
      <c r="AC683" s="2394"/>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4"/>
      <c r="F684" s="2394"/>
      <c r="G684" s="2394"/>
      <c r="H684" s="2394"/>
      <c r="I684" s="2394"/>
      <c r="J684" s="2394"/>
      <c r="K684" s="2394"/>
      <c r="L684" s="2394"/>
      <c r="M684" s="2394"/>
      <c r="N684" s="2394"/>
      <c r="O684" s="2394"/>
      <c r="P684" s="2394"/>
      <c r="Q684" s="2394"/>
      <c r="R684" s="2394"/>
      <c r="S684" s="2394"/>
      <c r="T684" s="2394"/>
      <c r="U684" s="2394"/>
      <c r="V684" s="2394"/>
      <c r="W684" s="2394"/>
      <c r="X684" s="2394"/>
      <c r="Y684" s="2394"/>
      <c r="Z684" s="2394"/>
      <c r="AA684" s="2394"/>
      <c r="AB684" s="2394"/>
      <c r="AC684" s="2394"/>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94" t="s">
        <v>1414</v>
      </c>
      <c r="F686" s="2394"/>
      <c r="G686" s="2394"/>
      <c r="H686" s="2394"/>
      <c r="I686" s="2394"/>
      <c r="J686" s="2394"/>
      <c r="K686" s="2394"/>
      <c r="L686" s="2394"/>
      <c r="M686" s="2394"/>
      <c r="N686" s="2394"/>
      <c r="O686" s="2394"/>
      <c r="P686" s="2394"/>
      <c r="Q686" s="2394"/>
      <c r="R686" s="2394"/>
      <c r="S686" s="2394"/>
      <c r="T686" s="2394"/>
      <c r="U686" s="2394"/>
      <c r="V686" s="2394"/>
      <c r="W686" s="2394"/>
      <c r="X686" s="2394"/>
      <c r="Y686" s="2394"/>
      <c r="Z686" s="2394"/>
      <c r="AA686" s="2394"/>
      <c r="AB686" s="2394"/>
      <c r="AC686" s="2394"/>
      <c r="AD686" s="536"/>
      <c r="AE686" s="536"/>
      <c r="AF686" s="2395" t="s">
        <v>1346</v>
      </c>
      <c r="AG686" s="2395"/>
      <c r="AH686" s="2395"/>
      <c r="AI686" s="2395"/>
      <c r="AJ686" s="2395"/>
      <c r="AK686" s="2395"/>
      <c r="AL686" s="2395"/>
      <c r="AM686" s="594"/>
      <c r="AN686" s="595"/>
    </row>
    <row r="687" spans="1:42" s="549" customFormat="1" ht="12.75" customHeight="1">
      <c r="B687" s="536"/>
      <c r="C687" s="927"/>
      <c r="D687" s="659"/>
      <c r="E687" s="2394"/>
      <c r="F687" s="2394"/>
      <c r="G687" s="2394"/>
      <c r="H687" s="2394"/>
      <c r="I687" s="2394"/>
      <c r="J687" s="2394"/>
      <c r="K687" s="2394"/>
      <c r="L687" s="2394"/>
      <c r="M687" s="2394"/>
      <c r="N687" s="2394"/>
      <c r="O687" s="2394"/>
      <c r="P687" s="2394"/>
      <c r="Q687" s="2394"/>
      <c r="R687" s="2394"/>
      <c r="S687" s="2394"/>
      <c r="T687" s="2394"/>
      <c r="U687" s="2394"/>
      <c r="V687" s="2394"/>
      <c r="W687" s="2394"/>
      <c r="X687" s="2394"/>
      <c r="Y687" s="2394"/>
      <c r="Z687" s="2394"/>
      <c r="AA687" s="2394"/>
      <c r="AB687" s="2394"/>
      <c r="AC687" s="2394"/>
      <c r="AD687" s="536"/>
      <c r="AE687" s="536"/>
      <c r="AF687" s="536"/>
      <c r="AG687" s="536"/>
      <c r="AH687" s="536"/>
      <c r="AI687" s="536"/>
      <c r="AJ687" s="536"/>
      <c r="AK687" s="536"/>
      <c r="AL687" s="536"/>
      <c r="AM687" s="594"/>
      <c r="AN687" s="595"/>
    </row>
    <row r="688" spans="1:42" s="549" customFormat="1" ht="12.75" customHeight="1">
      <c r="B688" s="536"/>
      <c r="C688" s="927"/>
      <c r="D688" s="659"/>
      <c r="E688" s="2394"/>
      <c r="F688" s="2394"/>
      <c r="G688" s="2394"/>
      <c r="H688" s="2394"/>
      <c r="I688" s="2394"/>
      <c r="J688" s="2394"/>
      <c r="K688" s="2394"/>
      <c r="L688" s="2394"/>
      <c r="M688" s="2394"/>
      <c r="N688" s="2394"/>
      <c r="O688" s="2394"/>
      <c r="P688" s="2394"/>
      <c r="Q688" s="2394"/>
      <c r="R688" s="2394"/>
      <c r="S688" s="2394"/>
      <c r="T688" s="2394"/>
      <c r="U688" s="2394"/>
      <c r="V688" s="2394"/>
      <c r="W688" s="2394"/>
      <c r="X688" s="2394"/>
      <c r="Y688" s="2394"/>
      <c r="Z688" s="2394"/>
      <c r="AA688" s="2394"/>
      <c r="AB688" s="2394"/>
      <c r="AC688" s="2394"/>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94" t="s">
        <v>1415</v>
      </c>
      <c r="F690" s="2394"/>
      <c r="G690" s="2394"/>
      <c r="H690" s="2394"/>
      <c r="I690" s="2394"/>
      <c r="J690" s="2394"/>
      <c r="K690" s="2394"/>
      <c r="L690" s="2394"/>
      <c r="M690" s="2394"/>
      <c r="N690" s="2394"/>
      <c r="O690" s="2394"/>
      <c r="P690" s="2394"/>
      <c r="Q690" s="2394"/>
      <c r="R690" s="2394"/>
      <c r="S690" s="2394"/>
      <c r="T690" s="2394"/>
      <c r="U690" s="2394"/>
      <c r="V690" s="2394"/>
      <c r="W690" s="2394"/>
      <c r="X690" s="2394"/>
      <c r="Y690" s="2394"/>
      <c r="Z690" s="2394"/>
      <c r="AA690" s="2394"/>
      <c r="AB690" s="2394"/>
      <c r="AC690" s="2394"/>
      <c r="AD690" s="536"/>
      <c r="AE690" s="536"/>
      <c r="AF690" s="2395" t="s">
        <v>1400</v>
      </c>
      <c r="AG690" s="2395"/>
      <c r="AH690" s="2395"/>
      <c r="AI690" s="2395"/>
      <c r="AJ690" s="2395"/>
      <c r="AK690" s="2395"/>
      <c r="AL690" s="2395"/>
      <c r="AM690" s="594"/>
      <c r="AN690" s="595"/>
    </row>
    <row r="691" spans="1:50" s="549" customFormat="1" ht="12.75" customHeight="1">
      <c r="A691" s="675"/>
      <c r="B691" s="536"/>
      <c r="C691" s="927"/>
      <c r="D691" s="659"/>
      <c r="E691" s="2394"/>
      <c r="F691" s="2394"/>
      <c r="G691" s="2394"/>
      <c r="H691" s="2394"/>
      <c r="I691" s="2394"/>
      <c r="J691" s="2394"/>
      <c r="K691" s="2394"/>
      <c r="L691" s="2394"/>
      <c r="M691" s="2394"/>
      <c r="N691" s="2394"/>
      <c r="O691" s="2394"/>
      <c r="P691" s="2394"/>
      <c r="Q691" s="2394"/>
      <c r="R691" s="2394"/>
      <c r="S691" s="2394"/>
      <c r="T691" s="2394"/>
      <c r="U691" s="2394"/>
      <c r="V691" s="2394"/>
      <c r="W691" s="2394"/>
      <c r="X691" s="2394"/>
      <c r="Y691" s="2394"/>
      <c r="Z691" s="2394"/>
      <c r="AA691" s="2394"/>
      <c r="AB691" s="2394"/>
      <c r="AC691" s="2394"/>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4"/>
      <c r="F692" s="2394"/>
      <c r="G692" s="2394"/>
      <c r="H692" s="2394"/>
      <c r="I692" s="2394"/>
      <c r="J692" s="2394"/>
      <c r="K692" s="2394"/>
      <c r="L692" s="2394"/>
      <c r="M692" s="2394"/>
      <c r="N692" s="2394"/>
      <c r="O692" s="2394"/>
      <c r="P692" s="2394"/>
      <c r="Q692" s="2394"/>
      <c r="R692" s="2394"/>
      <c r="S692" s="2394"/>
      <c r="T692" s="2394"/>
      <c r="U692" s="2394"/>
      <c r="V692" s="2394"/>
      <c r="W692" s="2394"/>
      <c r="X692" s="2394"/>
      <c r="Y692" s="2394"/>
      <c r="Z692" s="2394"/>
      <c r="AA692" s="2394"/>
      <c r="AB692" s="2394"/>
      <c r="AC692" s="2394"/>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94" t="s">
        <v>1416</v>
      </c>
      <c r="F694" s="2394"/>
      <c r="G694" s="2394"/>
      <c r="H694" s="2394"/>
      <c r="I694" s="2394"/>
      <c r="J694" s="2394"/>
      <c r="K694" s="2394"/>
      <c r="L694" s="2394"/>
      <c r="M694" s="2394"/>
      <c r="N694" s="2394"/>
      <c r="O694" s="2394"/>
      <c r="P694" s="2394"/>
      <c r="Q694" s="2394"/>
      <c r="R694" s="2394"/>
      <c r="S694" s="2394"/>
      <c r="T694" s="2394"/>
      <c r="U694" s="2394"/>
      <c r="V694" s="2394"/>
      <c r="W694" s="2394"/>
      <c r="X694" s="2394"/>
      <c r="Y694" s="2394"/>
      <c r="Z694" s="2394"/>
      <c r="AA694" s="2394"/>
      <c r="AB694" s="2394"/>
      <c r="AC694" s="2394"/>
      <c r="AD694" s="536"/>
      <c r="AE694" s="536"/>
      <c r="AF694" s="2395" t="s">
        <v>1417</v>
      </c>
      <c r="AG694" s="2395"/>
      <c r="AH694" s="2395"/>
      <c r="AI694" s="2395"/>
      <c r="AJ694" s="2395"/>
      <c r="AK694" s="2395"/>
      <c r="AL694" s="2395"/>
      <c r="AM694" s="594"/>
      <c r="AN694" s="595"/>
      <c r="AO694" s="609" t="s">
        <v>687</v>
      </c>
      <c r="AP694" s="549">
        <v>3</v>
      </c>
    </row>
    <row r="695" spans="1:50" s="549" customFormat="1" ht="12.75" customHeight="1">
      <c r="A695" s="675"/>
      <c r="B695" s="536"/>
      <c r="C695" s="927"/>
      <c r="D695" s="659"/>
      <c r="E695" s="2394"/>
      <c r="F695" s="2394"/>
      <c r="G695" s="2394"/>
      <c r="H695" s="2394"/>
      <c r="I695" s="2394"/>
      <c r="J695" s="2394"/>
      <c r="K695" s="2394"/>
      <c r="L695" s="2394"/>
      <c r="M695" s="2394"/>
      <c r="N695" s="2394"/>
      <c r="O695" s="2394"/>
      <c r="P695" s="2394"/>
      <c r="Q695" s="2394"/>
      <c r="R695" s="2394"/>
      <c r="S695" s="2394"/>
      <c r="T695" s="2394"/>
      <c r="U695" s="2394"/>
      <c r="V695" s="2394"/>
      <c r="W695" s="2394"/>
      <c r="X695" s="2394"/>
      <c r="Y695" s="2394"/>
      <c r="Z695" s="2394"/>
      <c r="AA695" s="2394"/>
      <c r="AB695" s="2394"/>
      <c r="AC695" s="2394"/>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94"/>
      <c r="F696" s="2394"/>
      <c r="G696" s="2394"/>
      <c r="H696" s="2394"/>
      <c r="I696" s="2394"/>
      <c r="J696" s="2394"/>
      <c r="K696" s="2394"/>
      <c r="L696" s="2394"/>
      <c r="M696" s="2394"/>
      <c r="N696" s="2394"/>
      <c r="O696" s="2394"/>
      <c r="P696" s="2394"/>
      <c r="Q696" s="2394"/>
      <c r="R696" s="2394"/>
      <c r="S696" s="2394"/>
      <c r="T696" s="2394"/>
      <c r="U696" s="2394"/>
      <c r="V696" s="2394"/>
      <c r="W696" s="2394"/>
      <c r="X696" s="2394"/>
      <c r="Y696" s="2394"/>
      <c r="Z696" s="2394"/>
      <c r="AA696" s="2394"/>
      <c r="AB696" s="2394"/>
      <c r="AC696" s="2394"/>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96" t="s">
        <v>687</v>
      </c>
      <c r="I698" s="2396"/>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97">
        <f>VLOOKUP($H$698,$AO$646:$AP$653,2,FALSE)</f>
        <v>5</v>
      </c>
      <c r="AK700" s="2398"/>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285</v>
      </c>
    </row>
    <row r="704" spans="1:50" s="549" customFormat="1" ht="12.75" customHeight="1">
      <c r="A704" s="675"/>
      <c r="B704" s="536"/>
      <c r="C704" s="944"/>
      <c r="D704" s="659" t="s">
        <v>687</v>
      </c>
      <c r="E704" s="2400" t="s">
        <v>2143</v>
      </c>
      <c r="F704" s="2400"/>
      <c r="G704" s="2400"/>
      <c r="H704" s="2400"/>
      <c r="I704" s="2400"/>
      <c r="J704" s="2400"/>
      <c r="K704" s="2400"/>
      <c r="L704" s="2400"/>
      <c r="M704" s="2400"/>
      <c r="N704" s="2400"/>
      <c r="O704" s="2400"/>
      <c r="P704" s="2400"/>
      <c r="Q704" s="2400"/>
      <c r="R704" s="2400"/>
      <c r="S704" s="2400"/>
      <c r="T704" s="2400"/>
      <c r="U704" s="2400"/>
      <c r="V704" s="2400"/>
      <c r="W704" s="2400"/>
      <c r="X704" s="2400"/>
      <c r="Y704" s="2400"/>
      <c r="Z704" s="2400"/>
      <c r="AA704" s="2400"/>
      <c r="AB704" s="2400"/>
      <c r="AC704" s="536"/>
      <c r="AD704" s="536"/>
      <c r="AE704" s="536"/>
      <c r="AF704" s="2395" t="s">
        <v>1346</v>
      </c>
      <c r="AG704" s="2395"/>
      <c r="AH704" s="2395"/>
      <c r="AI704" s="2395"/>
      <c r="AJ704" s="2395"/>
      <c r="AK704" s="2395"/>
      <c r="AL704" s="2395"/>
      <c r="AN704" s="595"/>
      <c r="AW704" s="22" t="s">
        <v>2138</v>
      </c>
      <c r="AX704" s="549">
        <f>Application!DE761</f>
        <v>0</v>
      </c>
    </row>
    <row r="705" spans="1:51" s="549" customFormat="1" ht="12.75" customHeight="1">
      <c r="A705" s="675"/>
      <c r="B705" s="536"/>
      <c r="C705" s="944"/>
      <c r="D705" s="659"/>
      <c r="E705" s="2400"/>
      <c r="F705" s="2400"/>
      <c r="G705" s="2400"/>
      <c r="H705" s="2400"/>
      <c r="I705" s="2400"/>
      <c r="J705" s="2400"/>
      <c r="K705" s="2400"/>
      <c r="L705" s="2400"/>
      <c r="M705" s="2400"/>
      <c r="N705" s="2400"/>
      <c r="O705" s="2400"/>
      <c r="P705" s="2400"/>
      <c r="Q705" s="2400"/>
      <c r="R705" s="2400"/>
      <c r="S705" s="2400"/>
      <c r="T705" s="2400"/>
      <c r="U705" s="2400"/>
      <c r="V705" s="2400"/>
      <c r="W705" s="2400"/>
      <c r="X705" s="2400"/>
      <c r="Y705" s="2400"/>
      <c r="Z705" s="2400"/>
      <c r="AA705" s="2400"/>
      <c r="AB705" s="2400"/>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394" t="s">
        <v>2088</v>
      </c>
      <c r="F707" s="2394"/>
      <c r="G707" s="2394"/>
      <c r="H707" s="2394"/>
      <c r="I707" s="2394"/>
      <c r="J707" s="2394"/>
      <c r="K707" s="2394"/>
      <c r="L707" s="2394"/>
      <c r="M707" s="2394"/>
      <c r="N707" s="2394"/>
      <c r="O707" s="2394"/>
      <c r="P707" s="2394"/>
      <c r="Q707" s="2394"/>
      <c r="R707" s="2394"/>
      <c r="S707" s="2394"/>
      <c r="T707" s="2394"/>
      <c r="U707" s="2394"/>
      <c r="V707" s="2394"/>
      <c r="W707" s="2394"/>
      <c r="X707" s="2394"/>
      <c r="Y707" s="2394"/>
      <c r="Z707" s="2394"/>
      <c r="AA707" s="2394"/>
      <c r="AB707" s="2394"/>
      <c r="AC707" s="536"/>
      <c r="AD707" s="536"/>
      <c r="AE707" s="536"/>
      <c r="AF707" s="2395" t="s">
        <v>1346</v>
      </c>
      <c r="AG707" s="2395"/>
      <c r="AH707" s="2395"/>
      <c r="AI707" s="2395"/>
      <c r="AJ707" s="2395"/>
      <c r="AK707" s="2395"/>
      <c r="AL707" s="2395"/>
      <c r="AN707" s="595"/>
      <c r="AW707" s="22" t="s">
        <v>2141</v>
      </c>
      <c r="AX707" s="549">
        <f>AX704+AX705+AX706</f>
        <v>0</v>
      </c>
    </row>
    <row r="708" spans="1:51" s="549" customFormat="1" ht="12.75" customHeight="1">
      <c r="B708" s="536"/>
      <c r="C708" s="936"/>
      <c r="D708" s="659"/>
      <c r="E708" s="2394"/>
      <c r="F708" s="2394"/>
      <c r="G708" s="2394"/>
      <c r="H708" s="2394"/>
      <c r="I708" s="2394"/>
      <c r="J708" s="2394"/>
      <c r="K708" s="2394"/>
      <c r="L708" s="2394"/>
      <c r="M708" s="2394"/>
      <c r="N708" s="2394"/>
      <c r="O708" s="2394"/>
      <c r="P708" s="2394"/>
      <c r="Q708" s="2394"/>
      <c r="R708" s="2394"/>
      <c r="S708" s="2394"/>
      <c r="T708" s="2394"/>
      <c r="U708" s="2394"/>
      <c r="V708" s="2394"/>
      <c r="W708" s="2394"/>
      <c r="X708" s="2394"/>
      <c r="Y708" s="2394"/>
      <c r="Z708" s="2394"/>
      <c r="AA708" s="2394"/>
      <c r="AB708" s="2394"/>
      <c r="AC708" s="536"/>
      <c r="AD708" s="536"/>
      <c r="AE708" s="614"/>
      <c r="AF708" s="536"/>
      <c r="AG708" s="536"/>
      <c r="AH708" s="536"/>
      <c r="AI708" s="536"/>
      <c r="AJ708" s="536"/>
      <c r="AK708" s="536"/>
      <c r="AL708" s="536"/>
      <c r="AN708" s="595"/>
      <c r="AO708" s="2464" t="b">
        <f>IF(Application!D211="Special Needs",IF(AY708&gt;=0.25,TRUE,FALSE),IF(AX708&gt;=0.25,TRUE,FALSE))</f>
        <v>0</v>
      </c>
      <c r="AP708" s="2464"/>
      <c r="AW708" s="22" t="s">
        <v>2142</v>
      </c>
      <c r="AX708" s="549">
        <f>IFERROR(AX707/AX703,0)</f>
        <v>0</v>
      </c>
      <c r="AY708" s="549">
        <f>IFERROR(AX707/(AX703-AX702),0)</f>
        <v>0</v>
      </c>
    </row>
    <row r="709" spans="1:51" s="549" customFormat="1" ht="12.75" customHeight="1">
      <c r="B709" s="536"/>
      <c r="C709" s="936"/>
      <c r="E709" s="2394"/>
      <c r="F709" s="2394"/>
      <c r="G709" s="2394"/>
      <c r="H709" s="2394"/>
      <c r="I709" s="2394"/>
      <c r="J709" s="2394"/>
      <c r="K709" s="2394"/>
      <c r="L709" s="2394"/>
      <c r="M709" s="2394"/>
      <c r="N709" s="2394"/>
      <c r="O709" s="2394"/>
      <c r="P709" s="2394"/>
      <c r="Q709" s="2394"/>
      <c r="R709" s="2394"/>
      <c r="S709" s="2394"/>
      <c r="T709" s="2394"/>
      <c r="U709" s="2394"/>
      <c r="V709" s="2394"/>
      <c r="W709" s="2394"/>
      <c r="X709" s="2394"/>
      <c r="Y709" s="2394"/>
      <c r="Z709" s="2394"/>
      <c r="AA709" s="2394"/>
      <c r="AB709" s="2394"/>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4"/>
      <c r="F710" s="2394"/>
      <c r="G710" s="2394"/>
      <c r="H710" s="2394"/>
      <c r="I710" s="2394"/>
      <c r="J710" s="2394"/>
      <c r="K710" s="2394"/>
      <c r="L710" s="2394"/>
      <c r="M710" s="2394"/>
      <c r="N710" s="2394"/>
      <c r="O710" s="2394"/>
      <c r="P710" s="2394"/>
      <c r="Q710" s="2394"/>
      <c r="R710" s="2394"/>
      <c r="S710" s="2394"/>
      <c r="T710" s="2394"/>
      <c r="U710" s="2394"/>
      <c r="V710" s="2394"/>
      <c r="W710" s="2394"/>
      <c r="X710" s="2394"/>
      <c r="Y710" s="2394"/>
      <c r="Z710" s="2394"/>
      <c r="AA710" s="2394"/>
      <c r="AB710" s="2394"/>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94" t="s">
        <v>2089</v>
      </c>
      <c r="F712" s="2394"/>
      <c r="G712" s="2394"/>
      <c r="H712" s="2394"/>
      <c r="I712" s="2394"/>
      <c r="J712" s="2394"/>
      <c r="K712" s="2394"/>
      <c r="L712" s="2394"/>
      <c r="M712" s="2394"/>
      <c r="N712" s="2394"/>
      <c r="O712" s="2394"/>
      <c r="P712" s="2394"/>
      <c r="Q712" s="2394"/>
      <c r="R712" s="2394"/>
      <c r="S712" s="2394"/>
      <c r="T712" s="2394"/>
      <c r="U712" s="2394"/>
      <c r="V712" s="2394"/>
      <c r="W712" s="2394"/>
      <c r="X712" s="2394"/>
      <c r="Y712" s="2394"/>
      <c r="Z712" s="2394"/>
      <c r="AA712" s="2394"/>
      <c r="AB712" s="2394"/>
      <c r="AC712" s="536"/>
      <c r="AD712" s="536"/>
      <c r="AE712" s="536"/>
      <c r="AF712" s="2395" t="s">
        <v>1400</v>
      </c>
      <c r="AG712" s="2395"/>
      <c r="AH712" s="2395"/>
      <c r="AI712" s="2395"/>
      <c r="AJ712" s="2395"/>
      <c r="AK712" s="2395"/>
      <c r="AL712" s="2395"/>
      <c r="AN712" s="595"/>
      <c r="AO712" s="609" t="s">
        <v>509</v>
      </c>
      <c r="AP712" s="549">
        <v>1</v>
      </c>
    </row>
    <row r="713" spans="1:51" s="549" customFormat="1" ht="12" customHeight="1">
      <c r="B713" s="536"/>
      <c r="C713" s="927"/>
      <c r="E713" s="2394"/>
      <c r="F713" s="2394"/>
      <c r="G713" s="2394"/>
      <c r="H713" s="2394"/>
      <c r="I713" s="2394"/>
      <c r="J713" s="2394"/>
      <c r="K713" s="2394"/>
      <c r="L713" s="2394"/>
      <c r="M713" s="2394"/>
      <c r="N713" s="2394"/>
      <c r="O713" s="2394"/>
      <c r="P713" s="2394"/>
      <c r="Q713" s="2394"/>
      <c r="R713" s="2394"/>
      <c r="S713" s="2394"/>
      <c r="T713" s="2394"/>
      <c r="U713" s="2394"/>
      <c r="V713" s="2394"/>
      <c r="W713" s="2394"/>
      <c r="X713" s="2394"/>
      <c r="Y713" s="2394"/>
      <c r="Z713" s="2394"/>
      <c r="AA713" s="2394"/>
      <c r="AB713" s="2394"/>
      <c r="AC713" s="536"/>
      <c r="AD713" s="536"/>
      <c r="AE713" s="614"/>
      <c r="AF713" s="536"/>
      <c r="AG713" s="536"/>
      <c r="AH713" s="536"/>
      <c r="AI713" s="536"/>
      <c r="AJ713" s="536"/>
      <c r="AK713" s="536"/>
      <c r="AL713" s="536"/>
      <c r="AN713" s="595"/>
    </row>
    <row r="714" spans="1:51" s="549" customFormat="1" ht="12" customHeight="1">
      <c r="B714" s="536"/>
      <c r="C714" s="927"/>
      <c r="D714" s="536"/>
      <c r="E714" s="2394"/>
      <c r="F714" s="2394"/>
      <c r="G714" s="2394"/>
      <c r="H714" s="2394"/>
      <c r="I714" s="2394"/>
      <c r="J714" s="2394"/>
      <c r="K714" s="2394"/>
      <c r="L714" s="2394"/>
      <c r="M714" s="2394"/>
      <c r="N714" s="2394"/>
      <c r="O714" s="2394"/>
      <c r="P714" s="2394"/>
      <c r="Q714" s="2394"/>
      <c r="R714" s="2394"/>
      <c r="S714" s="2394"/>
      <c r="T714" s="2394"/>
      <c r="U714" s="2394"/>
      <c r="V714" s="2394"/>
      <c r="W714" s="2394"/>
      <c r="X714" s="2394"/>
      <c r="Y714" s="2394"/>
      <c r="Z714" s="2394"/>
      <c r="AA714" s="2394"/>
      <c r="AB714" s="2394"/>
      <c r="AC714" s="536"/>
      <c r="AD714" s="536"/>
      <c r="AE714" s="614"/>
      <c r="AF714" s="536"/>
      <c r="AG714" s="536"/>
      <c r="AH714" s="536"/>
      <c r="AI714" s="536"/>
      <c r="AJ714" s="536"/>
      <c r="AK714" s="536"/>
      <c r="AL714" s="536"/>
      <c r="AN714" s="595"/>
    </row>
    <row r="715" spans="1:51" s="549" customFormat="1" ht="12" customHeight="1">
      <c r="B715" s="536"/>
      <c r="C715" s="927"/>
      <c r="D715" s="536"/>
      <c r="E715" s="2394"/>
      <c r="F715" s="2394"/>
      <c r="G715" s="2394"/>
      <c r="H715" s="2394"/>
      <c r="I715" s="2394"/>
      <c r="J715" s="2394"/>
      <c r="K715" s="2394"/>
      <c r="L715" s="2394"/>
      <c r="M715" s="2394"/>
      <c r="N715" s="2394"/>
      <c r="O715" s="2394"/>
      <c r="P715" s="2394"/>
      <c r="Q715" s="2394"/>
      <c r="R715" s="2394"/>
      <c r="S715" s="2394"/>
      <c r="T715" s="2394"/>
      <c r="U715" s="2394"/>
      <c r="V715" s="2394"/>
      <c r="W715" s="2394"/>
      <c r="X715" s="2394"/>
      <c r="Y715" s="2394"/>
      <c r="Z715" s="2394"/>
      <c r="AA715" s="2394"/>
      <c r="AB715" s="2394"/>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94"/>
      <c r="F716" s="2394"/>
      <c r="G716" s="2394"/>
      <c r="H716" s="2394"/>
      <c r="I716" s="2394"/>
      <c r="J716" s="2394"/>
      <c r="K716" s="2394"/>
      <c r="L716" s="2394"/>
      <c r="M716" s="2394"/>
      <c r="N716" s="2394"/>
      <c r="O716" s="2394"/>
      <c r="P716" s="2394"/>
      <c r="Q716" s="2394"/>
      <c r="R716" s="2394"/>
      <c r="S716" s="2394"/>
      <c r="T716" s="2394"/>
      <c r="U716" s="2394"/>
      <c r="V716" s="2394"/>
      <c r="W716" s="2394"/>
      <c r="X716" s="2394"/>
      <c r="Y716" s="2394"/>
      <c r="Z716" s="2394"/>
      <c r="AA716" s="2394"/>
      <c r="AB716" s="2394"/>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94" t="s">
        <v>1682</v>
      </c>
      <c r="F718" s="2394"/>
      <c r="G718" s="2394"/>
      <c r="H718" s="2394"/>
      <c r="I718" s="2394"/>
      <c r="J718" s="2394"/>
      <c r="K718" s="2394"/>
      <c r="L718" s="2394"/>
      <c r="M718" s="2394"/>
      <c r="N718" s="2394"/>
      <c r="O718" s="2394"/>
      <c r="P718" s="2394"/>
      <c r="Q718" s="2394"/>
      <c r="R718" s="2394"/>
      <c r="S718" s="2394"/>
      <c r="T718" s="2394"/>
      <c r="U718" s="2394"/>
      <c r="V718" s="2394"/>
      <c r="W718" s="2394"/>
      <c r="X718" s="2394"/>
      <c r="Y718" s="2394"/>
      <c r="Z718" s="2394"/>
      <c r="AA718" s="2394"/>
      <c r="AB718" s="2394"/>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394"/>
      <c r="F719" s="2394"/>
      <c r="G719" s="2394"/>
      <c r="H719" s="2394"/>
      <c r="I719" s="2394"/>
      <c r="J719" s="2394"/>
      <c r="K719" s="2394"/>
      <c r="L719" s="2394"/>
      <c r="M719" s="2394"/>
      <c r="N719" s="2394"/>
      <c r="O719" s="2394"/>
      <c r="P719" s="2394"/>
      <c r="Q719" s="2394"/>
      <c r="R719" s="2394"/>
      <c r="S719" s="2394"/>
      <c r="T719" s="2394"/>
      <c r="U719" s="2394"/>
      <c r="V719" s="2394"/>
      <c r="W719" s="2394"/>
      <c r="X719" s="2394"/>
      <c r="Y719" s="2394"/>
      <c r="Z719" s="2394"/>
      <c r="AA719" s="2394"/>
      <c r="AB719" s="2394"/>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94"/>
      <c r="F720" s="2394"/>
      <c r="G720" s="2394"/>
      <c r="H720" s="2394"/>
      <c r="I720" s="2394"/>
      <c r="J720" s="2394"/>
      <c r="K720" s="2394"/>
      <c r="L720" s="2394"/>
      <c r="M720" s="2394"/>
      <c r="N720" s="2394"/>
      <c r="O720" s="2394"/>
      <c r="P720" s="2394"/>
      <c r="Q720" s="2394"/>
      <c r="R720" s="2394"/>
      <c r="S720" s="2394"/>
      <c r="T720" s="2394"/>
      <c r="U720" s="2394"/>
      <c r="V720" s="2394"/>
      <c r="W720" s="2394"/>
      <c r="X720" s="2394"/>
      <c r="Y720" s="2394"/>
      <c r="Z720" s="2394"/>
      <c r="AA720" s="2394"/>
      <c r="AB720" s="2394"/>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96" t="s">
        <v>687</v>
      </c>
      <c r="I722" s="2396"/>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397">
        <f>VLOOKUP($H$722,$AO$716:$AP$719,2,FALSE)</f>
        <v>3</v>
      </c>
      <c r="AK724" s="2398"/>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6" t="s">
        <v>1684</v>
      </c>
      <c r="F728" s="2536"/>
      <c r="G728" s="2536"/>
      <c r="H728" s="2536"/>
      <c r="I728" s="2536"/>
      <c r="J728" s="2536"/>
      <c r="K728" s="2536"/>
      <c r="L728" s="2536"/>
      <c r="M728" s="2536"/>
      <c r="N728" s="2536"/>
      <c r="O728" s="2536"/>
      <c r="P728" s="2536"/>
      <c r="Q728" s="2536"/>
      <c r="R728" s="2536"/>
      <c r="S728" s="2536"/>
      <c r="T728" s="2536"/>
      <c r="U728" s="2536"/>
      <c r="V728" s="2536"/>
      <c r="W728" s="2536"/>
      <c r="X728" s="2536"/>
      <c r="Y728" s="2536"/>
      <c r="Z728" s="2536"/>
      <c r="AA728" s="2536"/>
      <c r="AB728" s="2536"/>
      <c r="AC728" s="536"/>
      <c r="AD728" s="536"/>
      <c r="AE728" s="536"/>
      <c r="AF728" s="2395" t="s">
        <v>1346</v>
      </c>
      <c r="AG728" s="2395"/>
      <c r="AH728" s="2395"/>
      <c r="AI728" s="2395"/>
      <c r="AJ728" s="2395"/>
      <c r="AK728" s="2395"/>
      <c r="AL728" s="2395"/>
      <c r="AM728" s="549"/>
      <c r="AN728" s="680"/>
      <c r="AP728" s="568" t="s">
        <v>1424</v>
      </c>
    </row>
    <row r="729" spans="1:43" s="568" customFormat="1" ht="11.85" customHeight="1">
      <c r="A729" s="549"/>
      <c r="B729" s="536"/>
      <c r="C729" s="929"/>
      <c r="D729" s="659"/>
      <c r="E729" s="2536"/>
      <c r="F729" s="2536"/>
      <c r="G729" s="2536"/>
      <c r="H729" s="2536"/>
      <c r="I729" s="2536"/>
      <c r="J729" s="2536"/>
      <c r="K729" s="2536"/>
      <c r="L729" s="2536"/>
      <c r="M729" s="2536"/>
      <c r="N729" s="2536"/>
      <c r="O729" s="2536"/>
      <c r="P729" s="2536"/>
      <c r="Q729" s="2536"/>
      <c r="R729" s="2536"/>
      <c r="S729" s="2536"/>
      <c r="T729" s="2536"/>
      <c r="U729" s="2536"/>
      <c r="V729" s="2536"/>
      <c r="W729" s="2536"/>
      <c r="X729" s="2536"/>
      <c r="Y729" s="2536"/>
      <c r="Z729" s="2536"/>
      <c r="AA729" s="2536"/>
      <c r="AB729" s="2536"/>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36"/>
      <c r="F730" s="2536"/>
      <c r="G730" s="2536"/>
      <c r="H730" s="2536"/>
      <c r="I730" s="2536"/>
      <c r="J730" s="2536"/>
      <c r="K730" s="2536"/>
      <c r="L730" s="2536"/>
      <c r="M730" s="2536"/>
      <c r="N730" s="2536"/>
      <c r="O730" s="2536"/>
      <c r="P730" s="2536"/>
      <c r="Q730" s="2536"/>
      <c r="R730" s="2536"/>
      <c r="S730" s="2536"/>
      <c r="T730" s="2536"/>
      <c r="U730" s="2536"/>
      <c r="V730" s="2536"/>
      <c r="W730" s="2536"/>
      <c r="X730" s="2536"/>
      <c r="Y730" s="2536"/>
      <c r="Z730" s="2536"/>
      <c r="AA730" s="2536"/>
      <c r="AB730" s="2536"/>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37" t="s">
        <v>1427</v>
      </c>
      <c r="F732" s="2537"/>
      <c r="G732" s="2537"/>
      <c r="H732" s="2537"/>
      <c r="I732" s="2537"/>
      <c r="J732" s="2537"/>
      <c r="K732" s="2537"/>
      <c r="L732" s="2537"/>
      <c r="M732" s="2537"/>
      <c r="N732" s="2537"/>
      <c r="O732" s="2537"/>
      <c r="P732" s="2537"/>
      <c r="Q732" s="2537"/>
      <c r="R732" s="2537"/>
      <c r="S732" s="2537"/>
      <c r="T732" s="2537"/>
      <c r="U732" s="2537"/>
      <c r="V732" s="2537"/>
      <c r="W732" s="2537"/>
      <c r="X732" s="2537"/>
      <c r="Y732" s="2537"/>
      <c r="Z732" s="2537"/>
      <c r="AA732" s="2537"/>
      <c r="AB732" s="2537"/>
      <c r="AC732" s="536"/>
      <c r="AD732" s="536"/>
      <c r="AE732" s="536"/>
      <c r="AF732" s="2395" t="s">
        <v>1400</v>
      </c>
      <c r="AG732" s="2395"/>
      <c r="AH732" s="2395"/>
      <c r="AI732" s="2395"/>
      <c r="AJ732" s="2395"/>
      <c r="AK732" s="2395"/>
      <c r="AL732" s="2395"/>
      <c r="AM732" s="549"/>
      <c r="AN732" s="681"/>
    </row>
    <row r="733" spans="1:43" s="568" customFormat="1" ht="12.75" customHeight="1">
      <c r="A733" s="549"/>
      <c r="B733" s="536"/>
      <c r="C733" s="929"/>
      <c r="D733" s="536"/>
      <c r="E733" s="2537"/>
      <c r="F733" s="2537"/>
      <c r="G733" s="2537"/>
      <c r="H733" s="2537"/>
      <c r="I733" s="2537"/>
      <c r="J733" s="2537"/>
      <c r="K733" s="2537"/>
      <c r="L733" s="2537"/>
      <c r="M733" s="2537"/>
      <c r="N733" s="2537"/>
      <c r="O733" s="2537"/>
      <c r="P733" s="2537"/>
      <c r="Q733" s="2537"/>
      <c r="R733" s="2537"/>
      <c r="S733" s="2537"/>
      <c r="T733" s="2537"/>
      <c r="U733" s="2537"/>
      <c r="V733" s="2537"/>
      <c r="W733" s="2537"/>
      <c r="X733" s="2537"/>
      <c r="Y733" s="2537"/>
      <c r="Z733" s="2537"/>
      <c r="AA733" s="2537"/>
      <c r="AB733" s="2537"/>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7"/>
      <c r="F734" s="2537"/>
      <c r="G734" s="2537"/>
      <c r="H734" s="2537"/>
      <c r="I734" s="2537"/>
      <c r="J734" s="2537"/>
      <c r="K734" s="2537"/>
      <c r="L734" s="2537"/>
      <c r="M734" s="2537"/>
      <c r="N734" s="2537"/>
      <c r="O734" s="2537"/>
      <c r="P734" s="2537"/>
      <c r="Q734" s="2537"/>
      <c r="R734" s="2537"/>
      <c r="S734" s="2537"/>
      <c r="T734" s="2537"/>
      <c r="U734" s="2537"/>
      <c r="V734" s="2537"/>
      <c r="W734" s="2537"/>
      <c r="X734" s="2537"/>
      <c r="Y734" s="2537"/>
      <c r="Z734" s="2537"/>
      <c r="AA734" s="2537"/>
      <c r="AB734" s="2537"/>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396" t="s">
        <v>591</v>
      </c>
      <c r="I736" s="2396"/>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97">
        <f>VLOOKUP($H$736,$AP$733:$AQ$735,2,FALSE)</f>
        <v>0</v>
      </c>
      <c r="AK738" s="2398"/>
      <c r="AL738" s="593"/>
      <c r="AM738" s="549"/>
      <c r="AN738" s="680"/>
      <c r="AP738" s="2397"/>
      <c r="AQ738" s="2398"/>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94" t="s">
        <v>1685</v>
      </c>
      <c r="F742" s="2394"/>
      <c r="G742" s="2394"/>
      <c r="H742" s="2394"/>
      <c r="I742" s="2394"/>
      <c r="J742" s="2394"/>
      <c r="K742" s="2394"/>
      <c r="L742" s="2394"/>
      <c r="M742" s="2394"/>
      <c r="N742" s="2394"/>
      <c r="O742" s="2394"/>
      <c r="P742" s="2394"/>
      <c r="Q742" s="2394"/>
      <c r="R742" s="2394"/>
      <c r="S742" s="2394"/>
      <c r="T742" s="2394"/>
      <c r="U742" s="2394"/>
      <c r="V742" s="2394"/>
      <c r="W742" s="2394"/>
      <c r="X742" s="2394"/>
      <c r="Y742" s="2394"/>
      <c r="Z742" s="2394"/>
      <c r="AA742" s="2394"/>
      <c r="AB742" s="2394"/>
      <c r="AC742" s="536"/>
      <c r="AD742" s="536"/>
      <c r="AE742" s="536"/>
      <c r="AF742" s="2395" t="s">
        <v>1346</v>
      </c>
      <c r="AG742" s="2395"/>
      <c r="AH742" s="2395"/>
      <c r="AI742" s="2395"/>
      <c r="AJ742" s="2395"/>
      <c r="AK742" s="2395"/>
      <c r="AL742" s="2395"/>
      <c r="AM742" s="549"/>
      <c r="AN742" s="680"/>
      <c r="AT742" s="14"/>
      <c r="AU742" s="14"/>
      <c r="AV742" s="14"/>
      <c r="AW742" s="14"/>
      <c r="AX742" s="14"/>
      <c r="AY742" s="14"/>
      <c r="AZ742" s="14"/>
    </row>
    <row r="743" spans="1:81" s="568" customFormat="1">
      <c r="A743" s="549"/>
      <c r="B743" s="536"/>
      <c r="C743" s="929"/>
      <c r="D743" s="659"/>
      <c r="E743" s="2394"/>
      <c r="F743" s="2394"/>
      <c r="G743" s="2394"/>
      <c r="H743" s="2394"/>
      <c r="I743" s="2394"/>
      <c r="J743" s="2394"/>
      <c r="K743" s="2394"/>
      <c r="L743" s="2394"/>
      <c r="M743" s="2394"/>
      <c r="N743" s="2394"/>
      <c r="O743" s="2394"/>
      <c r="P743" s="2394"/>
      <c r="Q743" s="2394"/>
      <c r="R743" s="2394"/>
      <c r="S743" s="2394"/>
      <c r="T743" s="2394"/>
      <c r="U743" s="2394"/>
      <c r="V743" s="2394"/>
      <c r="W743" s="2394"/>
      <c r="X743" s="2394"/>
      <c r="Y743" s="2394"/>
      <c r="Z743" s="2394"/>
      <c r="AA743" s="2394"/>
      <c r="AB743" s="2394"/>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94" t="s">
        <v>1431</v>
      </c>
      <c r="F745" s="2394"/>
      <c r="G745" s="2394"/>
      <c r="H745" s="2394"/>
      <c r="I745" s="2394"/>
      <c r="J745" s="2394"/>
      <c r="K745" s="2394"/>
      <c r="L745" s="2394"/>
      <c r="M745" s="2394"/>
      <c r="N745" s="2394"/>
      <c r="O745" s="2394"/>
      <c r="P745" s="2394"/>
      <c r="Q745" s="2394"/>
      <c r="R745" s="2394"/>
      <c r="S745" s="2394"/>
      <c r="T745" s="2394"/>
      <c r="U745" s="2394"/>
      <c r="V745" s="2394"/>
      <c r="W745" s="2394"/>
      <c r="X745" s="2394"/>
      <c r="Y745" s="2394"/>
      <c r="Z745" s="2394"/>
      <c r="AA745" s="2394"/>
      <c r="AB745" s="2394"/>
      <c r="AC745" s="536"/>
      <c r="AD745" s="536"/>
      <c r="AE745" s="536"/>
      <c r="AF745" s="2395" t="s">
        <v>1400</v>
      </c>
      <c r="AG745" s="2395"/>
      <c r="AH745" s="2395"/>
      <c r="AI745" s="2395"/>
      <c r="AJ745" s="2395"/>
      <c r="AK745" s="2395"/>
      <c r="AL745" s="2395"/>
      <c r="AM745" s="549"/>
      <c r="AN745" s="680"/>
      <c r="AT745" s="14"/>
      <c r="AU745" s="14"/>
      <c r="AV745" s="14"/>
      <c r="AW745" s="14"/>
      <c r="AX745" s="14"/>
      <c r="AY745" s="14"/>
      <c r="AZ745" s="14"/>
    </row>
    <row r="746" spans="1:81" s="568" customFormat="1">
      <c r="A746" s="549"/>
      <c r="B746" s="536"/>
      <c r="C746" s="929"/>
      <c r="D746" s="536"/>
      <c r="E746" s="2394"/>
      <c r="F746" s="2394"/>
      <c r="G746" s="2394"/>
      <c r="H746" s="2394"/>
      <c r="I746" s="2394"/>
      <c r="J746" s="2394"/>
      <c r="K746" s="2394"/>
      <c r="L746" s="2394"/>
      <c r="M746" s="2394"/>
      <c r="N746" s="2394"/>
      <c r="O746" s="2394"/>
      <c r="P746" s="2394"/>
      <c r="Q746" s="2394"/>
      <c r="R746" s="2394"/>
      <c r="S746" s="2394"/>
      <c r="T746" s="2394"/>
      <c r="U746" s="2394"/>
      <c r="V746" s="2394"/>
      <c r="W746" s="2394"/>
      <c r="X746" s="2394"/>
      <c r="Y746" s="2394"/>
      <c r="Z746" s="2394"/>
      <c r="AA746" s="2394"/>
      <c r="AB746" s="2394"/>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96" t="s">
        <v>591</v>
      </c>
      <c r="I748" s="2396"/>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97">
        <f>VLOOKUP($H$748,$AO$679:$AP$681,2,FALSE)</f>
        <v>0</v>
      </c>
      <c r="AK750" s="2398"/>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94" t="s">
        <v>1434</v>
      </c>
      <c r="F754" s="2394"/>
      <c r="G754" s="2394"/>
      <c r="H754" s="2394"/>
      <c r="I754" s="2394"/>
      <c r="J754" s="2394"/>
      <c r="K754" s="2394"/>
      <c r="L754" s="2394"/>
      <c r="M754" s="2394"/>
      <c r="N754" s="2394"/>
      <c r="O754" s="2394"/>
      <c r="P754" s="2394"/>
      <c r="Q754" s="2394"/>
      <c r="R754" s="2394"/>
      <c r="S754" s="2394"/>
      <c r="T754" s="2394"/>
      <c r="U754" s="2394"/>
      <c r="V754" s="2394"/>
      <c r="W754" s="2394"/>
      <c r="X754" s="2394"/>
      <c r="Y754" s="2394"/>
      <c r="Z754" s="2394"/>
      <c r="AA754" s="2394"/>
      <c r="AB754" s="2394"/>
      <c r="AC754" s="536"/>
      <c r="AD754" s="536"/>
      <c r="AE754" s="536"/>
      <c r="AF754" s="2395" t="s">
        <v>1346</v>
      </c>
      <c r="AG754" s="2395"/>
      <c r="AH754" s="2395"/>
      <c r="AI754" s="2395"/>
      <c r="AJ754" s="2395"/>
      <c r="AK754" s="2395"/>
      <c r="AL754" s="2395"/>
      <c r="AM754" s="549"/>
      <c r="AN754" s="680"/>
      <c r="AT754" s="14"/>
      <c r="AU754" s="14"/>
      <c r="AV754" s="14"/>
      <c r="AW754" s="14"/>
      <c r="AX754" s="14"/>
      <c r="AY754" s="14"/>
      <c r="AZ754" s="14"/>
    </row>
    <row r="755" spans="1:81" s="568" customFormat="1">
      <c r="A755" s="549"/>
      <c r="B755" s="536"/>
      <c r="C755" s="927"/>
      <c r="D755" s="659"/>
      <c r="E755" s="2394"/>
      <c r="F755" s="2394"/>
      <c r="G755" s="2394"/>
      <c r="H755" s="2394"/>
      <c r="I755" s="2394"/>
      <c r="J755" s="2394"/>
      <c r="K755" s="2394"/>
      <c r="L755" s="2394"/>
      <c r="M755" s="2394"/>
      <c r="N755" s="2394"/>
      <c r="O755" s="2394"/>
      <c r="P755" s="2394"/>
      <c r="Q755" s="2394"/>
      <c r="R755" s="2394"/>
      <c r="S755" s="2394"/>
      <c r="T755" s="2394"/>
      <c r="U755" s="2394"/>
      <c r="V755" s="2394"/>
      <c r="W755" s="2394"/>
      <c r="X755" s="2394"/>
      <c r="Y755" s="2394"/>
      <c r="Z755" s="2394"/>
      <c r="AA755" s="2394"/>
      <c r="AB755" s="2394"/>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4"/>
      <c r="F756" s="2394"/>
      <c r="G756" s="2394"/>
      <c r="H756" s="2394"/>
      <c r="I756" s="2394"/>
      <c r="J756" s="2394"/>
      <c r="K756" s="2394"/>
      <c r="L756" s="2394"/>
      <c r="M756" s="2394"/>
      <c r="N756" s="2394"/>
      <c r="O756" s="2394"/>
      <c r="P756" s="2394"/>
      <c r="Q756" s="2394"/>
      <c r="R756" s="2394"/>
      <c r="S756" s="2394"/>
      <c r="T756" s="2394"/>
      <c r="U756" s="2394"/>
      <c r="V756" s="2394"/>
      <c r="W756" s="2394"/>
      <c r="X756" s="2394"/>
      <c r="Y756" s="2394"/>
      <c r="Z756" s="2394"/>
      <c r="AA756" s="2394"/>
      <c r="AB756" s="2394"/>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4"/>
      <c r="F757" s="2394"/>
      <c r="G757" s="2394"/>
      <c r="H757" s="2394"/>
      <c r="I757" s="2394"/>
      <c r="J757" s="2394"/>
      <c r="K757" s="2394"/>
      <c r="L757" s="2394"/>
      <c r="M757" s="2394"/>
      <c r="N757" s="2394"/>
      <c r="O757" s="2394"/>
      <c r="P757" s="2394"/>
      <c r="Q757" s="2394"/>
      <c r="R757" s="2394"/>
      <c r="S757" s="2394"/>
      <c r="T757" s="2394"/>
      <c r="U757" s="2394"/>
      <c r="V757" s="2394"/>
      <c r="W757" s="2394"/>
      <c r="X757" s="2394"/>
      <c r="Y757" s="2394"/>
      <c r="Z757" s="2394"/>
      <c r="AA757" s="2394"/>
      <c r="AB757" s="2394"/>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94" t="s">
        <v>1435</v>
      </c>
      <c r="F759" s="2394"/>
      <c r="G759" s="2394"/>
      <c r="H759" s="2394"/>
      <c r="I759" s="2394"/>
      <c r="J759" s="2394"/>
      <c r="K759" s="2394"/>
      <c r="L759" s="2394"/>
      <c r="M759" s="2394"/>
      <c r="N759" s="2394"/>
      <c r="O759" s="2394"/>
      <c r="P759" s="2394"/>
      <c r="Q759" s="2394"/>
      <c r="R759" s="2394"/>
      <c r="S759" s="2394"/>
      <c r="T759" s="2394"/>
      <c r="U759" s="2394"/>
      <c r="V759" s="2394"/>
      <c r="W759" s="2394"/>
      <c r="X759" s="2394"/>
      <c r="Y759" s="2394"/>
      <c r="Z759" s="2394"/>
      <c r="AA759" s="2394"/>
      <c r="AB759" s="573"/>
      <c r="AC759" s="536"/>
      <c r="AD759" s="536"/>
      <c r="AE759" s="536"/>
      <c r="AF759" s="2395" t="s">
        <v>1400</v>
      </c>
      <c r="AG759" s="2395"/>
      <c r="AH759" s="2395"/>
      <c r="AI759" s="2395"/>
      <c r="AJ759" s="2395"/>
      <c r="AK759" s="2395"/>
      <c r="AL759" s="2395"/>
      <c r="AM759" s="549"/>
      <c r="AN759" s="680"/>
      <c r="AO759" s="30"/>
      <c r="AP759" s="14"/>
    </row>
    <row r="760" spans="1:81" s="568" customFormat="1">
      <c r="A760" s="549"/>
      <c r="B760" s="536"/>
      <c r="C760" s="927"/>
      <c r="D760" s="659"/>
      <c r="E760" s="2394"/>
      <c r="F760" s="2394"/>
      <c r="G760" s="2394"/>
      <c r="H760" s="2394"/>
      <c r="I760" s="2394"/>
      <c r="J760" s="2394"/>
      <c r="K760" s="2394"/>
      <c r="L760" s="2394"/>
      <c r="M760" s="2394"/>
      <c r="N760" s="2394"/>
      <c r="O760" s="2394"/>
      <c r="P760" s="2394"/>
      <c r="Q760" s="2394"/>
      <c r="R760" s="2394"/>
      <c r="S760" s="2394"/>
      <c r="T760" s="2394"/>
      <c r="U760" s="2394"/>
      <c r="V760" s="2394"/>
      <c r="W760" s="2394"/>
      <c r="X760" s="2394"/>
      <c r="Y760" s="2394"/>
      <c r="Z760" s="2394"/>
      <c r="AA760" s="2394"/>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4"/>
      <c r="F761" s="2394"/>
      <c r="G761" s="2394"/>
      <c r="H761" s="2394"/>
      <c r="I761" s="2394"/>
      <c r="J761" s="2394"/>
      <c r="K761" s="2394"/>
      <c r="L761" s="2394"/>
      <c r="M761" s="2394"/>
      <c r="N761" s="2394"/>
      <c r="O761" s="2394"/>
      <c r="P761" s="2394"/>
      <c r="Q761" s="2394"/>
      <c r="R761" s="2394"/>
      <c r="S761" s="2394"/>
      <c r="T761" s="2394"/>
      <c r="U761" s="2394"/>
      <c r="V761" s="2394"/>
      <c r="W761" s="2394"/>
      <c r="X761" s="2394"/>
      <c r="Y761" s="2394"/>
      <c r="Z761" s="2394"/>
      <c r="AA761" s="2394"/>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4"/>
      <c r="F762" s="2394"/>
      <c r="G762" s="2394"/>
      <c r="H762" s="2394"/>
      <c r="I762" s="2394"/>
      <c r="J762" s="2394"/>
      <c r="K762" s="2394"/>
      <c r="L762" s="2394"/>
      <c r="M762" s="2394"/>
      <c r="N762" s="2394"/>
      <c r="O762" s="2394"/>
      <c r="P762" s="2394"/>
      <c r="Q762" s="2394"/>
      <c r="R762" s="2394"/>
      <c r="S762" s="2394"/>
      <c r="T762" s="2394"/>
      <c r="U762" s="2394"/>
      <c r="V762" s="2394"/>
      <c r="W762" s="2394"/>
      <c r="X762" s="2394"/>
      <c r="Y762" s="2394"/>
      <c r="Z762" s="2394"/>
      <c r="AA762" s="2394"/>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96" t="s">
        <v>687</v>
      </c>
      <c r="I764" s="2396"/>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97">
        <f>VLOOKUP($H$764,$AO$693:$AP$695,2,FALSE)</f>
        <v>3</v>
      </c>
      <c r="AK766" s="2398"/>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94" t="s">
        <v>1437</v>
      </c>
      <c r="F770" s="2394"/>
      <c r="G770" s="2394"/>
      <c r="H770" s="2394"/>
      <c r="I770" s="2394"/>
      <c r="J770" s="2394"/>
      <c r="K770" s="2394"/>
      <c r="L770" s="2394"/>
      <c r="M770" s="2394"/>
      <c r="N770" s="2394"/>
      <c r="O770" s="2394"/>
      <c r="P770" s="2394"/>
      <c r="Q770" s="2394"/>
      <c r="R770" s="2394"/>
      <c r="S770" s="2394"/>
      <c r="T770" s="2394"/>
      <c r="U770" s="2394"/>
      <c r="V770" s="2394"/>
      <c r="W770" s="2394"/>
      <c r="X770" s="2394"/>
      <c r="Y770" s="2394"/>
      <c r="Z770" s="2394"/>
      <c r="AA770" s="2394"/>
      <c r="AB770" s="2394"/>
      <c r="AC770" s="536"/>
      <c r="AD770" s="536"/>
      <c r="AE770" s="536"/>
      <c r="AF770" s="2395" t="s">
        <v>1400</v>
      </c>
      <c r="AG770" s="2395"/>
      <c r="AH770" s="2395"/>
      <c r="AI770" s="2395"/>
      <c r="AJ770" s="2395"/>
      <c r="AK770" s="2395"/>
      <c r="AL770" s="2395"/>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4"/>
      <c r="F771" s="2394"/>
      <c r="G771" s="2394"/>
      <c r="H771" s="2394"/>
      <c r="I771" s="2394"/>
      <c r="J771" s="2394"/>
      <c r="K771" s="2394"/>
      <c r="L771" s="2394"/>
      <c r="M771" s="2394"/>
      <c r="N771" s="2394"/>
      <c r="O771" s="2394"/>
      <c r="P771" s="2394"/>
      <c r="Q771" s="2394"/>
      <c r="R771" s="2394"/>
      <c r="S771" s="2394"/>
      <c r="T771" s="2394"/>
      <c r="U771" s="2394"/>
      <c r="V771" s="2394"/>
      <c r="W771" s="2394"/>
      <c r="X771" s="2394"/>
      <c r="Y771" s="2394"/>
      <c r="Z771" s="2394"/>
      <c r="AA771" s="2394"/>
      <c r="AB771" s="2394"/>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94" t="s">
        <v>1438</v>
      </c>
      <c r="F773" s="2394"/>
      <c r="G773" s="2394"/>
      <c r="H773" s="2394"/>
      <c r="I773" s="2394"/>
      <c r="J773" s="2394"/>
      <c r="K773" s="2394"/>
      <c r="L773" s="2394"/>
      <c r="M773" s="2394"/>
      <c r="N773" s="2394"/>
      <c r="O773" s="2394"/>
      <c r="P773" s="2394"/>
      <c r="Q773" s="2394"/>
      <c r="R773" s="2394"/>
      <c r="S773" s="2394"/>
      <c r="T773" s="2394"/>
      <c r="U773" s="2394"/>
      <c r="V773" s="2394"/>
      <c r="W773" s="2394"/>
      <c r="X773" s="2394"/>
      <c r="Y773" s="2394"/>
      <c r="Z773" s="2394"/>
      <c r="AA773" s="2394"/>
      <c r="AB773" s="2394"/>
      <c r="AC773" s="536"/>
      <c r="AD773" s="536"/>
      <c r="AE773" s="536"/>
      <c r="AF773" s="2395" t="s">
        <v>1417</v>
      </c>
      <c r="AG773" s="2395"/>
      <c r="AH773" s="2395"/>
      <c r="AI773" s="2395"/>
      <c r="AJ773" s="2395"/>
      <c r="AK773" s="2395"/>
      <c r="AL773" s="2395"/>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4"/>
      <c r="F774" s="2394"/>
      <c r="G774" s="2394"/>
      <c r="H774" s="2394"/>
      <c r="I774" s="2394"/>
      <c r="J774" s="2394"/>
      <c r="K774" s="2394"/>
      <c r="L774" s="2394"/>
      <c r="M774" s="2394"/>
      <c r="N774" s="2394"/>
      <c r="O774" s="2394"/>
      <c r="P774" s="2394"/>
      <c r="Q774" s="2394"/>
      <c r="R774" s="2394"/>
      <c r="S774" s="2394"/>
      <c r="T774" s="2394"/>
      <c r="U774" s="2394"/>
      <c r="V774" s="2394"/>
      <c r="W774" s="2394"/>
      <c r="X774" s="2394"/>
      <c r="Y774" s="2394"/>
      <c r="Z774" s="2394"/>
      <c r="AA774" s="2394"/>
      <c r="AB774" s="2394"/>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96" t="s">
        <v>687</v>
      </c>
      <c r="I776" s="2396"/>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97">
        <f>VLOOKUP($H$776,$AO$710:$AP$712,2,FALSE)</f>
        <v>2</v>
      </c>
      <c r="AK778" s="2398"/>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94" t="s">
        <v>1681</v>
      </c>
      <c r="F782" s="2394"/>
      <c r="G782" s="2394"/>
      <c r="H782" s="2394"/>
      <c r="I782" s="2394"/>
      <c r="J782" s="2394"/>
      <c r="K782" s="2394"/>
      <c r="L782" s="2394"/>
      <c r="M782" s="2394"/>
      <c r="N782" s="2394"/>
      <c r="O782" s="2394"/>
      <c r="P782" s="2394"/>
      <c r="Q782" s="2394"/>
      <c r="R782" s="2394"/>
      <c r="S782" s="2394"/>
      <c r="T782" s="2394"/>
      <c r="U782" s="2394"/>
      <c r="V782" s="2394"/>
      <c r="W782" s="2394"/>
      <c r="X782" s="2394"/>
      <c r="Y782" s="2394"/>
      <c r="Z782" s="2394"/>
      <c r="AA782" s="2394"/>
      <c r="AB782" s="2394"/>
      <c r="AC782" s="2394"/>
      <c r="AD782" s="2394"/>
      <c r="AE782" s="536"/>
      <c r="AF782" s="2395" t="s">
        <v>1400</v>
      </c>
      <c r="AG782" s="2395"/>
      <c r="AH782" s="2395"/>
      <c r="AI782" s="2395"/>
      <c r="AJ782" s="2395"/>
      <c r="AK782" s="2395"/>
      <c r="AL782" s="2395"/>
      <c r="AM782" s="611"/>
      <c r="AN782" s="680"/>
      <c r="AO782" s="549" t="s">
        <v>591</v>
      </c>
      <c r="AP782" s="669">
        <v>0</v>
      </c>
    </row>
    <row r="783" spans="1:74" s="568" customFormat="1" ht="13.7" customHeight="1">
      <c r="A783" s="549"/>
      <c r="B783" s="614"/>
      <c r="C783" s="936"/>
      <c r="D783" s="659"/>
      <c r="E783" s="2394"/>
      <c r="F783" s="2394"/>
      <c r="G783" s="2394"/>
      <c r="H783" s="2394"/>
      <c r="I783" s="2394"/>
      <c r="J783" s="2394"/>
      <c r="K783" s="2394"/>
      <c r="L783" s="2394"/>
      <c r="M783" s="2394"/>
      <c r="N783" s="2394"/>
      <c r="O783" s="2394"/>
      <c r="P783" s="2394"/>
      <c r="Q783" s="2394"/>
      <c r="R783" s="2394"/>
      <c r="S783" s="2394"/>
      <c r="T783" s="2394"/>
      <c r="U783" s="2394"/>
      <c r="V783" s="2394"/>
      <c r="W783" s="2394"/>
      <c r="X783" s="2394"/>
      <c r="Y783" s="2394"/>
      <c r="Z783" s="2394"/>
      <c r="AA783" s="2394"/>
      <c r="AB783" s="2394"/>
      <c r="AC783" s="2394"/>
      <c r="AD783" s="2394"/>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94"/>
      <c r="F784" s="2394"/>
      <c r="G784" s="2394"/>
      <c r="H784" s="2394"/>
      <c r="I784" s="2394"/>
      <c r="J784" s="2394"/>
      <c r="K784" s="2394"/>
      <c r="L784" s="2394"/>
      <c r="M784" s="2394"/>
      <c r="N784" s="2394"/>
      <c r="O784" s="2394"/>
      <c r="P784" s="2394"/>
      <c r="Q784" s="2394"/>
      <c r="R784" s="2394"/>
      <c r="S784" s="2394"/>
      <c r="T784" s="2394"/>
      <c r="U784" s="2394"/>
      <c r="V784" s="2394"/>
      <c r="W784" s="2394"/>
      <c r="X784" s="2394"/>
      <c r="Y784" s="2394"/>
      <c r="Z784" s="2394"/>
      <c r="AA784" s="2394"/>
      <c r="AB784" s="2394"/>
      <c r="AC784" s="2394"/>
      <c r="AD784" s="2394"/>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94"/>
      <c r="F785" s="2394"/>
      <c r="G785" s="2394"/>
      <c r="H785" s="2394"/>
      <c r="I785" s="2394"/>
      <c r="J785" s="2394"/>
      <c r="K785" s="2394"/>
      <c r="L785" s="2394"/>
      <c r="M785" s="2394"/>
      <c r="N785" s="2394"/>
      <c r="O785" s="2394"/>
      <c r="P785" s="2394"/>
      <c r="Q785" s="2394"/>
      <c r="R785" s="2394"/>
      <c r="S785" s="2394"/>
      <c r="T785" s="2394"/>
      <c r="U785" s="2394"/>
      <c r="V785" s="2394"/>
      <c r="W785" s="2394"/>
      <c r="X785" s="2394"/>
      <c r="Y785" s="2394"/>
      <c r="Z785" s="2394"/>
      <c r="AA785" s="2394"/>
      <c r="AB785" s="2394"/>
      <c r="AC785" s="2394"/>
      <c r="AD785" s="2394"/>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5" t="s">
        <v>1686</v>
      </c>
      <c r="F787" s="2535"/>
      <c r="G787" s="2535"/>
      <c r="H787" s="2535"/>
      <c r="I787" s="2535"/>
      <c r="J787" s="2535"/>
      <c r="K787" s="2535"/>
      <c r="L787" s="2535"/>
      <c r="M787" s="2535"/>
      <c r="N787" s="2535"/>
      <c r="O787" s="2535"/>
      <c r="P787" s="2535"/>
      <c r="Q787" s="2535"/>
      <c r="R787" s="2535"/>
      <c r="S787" s="2535"/>
      <c r="T787" s="2535"/>
      <c r="U787" s="2535"/>
      <c r="V787" s="2535"/>
      <c r="W787" s="2535"/>
      <c r="X787" s="2535"/>
      <c r="Y787" s="2535"/>
      <c r="Z787" s="2535"/>
      <c r="AA787" s="2535"/>
      <c r="AB787" s="2535"/>
      <c r="AC787" s="2535"/>
      <c r="AD787" s="2535"/>
      <c r="AE787" s="536"/>
      <c r="AF787" s="2395" t="s">
        <v>1346</v>
      </c>
      <c r="AG787" s="2395"/>
      <c r="AH787" s="2395"/>
      <c r="AI787" s="2395"/>
      <c r="AJ787" s="2395"/>
      <c r="AK787" s="2395"/>
      <c r="AL787" s="2395"/>
      <c r="AM787" s="611"/>
      <c r="AN787" s="595"/>
    </row>
    <row r="788" spans="1:81" s="549" customFormat="1" ht="12.75" customHeight="1">
      <c r="B788" s="614"/>
      <c r="C788" s="936"/>
      <c r="D788" s="659"/>
      <c r="E788" s="2535"/>
      <c r="F788" s="2535"/>
      <c r="G788" s="2535"/>
      <c r="H788" s="2535"/>
      <c r="I788" s="2535"/>
      <c r="J788" s="2535"/>
      <c r="K788" s="2535"/>
      <c r="L788" s="2535"/>
      <c r="M788" s="2535"/>
      <c r="N788" s="2535"/>
      <c r="O788" s="2535"/>
      <c r="P788" s="2535"/>
      <c r="Q788" s="2535"/>
      <c r="R788" s="2535"/>
      <c r="S788" s="2535"/>
      <c r="T788" s="2535"/>
      <c r="U788" s="2535"/>
      <c r="V788" s="2535"/>
      <c r="W788" s="2535"/>
      <c r="X788" s="2535"/>
      <c r="Y788" s="2535"/>
      <c r="Z788" s="2535"/>
      <c r="AA788" s="2535"/>
      <c r="AB788" s="2535"/>
      <c r="AC788" s="2535"/>
      <c r="AD788" s="2535"/>
      <c r="AE788" s="592"/>
      <c r="AF788" s="592"/>
      <c r="AG788" s="592"/>
      <c r="AH788" s="592"/>
      <c r="AI788" s="592"/>
      <c r="AJ788" s="592"/>
      <c r="AK788" s="592"/>
      <c r="AL788" s="592"/>
      <c r="AM788" s="611"/>
      <c r="AN788" s="595"/>
    </row>
    <row r="789" spans="1:81" s="549" customFormat="1" ht="12.75" customHeight="1">
      <c r="B789" s="614"/>
      <c r="C789" s="936"/>
      <c r="D789" s="659"/>
      <c r="E789" s="2535"/>
      <c r="F789" s="2535"/>
      <c r="G789" s="2535"/>
      <c r="H789" s="2535"/>
      <c r="I789" s="2535"/>
      <c r="J789" s="2535"/>
      <c r="K789" s="2535"/>
      <c r="L789" s="2535"/>
      <c r="M789" s="2535"/>
      <c r="N789" s="2535"/>
      <c r="O789" s="2535"/>
      <c r="P789" s="2535"/>
      <c r="Q789" s="2535"/>
      <c r="R789" s="2535"/>
      <c r="S789" s="2535"/>
      <c r="T789" s="2535"/>
      <c r="U789" s="2535"/>
      <c r="V789" s="2535"/>
      <c r="W789" s="2535"/>
      <c r="X789" s="2535"/>
      <c r="Y789" s="2535"/>
      <c r="Z789" s="2535"/>
      <c r="AA789" s="2535"/>
      <c r="AB789" s="2535"/>
      <c r="AC789" s="2535"/>
      <c r="AD789" s="2535"/>
      <c r="AE789" s="592"/>
      <c r="AF789" s="592"/>
      <c r="AG789" s="592"/>
      <c r="AH789" s="592"/>
      <c r="AI789" s="592"/>
      <c r="AJ789" s="592"/>
      <c r="AK789" s="592"/>
      <c r="AL789" s="592"/>
      <c r="AM789" s="611"/>
      <c r="AN789" s="595"/>
    </row>
    <row r="790" spans="1:81" s="549" customFormat="1" ht="12.75" customHeight="1">
      <c r="B790" s="614"/>
      <c r="C790" s="936"/>
      <c r="D790" s="659"/>
      <c r="E790" s="2535"/>
      <c r="F790" s="2535"/>
      <c r="G790" s="2535"/>
      <c r="H790" s="2535"/>
      <c r="I790" s="2535"/>
      <c r="J790" s="2535"/>
      <c r="K790" s="2535"/>
      <c r="L790" s="2535"/>
      <c r="M790" s="2535"/>
      <c r="N790" s="2535"/>
      <c r="O790" s="2535"/>
      <c r="P790" s="2535"/>
      <c r="Q790" s="2535"/>
      <c r="R790" s="2535"/>
      <c r="S790" s="2535"/>
      <c r="T790" s="2535"/>
      <c r="U790" s="2535"/>
      <c r="V790" s="2535"/>
      <c r="W790" s="2535"/>
      <c r="X790" s="2535"/>
      <c r="Y790" s="2535"/>
      <c r="Z790" s="2535"/>
      <c r="AA790" s="2535"/>
      <c r="AB790" s="2535"/>
      <c r="AC790" s="2535"/>
      <c r="AD790" s="2535"/>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96" t="s">
        <v>591</v>
      </c>
      <c r="I792" s="2396"/>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97">
        <f>VLOOKUP($H$792,$AO$782:$AP$784,2,FALSE)</f>
        <v>0</v>
      </c>
      <c r="AK794" s="2398"/>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94" t="s">
        <v>2629</v>
      </c>
      <c r="F798" s="2394"/>
      <c r="G798" s="2394"/>
      <c r="H798" s="2394"/>
      <c r="I798" s="2394"/>
      <c r="J798" s="2394"/>
      <c r="K798" s="2394"/>
      <c r="L798" s="2394"/>
      <c r="M798" s="2394"/>
      <c r="N798" s="2394"/>
      <c r="O798" s="2394"/>
      <c r="P798" s="2394"/>
      <c r="Q798" s="2394"/>
      <c r="R798" s="2394"/>
      <c r="S798" s="2394"/>
      <c r="T798" s="2394"/>
      <c r="U798" s="2394"/>
      <c r="V798" s="2394"/>
      <c r="W798" s="2394"/>
      <c r="X798" s="2394"/>
      <c r="Y798" s="2394"/>
      <c r="Z798" s="2394"/>
      <c r="AA798" s="2394"/>
      <c r="AB798" s="2394"/>
      <c r="AC798" s="2394"/>
      <c r="AD798" s="2394"/>
      <c r="AE798" s="536"/>
      <c r="AF798" s="2395" t="s">
        <v>1346</v>
      </c>
      <c r="AG798" s="2395"/>
      <c r="AH798" s="2395"/>
      <c r="AI798" s="2395"/>
      <c r="AJ798" s="2395"/>
      <c r="AK798" s="2395"/>
      <c r="AL798" s="2395"/>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94"/>
      <c r="F799" s="2394"/>
      <c r="G799" s="2394"/>
      <c r="H799" s="2394"/>
      <c r="I799" s="2394"/>
      <c r="J799" s="2394"/>
      <c r="K799" s="2394"/>
      <c r="L799" s="2394"/>
      <c r="M799" s="2394"/>
      <c r="N799" s="2394"/>
      <c r="O799" s="2394"/>
      <c r="P799" s="2394"/>
      <c r="Q799" s="2394"/>
      <c r="R799" s="2394"/>
      <c r="S799" s="2394"/>
      <c r="T799" s="2394"/>
      <c r="U799" s="2394"/>
      <c r="V799" s="2394"/>
      <c r="W799" s="2394"/>
      <c r="X799" s="2394"/>
      <c r="Y799" s="2394"/>
      <c r="Z799" s="2394"/>
      <c r="AA799" s="2394"/>
      <c r="AB799" s="2394"/>
      <c r="AC799" s="2394"/>
      <c r="AD799" s="2394"/>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4"/>
      <c r="F800" s="2394"/>
      <c r="G800" s="2394"/>
      <c r="H800" s="2394"/>
      <c r="I800" s="2394"/>
      <c r="J800" s="2394"/>
      <c r="K800" s="2394"/>
      <c r="L800" s="2394"/>
      <c r="M800" s="2394"/>
      <c r="N800" s="2394"/>
      <c r="O800" s="2394"/>
      <c r="P800" s="2394"/>
      <c r="Q800" s="2394"/>
      <c r="R800" s="2394"/>
      <c r="S800" s="2394"/>
      <c r="T800" s="2394"/>
      <c r="U800" s="2394"/>
      <c r="V800" s="2394"/>
      <c r="W800" s="2394"/>
      <c r="X800" s="2394"/>
      <c r="Y800" s="2394"/>
      <c r="Z800" s="2394"/>
      <c r="AA800" s="2394"/>
      <c r="AB800" s="2394"/>
      <c r="AC800" s="2394"/>
      <c r="AD800" s="2394"/>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4"/>
      <c r="F801" s="2394"/>
      <c r="G801" s="2394"/>
      <c r="H801" s="2394"/>
      <c r="I801" s="2394"/>
      <c r="J801" s="2394"/>
      <c r="K801" s="2394"/>
      <c r="L801" s="2394"/>
      <c r="M801" s="2394"/>
      <c r="N801" s="2394"/>
      <c r="O801" s="2394"/>
      <c r="P801" s="2394"/>
      <c r="Q801" s="2394"/>
      <c r="R801" s="2394"/>
      <c r="S801" s="2394"/>
      <c r="T801" s="2394"/>
      <c r="U801" s="2394"/>
      <c r="V801" s="2394"/>
      <c r="W801" s="2394"/>
      <c r="X801" s="2394"/>
      <c r="Y801" s="2394"/>
      <c r="Z801" s="2394"/>
      <c r="AA801" s="2394"/>
      <c r="AB801" s="2394"/>
      <c r="AC801" s="2394"/>
      <c r="AD801" s="2394"/>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96" t="s">
        <v>591</v>
      </c>
      <c r="I803" s="2396"/>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97">
        <f>VLOOKUP($H$803,$AO$797:$AP$798,2,FALSE)</f>
        <v>0</v>
      </c>
      <c r="AK805" s="2398"/>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2590</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94" t="s">
        <v>2591</v>
      </c>
      <c r="F809" s="2394"/>
      <c r="G809" s="2394"/>
      <c r="H809" s="2394"/>
      <c r="I809" s="2394"/>
      <c r="J809" s="2394"/>
      <c r="K809" s="2394"/>
      <c r="L809" s="2394"/>
      <c r="M809" s="2394"/>
      <c r="N809" s="2394"/>
      <c r="O809" s="2394"/>
      <c r="P809" s="2394"/>
      <c r="Q809" s="2394"/>
      <c r="R809" s="2394"/>
      <c r="S809" s="2394"/>
      <c r="T809" s="2394"/>
      <c r="U809" s="2394"/>
      <c r="V809" s="2394"/>
      <c r="W809" s="2394"/>
      <c r="X809" s="2394"/>
      <c r="Y809" s="2394"/>
      <c r="Z809" s="2394"/>
      <c r="AA809" s="2394"/>
      <c r="AB809" s="2394"/>
      <c r="AC809" s="2394"/>
      <c r="AD809" s="2394"/>
      <c r="AE809" s="550"/>
      <c r="AF809" s="2395" t="s">
        <v>1371</v>
      </c>
      <c r="AG809" s="2395"/>
      <c r="AH809" s="2395"/>
      <c r="AI809" s="2395"/>
      <c r="AJ809" s="2395"/>
      <c r="AK809" s="2395"/>
      <c r="AL809" s="2395"/>
      <c r="AN809" s="595"/>
    </row>
    <row r="810" spans="1:81" s="549" customFormat="1" ht="12.75" customHeight="1">
      <c r="B810" s="614"/>
      <c r="C810" s="684"/>
      <c r="D810" s="659"/>
      <c r="E810" s="2394"/>
      <c r="F810" s="2394"/>
      <c r="G810" s="2394"/>
      <c r="H810" s="2394"/>
      <c r="I810" s="2394"/>
      <c r="J810" s="2394"/>
      <c r="K810" s="2394"/>
      <c r="L810" s="2394"/>
      <c r="M810" s="2394"/>
      <c r="N810" s="2394"/>
      <c r="O810" s="2394"/>
      <c r="P810" s="2394"/>
      <c r="Q810" s="2394"/>
      <c r="R810" s="2394"/>
      <c r="S810" s="2394"/>
      <c r="T810" s="2394"/>
      <c r="U810" s="2394"/>
      <c r="V810" s="2394"/>
      <c r="W810" s="2394"/>
      <c r="X810" s="2394"/>
      <c r="Y810" s="2394"/>
      <c r="Z810" s="2394"/>
      <c r="AA810" s="2394"/>
      <c r="AB810" s="2394"/>
      <c r="AC810" s="2394"/>
      <c r="AD810" s="2394"/>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96" t="s">
        <v>591</v>
      </c>
      <c r="I812" s="2396"/>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2592</v>
      </c>
      <c r="AJ814" s="2397">
        <f>IF(H812="Yes",5,0)</f>
        <v>0</v>
      </c>
      <c r="AK814" s="2398"/>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97">
        <f>IF(($AJ$634+$AJ$653+$AJ$665+$AJ$700+$AJ$724+$AJ$738+$AJ$750+$AJ$766+$AJ$778+$AJ$794+AJ805+AJ814)&gt;10,10,($AJ$634+$AJ$653+$AJ$665+$AJ$700+$AJ$724+$AJ$738+$AJ$750+$AJ$766+$AJ$778+$AJ$794+AJ805+AJ814))</f>
        <v>10</v>
      </c>
      <c r="AL816" s="2443"/>
      <c r="AM816" s="2398"/>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4" t="s">
        <v>1558</v>
      </c>
      <c r="B819" s="2525"/>
      <c r="C819" s="2525"/>
      <c r="D819" s="2525"/>
      <c r="E819" s="2525"/>
      <c r="F819" s="2525"/>
      <c r="G819" s="2525"/>
      <c r="H819" s="2525"/>
      <c r="I819" s="2525"/>
      <c r="J819" s="2525"/>
      <c r="K819" s="2525"/>
      <c r="L819" s="2525"/>
      <c r="M819" s="2525"/>
      <c r="N819" s="2525"/>
      <c r="O819" s="2525"/>
      <c r="P819" s="2525"/>
      <c r="Q819" s="2525"/>
      <c r="R819" s="2525"/>
      <c r="S819" s="2525"/>
      <c r="T819" s="2525"/>
      <c r="U819" s="2525"/>
      <c r="V819" s="2525"/>
      <c r="W819" s="2525"/>
      <c r="X819" s="2525"/>
      <c r="Y819" s="2525"/>
      <c r="Z819" s="2525"/>
      <c r="AA819" s="2525"/>
      <c r="AB819" s="2525"/>
      <c r="AC819" s="2525"/>
      <c r="AD819" s="2525"/>
      <c r="AE819" s="2525"/>
      <c r="AF819" s="2525"/>
      <c r="AG819" s="2525"/>
      <c r="AH819" s="2525"/>
      <c r="AI819" s="2525"/>
      <c r="AJ819" s="2525"/>
      <c r="AK819" s="2525"/>
      <c r="AL819" s="2525"/>
      <c r="AM819" s="2525"/>
    </row>
    <row r="820" spans="1:43">
      <c r="A820" s="2526"/>
      <c r="B820" s="2526"/>
      <c r="C820" s="2526"/>
      <c r="D820" s="2526"/>
      <c r="E820" s="2526"/>
      <c r="F820" s="2526"/>
      <c r="G820" s="2526"/>
      <c r="H820" s="2526"/>
      <c r="I820" s="2526"/>
      <c r="J820" s="2526"/>
      <c r="K820" s="2526"/>
      <c r="L820" s="2526"/>
      <c r="M820" s="2526"/>
      <c r="N820" s="2526"/>
      <c r="O820" s="2526"/>
      <c r="P820" s="2526"/>
      <c r="Q820" s="2526"/>
      <c r="R820" s="2526"/>
      <c r="S820" s="2526"/>
      <c r="T820" s="2526"/>
      <c r="U820" s="2526"/>
      <c r="V820" s="2526"/>
      <c r="W820" s="2526"/>
      <c r="X820" s="2526"/>
      <c r="Y820" s="2526"/>
      <c r="Z820" s="2526"/>
      <c r="AA820" s="2526"/>
      <c r="AB820" s="2526"/>
      <c r="AC820" s="2526"/>
      <c r="AD820" s="2526"/>
      <c r="AE820" s="2526"/>
      <c r="AF820" s="2526"/>
      <c r="AG820" s="2526"/>
      <c r="AH820" s="2526"/>
      <c r="AI820" s="2526"/>
      <c r="AJ820" s="2526"/>
      <c r="AK820" s="2526"/>
      <c r="AL820" s="2526"/>
      <c r="AM820" s="2526"/>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70"/>
      <c r="B822" s="2470"/>
      <c r="C822" s="2470"/>
      <c r="D822" s="2470"/>
      <c r="E822" s="2470"/>
      <c r="F822" s="2470"/>
      <c r="G822" s="2470"/>
      <c r="H822" s="2470"/>
      <c r="I822" s="2470"/>
      <c r="J822" s="2470"/>
      <c r="K822" s="2470"/>
      <c r="L822" s="2470"/>
      <c r="M822" s="2470"/>
      <c r="N822" s="2470"/>
      <c r="O822" s="2470"/>
      <c r="P822" s="2470"/>
      <c r="Q822" s="2470"/>
      <c r="R822" s="2470"/>
      <c r="S822" s="2470"/>
      <c r="T822" s="2470"/>
      <c r="U822" s="2470"/>
      <c r="V822" s="2470"/>
      <c r="W822" s="2470"/>
      <c r="X822" s="2470"/>
      <c r="Y822" s="2470"/>
      <c r="Z822" s="2470"/>
      <c r="AA822" s="2470"/>
      <c r="AB822" s="2470"/>
      <c r="AC822" s="2470"/>
      <c r="AD822" s="2470"/>
      <c r="AE822" s="2470"/>
      <c r="AF822" s="2470"/>
      <c r="AG822" s="2470"/>
      <c r="AH822" s="2470"/>
      <c r="AI822" s="2470"/>
      <c r="AJ822" s="2470"/>
      <c r="AK822" s="2470"/>
      <c r="AL822" s="2470"/>
      <c r="AM822" s="2470"/>
      <c r="AP822" s="812"/>
      <c r="AQ822" s="812"/>
    </row>
    <row r="823" spans="1:43">
      <c r="A823" s="2470"/>
      <c r="B823" s="2470"/>
      <c r="C823" s="2470"/>
      <c r="D823" s="2470"/>
      <c r="E823" s="2470"/>
      <c r="F823" s="2470"/>
      <c r="G823" s="2470"/>
      <c r="H823" s="2470"/>
      <c r="I823" s="2470"/>
      <c r="J823" s="2470"/>
      <c r="K823" s="2470"/>
      <c r="L823" s="2470"/>
      <c r="M823" s="2470"/>
      <c r="N823" s="2470"/>
      <c r="O823" s="2470"/>
      <c r="P823" s="2470"/>
      <c r="Q823" s="2470"/>
      <c r="R823" s="2470"/>
      <c r="S823" s="2470"/>
      <c r="T823" s="2470"/>
      <c r="U823" s="2470"/>
      <c r="V823" s="2470"/>
      <c r="W823" s="2470"/>
      <c r="X823" s="2470"/>
      <c r="Y823" s="2470"/>
      <c r="Z823" s="2470"/>
      <c r="AA823" s="2470"/>
      <c r="AB823" s="2470"/>
      <c r="AC823" s="2470"/>
      <c r="AD823" s="2470"/>
      <c r="AE823" s="2470"/>
      <c r="AF823" s="2470"/>
      <c r="AG823" s="2470"/>
      <c r="AH823" s="2470"/>
      <c r="AI823" s="2470"/>
      <c r="AJ823" s="2470"/>
      <c r="AK823" s="2470"/>
      <c r="AL823" s="2470"/>
      <c r="AM823" s="2470"/>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7" t="s">
        <v>1559</v>
      </c>
      <c r="U824" s="2528"/>
      <c r="V824" s="2528"/>
      <c r="W824" s="2528"/>
      <c r="X824" s="2528"/>
      <c r="Y824" s="2529"/>
      <c r="Z824" s="2527" t="s">
        <v>1560</v>
      </c>
      <c r="AA824" s="2528"/>
      <c r="AB824" s="2528"/>
      <c r="AC824" s="2528"/>
      <c r="AD824" s="2528"/>
      <c r="AE824" s="2529"/>
      <c r="AF824" s="2527" t="s">
        <v>1561</v>
      </c>
      <c r="AG824" s="2528"/>
      <c r="AH824" s="2528"/>
      <c r="AI824" s="2528"/>
      <c r="AJ824" s="2528"/>
      <c r="AK824" s="2529"/>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30"/>
      <c r="U825" s="2531"/>
      <c r="V825" s="2531"/>
      <c r="W825" s="2531"/>
      <c r="X825" s="2531"/>
      <c r="Y825" s="2532"/>
      <c r="Z825" s="2530"/>
      <c r="AA825" s="2531"/>
      <c r="AB825" s="2531"/>
      <c r="AC825" s="2531"/>
      <c r="AD825" s="2531"/>
      <c r="AE825" s="2532"/>
      <c r="AF825" s="2530"/>
      <c r="AG825" s="2531"/>
      <c r="AH825" s="2531"/>
      <c r="AI825" s="2531"/>
      <c r="AJ825" s="2531"/>
      <c r="AK825" s="2532"/>
      <c r="AL825" s="814"/>
      <c r="AM825" s="594"/>
      <c r="AO825" s="812"/>
      <c r="AP825" s="812"/>
      <c r="AQ825" s="812"/>
    </row>
    <row r="826" spans="1:43">
      <c r="A826" s="815" t="s">
        <v>757</v>
      </c>
      <c r="B826" s="2485" t="str">
        <f>B7</f>
        <v xml:space="preserve">Acquisition/Rehabilitation Project Priorities </v>
      </c>
      <c r="C826" s="2485"/>
      <c r="D826" s="2485"/>
      <c r="E826" s="2485"/>
      <c r="F826" s="2485"/>
      <c r="G826" s="2485"/>
      <c r="H826" s="2485"/>
      <c r="I826" s="2485"/>
      <c r="J826" s="2485"/>
      <c r="K826" s="2485"/>
      <c r="L826" s="2485"/>
      <c r="M826" s="2485"/>
      <c r="N826" s="2485"/>
      <c r="O826" s="2485"/>
      <c r="P826" s="2485"/>
      <c r="Q826" s="2485"/>
      <c r="R826" s="2485"/>
      <c r="S826" s="2486"/>
      <c r="T826" s="2512">
        <f>AK61</f>
        <v>0</v>
      </c>
      <c r="U826" s="2489"/>
      <c r="V826" s="2489"/>
      <c r="W826" s="2489"/>
      <c r="X826" s="2489"/>
      <c r="Y826" s="2490"/>
      <c r="Z826" s="2488">
        <v>20</v>
      </c>
      <c r="AA826" s="2489"/>
      <c r="AB826" s="2489"/>
      <c r="AC826" s="2489"/>
      <c r="AD826" s="2489"/>
      <c r="AE826" s="2490"/>
      <c r="AF826" s="2468">
        <f>IF(T826&gt;Z826,Z826,T826)</f>
        <v>0</v>
      </c>
      <c r="AG826" s="2468"/>
      <c r="AH826" s="2468"/>
      <c r="AI826" s="2468"/>
      <c r="AJ826" s="2468"/>
      <c r="AK826" s="2468"/>
      <c r="AL826" s="814"/>
      <c r="AM826" s="594"/>
      <c r="AO826" s="812"/>
      <c r="AP826" s="812"/>
      <c r="AQ826" s="812"/>
    </row>
    <row r="827" spans="1:43">
      <c r="A827" s="815" t="s">
        <v>1532</v>
      </c>
      <c r="B827" s="2485" t="s">
        <v>1307</v>
      </c>
      <c r="C827" s="2485"/>
      <c r="D827" s="2485"/>
      <c r="E827" s="2485"/>
      <c r="F827" s="2485"/>
      <c r="G827" s="2485"/>
      <c r="H827" s="2485"/>
      <c r="I827" s="2485"/>
      <c r="J827" s="2485"/>
      <c r="K827" s="2485"/>
      <c r="L827" s="2485"/>
      <c r="M827" s="2485"/>
      <c r="N827" s="2485"/>
      <c r="O827" s="2485"/>
      <c r="P827" s="2485"/>
      <c r="Q827" s="2485"/>
      <c r="R827" s="2485"/>
      <c r="S827" s="2486"/>
      <c r="T827" s="2512">
        <f>AK83</f>
        <v>10</v>
      </c>
      <c r="U827" s="2489"/>
      <c r="V827" s="2489"/>
      <c r="W827" s="2489"/>
      <c r="X827" s="2489"/>
      <c r="Y827" s="2490"/>
      <c r="Z827" s="2488">
        <v>10</v>
      </c>
      <c r="AA827" s="2489"/>
      <c r="AB827" s="2489"/>
      <c r="AC827" s="2489"/>
      <c r="AD827" s="2489"/>
      <c r="AE827" s="2490"/>
      <c r="AF827" s="2468">
        <f>IF(T827&gt;Z827,Z827,T827)</f>
        <v>10</v>
      </c>
      <c r="AG827" s="2468"/>
      <c r="AH827" s="2468"/>
      <c r="AI827" s="2468"/>
      <c r="AJ827" s="2468"/>
      <c r="AK827" s="2468"/>
      <c r="AL827" s="814"/>
      <c r="AM827" s="594"/>
      <c r="AO827" s="812"/>
      <c r="AP827" s="812"/>
      <c r="AQ827" s="812"/>
    </row>
    <row r="828" spans="1:43">
      <c r="A828" s="815" t="s">
        <v>1541</v>
      </c>
      <c r="B828" s="2485" t="s">
        <v>1317</v>
      </c>
      <c r="C828" s="2485"/>
      <c r="D828" s="2485"/>
      <c r="E828" s="2485"/>
      <c r="F828" s="2485"/>
      <c r="G828" s="2485"/>
      <c r="H828" s="2485"/>
      <c r="I828" s="2485"/>
      <c r="J828" s="2485"/>
      <c r="K828" s="2485"/>
      <c r="L828" s="2485"/>
      <c r="M828" s="2485"/>
      <c r="N828" s="2485"/>
      <c r="O828" s="2485"/>
      <c r="P828" s="2485"/>
      <c r="Q828" s="2485"/>
      <c r="R828" s="2485"/>
      <c r="S828" s="2486"/>
      <c r="T828" s="2512">
        <f ca="1">AK108</f>
        <v>20</v>
      </c>
      <c r="U828" s="2489"/>
      <c r="V828" s="2489"/>
      <c r="W828" s="2489"/>
      <c r="X828" s="2489"/>
      <c r="Y828" s="2490"/>
      <c r="Z828" s="2488">
        <v>20</v>
      </c>
      <c r="AA828" s="2489"/>
      <c r="AB828" s="2489"/>
      <c r="AC828" s="2489"/>
      <c r="AD828" s="2489"/>
      <c r="AE828" s="2490"/>
      <c r="AF828" s="2468">
        <f ca="1">IF(T828&gt;Z828,Z828,T828)</f>
        <v>20</v>
      </c>
      <c r="AG828" s="2468"/>
      <c r="AH828" s="2468"/>
      <c r="AI828" s="2468"/>
      <c r="AJ828" s="2468"/>
      <c r="AK828" s="2468"/>
      <c r="AL828" s="814"/>
      <c r="AM828" s="594"/>
      <c r="AO828" s="812"/>
      <c r="AP828" s="812"/>
      <c r="AQ828" s="812"/>
    </row>
    <row r="829" spans="1:43">
      <c r="A829" s="815" t="s">
        <v>1562</v>
      </c>
      <c r="B829" s="2485" t="s">
        <v>1327</v>
      </c>
      <c r="C829" s="2485"/>
      <c r="D829" s="2485"/>
      <c r="E829" s="2485"/>
      <c r="F829" s="2485"/>
      <c r="G829" s="2485"/>
      <c r="H829" s="2485"/>
      <c r="I829" s="2485"/>
      <c r="J829" s="2485"/>
      <c r="K829" s="2485"/>
      <c r="L829" s="2485"/>
      <c r="M829" s="2485"/>
      <c r="N829" s="2485"/>
      <c r="O829" s="2485"/>
      <c r="P829" s="2485"/>
      <c r="Q829" s="2485"/>
      <c r="R829" s="2485"/>
      <c r="S829" s="2486"/>
      <c r="T829" s="2512">
        <f>AK142</f>
        <v>10</v>
      </c>
      <c r="U829" s="2489"/>
      <c r="V829" s="2489"/>
      <c r="W829" s="2489"/>
      <c r="X829" s="2489"/>
      <c r="Y829" s="2490"/>
      <c r="Z829" s="2488">
        <v>10</v>
      </c>
      <c r="AA829" s="2489"/>
      <c r="AB829" s="2489"/>
      <c r="AC829" s="2489"/>
      <c r="AD829" s="2489"/>
      <c r="AE829" s="2490"/>
      <c r="AF829" s="2468">
        <f>IF(T829&gt;Z829,Z829,T829)</f>
        <v>10</v>
      </c>
      <c r="AG829" s="2468"/>
      <c r="AH829" s="2468"/>
      <c r="AI829" s="2468"/>
      <c r="AJ829" s="2468"/>
      <c r="AK829" s="2468"/>
      <c r="AL829" s="814"/>
      <c r="AM829" s="594"/>
      <c r="AO829" s="812"/>
      <c r="AP829" s="812"/>
      <c r="AQ829" s="812"/>
    </row>
    <row r="830" spans="1:43">
      <c r="A830" s="816" t="s">
        <v>1563</v>
      </c>
      <c r="B830" s="2485" t="s">
        <v>1564</v>
      </c>
      <c r="C830" s="2485"/>
      <c r="D830" s="2485"/>
      <c r="E830" s="2485"/>
      <c r="F830" s="2485"/>
      <c r="G830" s="2485"/>
      <c r="H830" s="2485"/>
      <c r="I830" s="2485"/>
      <c r="J830" s="2485"/>
      <c r="K830" s="2485"/>
      <c r="L830" s="2485"/>
      <c r="M830" s="2485"/>
      <c r="N830" s="2485"/>
      <c r="O830" s="2485"/>
      <c r="P830" s="2485"/>
      <c r="Q830" s="2485"/>
      <c r="R830" s="2485"/>
      <c r="S830" s="2486"/>
      <c r="T830" s="2487">
        <f>SUM(T831:Y832)</f>
        <v>10</v>
      </c>
      <c r="U830" s="2487"/>
      <c r="V830" s="2487"/>
      <c r="W830" s="2487"/>
      <c r="X830" s="2487"/>
      <c r="Y830" s="2487"/>
      <c r="Z830" s="2468">
        <v>10</v>
      </c>
      <c r="AA830" s="2468"/>
      <c r="AB830" s="2468"/>
      <c r="AC830" s="2468"/>
      <c r="AD830" s="2468"/>
      <c r="AE830" s="2468"/>
      <c r="AF830" s="2468">
        <f>IF(T830&gt;Z830,Z830,T830)</f>
        <v>10</v>
      </c>
      <c r="AG830" s="2468"/>
      <c r="AH830" s="2468"/>
      <c r="AI830" s="2468"/>
      <c r="AJ830" s="2468"/>
      <c r="AK830" s="2468"/>
      <c r="AL830" s="814"/>
      <c r="AM830" s="594"/>
    </row>
    <row r="831" spans="1:43">
      <c r="A831" s="535"/>
      <c r="B831" s="599"/>
      <c r="C831" s="2491" t="s">
        <v>1565</v>
      </c>
      <c r="D831" s="2491"/>
      <c r="E831" s="2491"/>
      <c r="F831" s="2491"/>
      <c r="G831" s="2491"/>
      <c r="H831" s="2491"/>
      <c r="I831" s="2491"/>
      <c r="J831" s="2491"/>
      <c r="K831" s="2491"/>
      <c r="L831" s="2491"/>
      <c r="M831" s="2491"/>
      <c r="N831" s="2491"/>
      <c r="O831" s="2491"/>
      <c r="P831" s="2491"/>
      <c r="Q831" s="2491"/>
      <c r="R831" s="2491"/>
      <c r="S831" s="2492"/>
      <c r="T831" s="2493">
        <f>AJ165</f>
        <v>7</v>
      </c>
      <c r="U831" s="2493"/>
      <c r="V831" s="2493"/>
      <c r="W831" s="2493"/>
      <c r="X831" s="2493"/>
      <c r="Y831" s="2493"/>
      <c r="Z831" s="2494">
        <v>7</v>
      </c>
      <c r="AA831" s="2494"/>
      <c r="AB831" s="2494"/>
      <c r="AC831" s="2494"/>
      <c r="AD831" s="2494"/>
      <c r="AE831" s="2494"/>
      <c r="AF831" s="2495"/>
      <c r="AG831" s="2495"/>
      <c r="AH831" s="2495"/>
      <c r="AI831" s="2495"/>
      <c r="AJ831" s="2495"/>
      <c r="AK831" s="2495"/>
      <c r="AL831" s="814"/>
      <c r="AM831" s="594"/>
    </row>
    <row r="832" spans="1:43">
      <c r="A832" s="598"/>
      <c r="B832" s="599"/>
      <c r="C832" s="2491" t="s">
        <v>1566</v>
      </c>
      <c r="D832" s="2491"/>
      <c r="E832" s="2491"/>
      <c r="F832" s="2491"/>
      <c r="G832" s="2491"/>
      <c r="H832" s="2491"/>
      <c r="I832" s="2491"/>
      <c r="J832" s="2491"/>
      <c r="K832" s="2491"/>
      <c r="L832" s="2491"/>
      <c r="M832" s="2491"/>
      <c r="N832" s="2491"/>
      <c r="O832" s="2491"/>
      <c r="P832" s="2491"/>
      <c r="Q832" s="2491"/>
      <c r="R832" s="2491"/>
      <c r="S832" s="2492"/>
      <c r="T832" s="2493">
        <f>AJ179</f>
        <v>3</v>
      </c>
      <c r="U832" s="2493"/>
      <c r="V832" s="2493"/>
      <c r="W832" s="2493"/>
      <c r="X832" s="2493"/>
      <c r="Y832" s="2493"/>
      <c r="Z832" s="2494">
        <v>3</v>
      </c>
      <c r="AA832" s="2494"/>
      <c r="AB832" s="2494"/>
      <c r="AC832" s="2494"/>
      <c r="AD832" s="2494"/>
      <c r="AE832" s="2494"/>
      <c r="AF832" s="2495"/>
      <c r="AG832" s="2495"/>
      <c r="AH832" s="2495"/>
      <c r="AI832" s="2495"/>
      <c r="AJ832" s="2495"/>
      <c r="AK832" s="2495"/>
      <c r="AL832" s="814"/>
      <c r="AM832" s="594"/>
      <c r="AO832" s="549"/>
    </row>
    <row r="833" spans="1:81">
      <c r="A833" s="816" t="s">
        <v>1355</v>
      </c>
      <c r="B833" s="2485" t="s">
        <v>1567</v>
      </c>
      <c r="C833" s="2485"/>
      <c r="D833" s="2485"/>
      <c r="E833" s="2485"/>
      <c r="F833" s="2485"/>
      <c r="G833" s="2485"/>
      <c r="H833" s="2485"/>
      <c r="I833" s="2485"/>
      <c r="J833" s="2485"/>
      <c r="K833" s="2485"/>
      <c r="L833" s="2485"/>
      <c r="M833" s="2485"/>
      <c r="N833" s="2485"/>
      <c r="O833" s="2485"/>
      <c r="P833" s="2485"/>
      <c r="Q833" s="2485"/>
      <c r="R833" s="2485"/>
      <c r="S833" s="2486"/>
      <c r="T833" s="2487">
        <f>AK190</f>
        <v>10</v>
      </c>
      <c r="U833" s="2487"/>
      <c r="V833" s="2487"/>
      <c r="W833" s="2487"/>
      <c r="X833" s="2487"/>
      <c r="Y833" s="2487"/>
      <c r="Z833" s="2468">
        <v>10</v>
      </c>
      <c r="AA833" s="2468"/>
      <c r="AB833" s="2468"/>
      <c r="AC833" s="2468"/>
      <c r="AD833" s="2468"/>
      <c r="AE833" s="2468"/>
      <c r="AF833" s="2468">
        <f>IF(T833&gt;Z833,Z833,T833)</f>
        <v>10</v>
      </c>
      <c r="AG833" s="2468"/>
      <c r="AH833" s="2468"/>
      <c r="AI833" s="2468"/>
      <c r="AJ833" s="2468"/>
      <c r="AK833" s="2468"/>
      <c r="AL833" s="814"/>
      <c r="AM833" s="594"/>
    </row>
    <row r="834" spans="1:81" hidden="1">
      <c r="A834" s="815" t="s">
        <v>1363</v>
      </c>
      <c r="B834" s="2485" t="s">
        <v>1364</v>
      </c>
      <c r="C834" s="2485"/>
      <c r="D834" s="2485"/>
      <c r="E834" s="2485"/>
      <c r="F834" s="2485"/>
      <c r="G834" s="2485"/>
      <c r="H834" s="2485"/>
      <c r="I834" s="2485"/>
      <c r="J834" s="2485"/>
      <c r="K834" s="2485"/>
      <c r="L834" s="2485"/>
      <c r="M834" s="2485"/>
      <c r="N834" s="2485"/>
      <c r="O834" s="2485"/>
      <c r="P834" s="2485"/>
      <c r="Q834" s="2485"/>
      <c r="R834" s="2485"/>
      <c r="S834" s="2486"/>
      <c r="T834" s="2487">
        <f>AK272</f>
        <v>0</v>
      </c>
      <c r="U834" s="2487"/>
      <c r="V834" s="2487"/>
      <c r="W834" s="2487"/>
      <c r="X834" s="2487"/>
      <c r="Y834" s="2487"/>
      <c r="Z834" s="2488">
        <v>8</v>
      </c>
      <c r="AA834" s="2489"/>
      <c r="AB834" s="2489"/>
      <c r="AC834" s="2489"/>
      <c r="AD834" s="2489"/>
      <c r="AE834" s="2490"/>
      <c r="AF834" s="2468"/>
      <c r="AG834" s="2468"/>
      <c r="AH834" s="2468"/>
      <c r="AI834" s="2468"/>
      <c r="AJ834" s="2468"/>
      <c r="AK834" s="2468"/>
      <c r="AL834" s="814"/>
      <c r="AM834" s="594"/>
    </row>
    <row r="835" spans="1:81" s="534" customFormat="1" hidden="1">
      <c r="A835" s="816" t="s">
        <v>589</v>
      </c>
      <c r="B835" s="2485" t="s">
        <v>1568</v>
      </c>
      <c r="C835" s="2485"/>
      <c r="D835" s="2485"/>
      <c r="E835" s="2485"/>
      <c r="F835" s="2485"/>
      <c r="G835" s="2485"/>
      <c r="H835" s="2485"/>
      <c r="I835" s="2485"/>
      <c r="J835" s="2485"/>
      <c r="K835" s="2485"/>
      <c r="L835" s="2485"/>
      <c r="M835" s="2485"/>
      <c r="N835" s="2485"/>
      <c r="O835" s="2485"/>
      <c r="P835" s="2485"/>
      <c r="Q835" s="2485"/>
      <c r="R835" s="2485"/>
      <c r="S835" s="2486"/>
      <c r="T835" s="2487">
        <f>IF(AK548&gt;5,5,AK548)</f>
        <v>0</v>
      </c>
      <c r="U835" s="2487"/>
      <c r="V835" s="2487"/>
      <c r="W835" s="2487"/>
      <c r="X835" s="2487"/>
      <c r="Y835" s="2487"/>
      <c r="Z835" s="2468">
        <v>5</v>
      </c>
      <c r="AA835" s="2468"/>
      <c r="AB835" s="2468"/>
      <c r="AC835" s="2468"/>
      <c r="AD835" s="2468"/>
      <c r="AE835" s="2468"/>
      <c r="AF835" s="2468"/>
      <c r="AG835" s="2468"/>
      <c r="AH835" s="2468"/>
      <c r="AI835" s="2468"/>
      <c r="AJ835" s="2468"/>
      <c r="AK835" s="2468"/>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5" t="str">
        <f>B275</f>
        <v>Readiness to Proceed</v>
      </c>
      <c r="C836" s="2485"/>
      <c r="D836" s="2485"/>
      <c r="E836" s="2485"/>
      <c r="F836" s="2485"/>
      <c r="G836" s="2485"/>
      <c r="H836" s="2485"/>
      <c r="I836" s="2485"/>
      <c r="J836" s="2485"/>
      <c r="K836" s="2485"/>
      <c r="L836" s="2485"/>
      <c r="M836" s="2485"/>
      <c r="N836" s="2485"/>
      <c r="O836" s="2485"/>
      <c r="P836" s="2485"/>
      <c r="Q836" s="2485"/>
      <c r="R836" s="2485"/>
      <c r="S836" s="2486"/>
      <c r="T836" s="2487">
        <f>AK298</f>
        <v>10</v>
      </c>
      <c r="U836" s="2487"/>
      <c r="V836" s="2487"/>
      <c r="W836" s="2487"/>
      <c r="X836" s="2487"/>
      <c r="Y836" s="2487"/>
      <c r="Z836" s="2468">
        <v>10</v>
      </c>
      <c r="AA836" s="2468"/>
      <c r="AB836" s="2468"/>
      <c r="AC836" s="2468"/>
      <c r="AD836" s="2468"/>
      <c r="AE836" s="2468"/>
      <c r="AF836" s="2496">
        <f>IF(T836&gt;Z836,Z836,T836)</f>
        <v>10</v>
      </c>
      <c r="AG836" s="2497"/>
      <c r="AH836" s="2497"/>
      <c r="AI836" s="2497"/>
      <c r="AJ836" s="2497"/>
      <c r="AK836" s="2498"/>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5" t="str">
        <f>B301</f>
        <v>Access to Opportunity</v>
      </c>
      <c r="C837" s="2485"/>
      <c r="D837" s="2485"/>
      <c r="E837" s="2485"/>
      <c r="F837" s="2485"/>
      <c r="G837" s="2485"/>
      <c r="H837" s="2485"/>
      <c r="I837" s="2485"/>
      <c r="J837" s="2485"/>
      <c r="K837" s="2485"/>
      <c r="L837" s="2485"/>
      <c r="M837" s="2485"/>
      <c r="N837" s="2485"/>
      <c r="O837" s="2485"/>
      <c r="P837" s="2485"/>
      <c r="Q837" s="2485"/>
      <c r="R837" s="2485"/>
      <c r="S837" s="2486"/>
      <c r="T837" s="2487">
        <f>AK351</f>
        <v>9</v>
      </c>
      <c r="U837" s="2487"/>
      <c r="V837" s="2487"/>
      <c r="W837" s="2487"/>
      <c r="X837" s="2487"/>
      <c r="Y837" s="2487"/>
      <c r="Z837" s="2496">
        <v>10</v>
      </c>
      <c r="AA837" s="2497"/>
      <c r="AB837" s="2497"/>
      <c r="AC837" s="2497"/>
      <c r="AD837" s="2497"/>
      <c r="AE837" s="2498"/>
      <c r="AF837" s="2496">
        <f>IF(T837&gt;Z837,Z837,T837)</f>
        <v>9</v>
      </c>
      <c r="AG837" s="2497"/>
      <c r="AH837" s="2497"/>
      <c r="AI837" s="2497"/>
      <c r="AJ837" s="2497"/>
      <c r="AK837" s="2498"/>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93">
        <f>AK351</f>
        <v>9</v>
      </c>
      <c r="U838" s="2493"/>
      <c r="V838" s="2493"/>
      <c r="W838" s="2493"/>
      <c r="X838" s="2493"/>
      <c r="Y838" s="2493"/>
      <c r="Z838" s="2397">
        <v>20</v>
      </c>
      <c r="AA838" s="2443"/>
      <c r="AB838" s="2443"/>
      <c r="AC838" s="2443"/>
      <c r="AD838" s="2443"/>
      <c r="AE838" s="2398"/>
      <c r="AF838" s="2495"/>
      <c r="AG838" s="2495"/>
      <c r="AH838" s="2495"/>
      <c r="AI838" s="2495"/>
      <c r="AJ838" s="2495"/>
      <c r="AK838" s="2495"/>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5" t="s">
        <v>845</v>
      </c>
      <c r="C839" s="2485"/>
      <c r="D839" s="2485"/>
      <c r="E839" s="2485"/>
      <c r="F839" s="2485"/>
      <c r="G839" s="2485"/>
      <c r="H839" s="2485"/>
      <c r="I839" s="2485"/>
      <c r="J839" s="2485"/>
      <c r="K839" s="2485"/>
      <c r="L839" s="2485"/>
      <c r="M839" s="2485"/>
      <c r="N839" s="2485"/>
      <c r="O839" s="2485"/>
      <c r="P839" s="2485"/>
      <c r="Q839" s="2485"/>
      <c r="R839" s="2485"/>
      <c r="S839" s="2486"/>
      <c r="T839" s="2487">
        <f>AK482</f>
        <v>10</v>
      </c>
      <c r="U839" s="2487"/>
      <c r="V839" s="2487"/>
      <c r="W839" s="2487"/>
      <c r="X839" s="2487"/>
      <c r="Y839" s="2487"/>
      <c r="Z839" s="2496">
        <v>10</v>
      </c>
      <c r="AA839" s="2497"/>
      <c r="AB839" s="2497"/>
      <c r="AC839" s="2497"/>
      <c r="AD839" s="2497"/>
      <c r="AE839" s="2498"/>
      <c r="AF839" s="2468">
        <f>IF(T839&gt;Z839,Z839,T839)</f>
        <v>10</v>
      </c>
      <c r="AG839" s="2468"/>
      <c r="AH839" s="2468"/>
      <c r="AI839" s="2468"/>
      <c r="AJ839" s="2468"/>
      <c r="AK839" s="2468"/>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5" t="s">
        <v>1550</v>
      </c>
      <c r="C840" s="2485"/>
      <c r="D840" s="2485"/>
      <c r="E840" s="2485"/>
      <c r="F840" s="2485"/>
      <c r="G840" s="2485"/>
      <c r="H840" s="2485"/>
      <c r="I840" s="2485"/>
      <c r="J840" s="2485"/>
      <c r="K840" s="2485"/>
      <c r="L840" s="2485"/>
      <c r="M840" s="2485"/>
      <c r="N840" s="2485"/>
      <c r="O840" s="2485"/>
      <c r="P840" s="2485"/>
      <c r="Q840" s="2485"/>
      <c r="R840" s="2485"/>
      <c r="S840" s="2486"/>
      <c r="T840" s="2487">
        <f>AK572</f>
        <v>12</v>
      </c>
      <c r="U840" s="2487"/>
      <c r="V840" s="2487"/>
      <c r="W840" s="2487"/>
      <c r="X840" s="2487"/>
      <c r="Y840" s="2487"/>
      <c r="Z840" s="2496">
        <v>12</v>
      </c>
      <c r="AA840" s="2497"/>
      <c r="AB840" s="2497"/>
      <c r="AC840" s="2497"/>
      <c r="AD840" s="2497"/>
      <c r="AE840" s="2498"/>
      <c r="AF840" s="2468">
        <f>IF(T840&gt;Z840,Z840,T840)</f>
        <v>12</v>
      </c>
      <c r="AG840" s="2468"/>
      <c r="AH840" s="2468"/>
      <c r="AI840" s="2468"/>
      <c r="AJ840" s="2468"/>
      <c r="AK840" s="2468"/>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5" t="s">
        <v>1570</v>
      </c>
      <c r="C841" s="2485"/>
      <c r="D841" s="2485"/>
      <c r="E841" s="2485"/>
      <c r="F841" s="2485"/>
      <c r="G841" s="2485"/>
      <c r="H841" s="2485"/>
      <c r="I841" s="2485"/>
      <c r="J841" s="2485"/>
      <c r="K841" s="2485"/>
      <c r="L841" s="2485"/>
      <c r="M841" s="2485"/>
      <c r="N841" s="2485"/>
      <c r="O841" s="2485"/>
      <c r="P841" s="2485"/>
      <c r="Q841" s="2485"/>
      <c r="R841" s="2485"/>
      <c r="S841" s="2486"/>
      <c r="T841" s="2487">
        <f>AK816</f>
        <v>10</v>
      </c>
      <c r="U841" s="2487"/>
      <c r="V841" s="2487"/>
      <c r="W841" s="2487"/>
      <c r="X841" s="2487"/>
      <c r="Y841" s="2487"/>
      <c r="Z841" s="2496">
        <v>10</v>
      </c>
      <c r="AA841" s="2497"/>
      <c r="AB841" s="2497"/>
      <c r="AC841" s="2497"/>
      <c r="AD841" s="2497"/>
      <c r="AE841" s="2498"/>
      <c r="AF841" s="2468">
        <f>IF(T841&gt;Z841,Z841,T841)</f>
        <v>10</v>
      </c>
      <c r="AG841" s="2468"/>
      <c r="AH841" s="2468"/>
      <c r="AI841" s="2468"/>
      <c r="AJ841" s="2468"/>
      <c r="AK841" s="2468"/>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499"/>
      <c r="U842" s="2499"/>
      <c r="V842" s="2499"/>
      <c r="W842" s="2499"/>
      <c r="X842" s="2499"/>
      <c r="Y842" s="2499"/>
      <c r="Z842" s="2494" t="s">
        <v>1572</v>
      </c>
      <c r="AA842" s="2494"/>
      <c r="AB842" s="2494"/>
      <c r="AC842" s="2494"/>
      <c r="AD842" s="2494"/>
      <c r="AE842" s="2494"/>
      <c r="AF842" s="2496">
        <f>ABS(T842)</f>
        <v>0</v>
      </c>
      <c r="AG842" s="2497"/>
      <c r="AH842" s="2497"/>
      <c r="AI842" s="2497"/>
      <c r="AJ842" s="2497"/>
      <c r="AK842" s="2498"/>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00" t="s">
        <v>1573</v>
      </c>
      <c r="B843" s="2501"/>
      <c r="C843" s="2501"/>
      <c r="D843" s="2501"/>
      <c r="E843" s="2501"/>
      <c r="F843" s="2501"/>
      <c r="G843" s="2501"/>
      <c r="H843" s="2501"/>
      <c r="I843" s="2501"/>
      <c r="J843" s="2501"/>
      <c r="K843" s="2501"/>
      <c r="L843" s="2501"/>
      <c r="M843" s="2501"/>
      <c r="N843" s="2501"/>
      <c r="O843" s="2501"/>
      <c r="P843" s="2501"/>
      <c r="Q843" s="2501"/>
      <c r="R843" s="2501"/>
      <c r="S843" s="2501"/>
      <c r="T843" s="2501"/>
      <c r="U843" s="2501"/>
      <c r="V843" s="2501"/>
      <c r="W843" s="2501"/>
      <c r="X843" s="2501"/>
      <c r="Y843" s="2501"/>
      <c r="Z843" s="2501"/>
      <c r="AA843" s="2501"/>
      <c r="AB843" s="2501"/>
      <c r="AC843" s="2501"/>
      <c r="AD843" s="2501"/>
      <c r="AE843" s="2502"/>
      <c r="AF843" s="2506">
        <f ca="1">SUM(AF826:AK841)-AF842</f>
        <v>111</v>
      </c>
      <c r="AG843" s="2507"/>
      <c r="AH843" s="2507"/>
      <c r="AI843" s="2507"/>
      <c r="AJ843" s="2507"/>
      <c r="AK843" s="2508"/>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03"/>
      <c r="B844" s="2504"/>
      <c r="C844" s="2504"/>
      <c r="D844" s="2504"/>
      <c r="E844" s="2504"/>
      <c r="F844" s="2504"/>
      <c r="G844" s="2504"/>
      <c r="H844" s="2504"/>
      <c r="I844" s="2504"/>
      <c r="J844" s="2504"/>
      <c r="K844" s="2504"/>
      <c r="L844" s="2504"/>
      <c r="M844" s="2504"/>
      <c r="N844" s="2504"/>
      <c r="O844" s="2504"/>
      <c r="P844" s="2504"/>
      <c r="Q844" s="2504"/>
      <c r="R844" s="2504"/>
      <c r="S844" s="2504"/>
      <c r="T844" s="2504"/>
      <c r="U844" s="2504"/>
      <c r="V844" s="2504"/>
      <c r="W844" s="2504"/>
      <c r="X844" s="2504"/>
      <c r="Y844" s="2504"/>
      <c r="Z844" s="2504"/>
      <c r="AA844" s="2504"/>
      <c r="AB844" s="2504"/>
      <c r="AC844" s="2504"/>
      <c r="AD844" s="2504"/>
      <c r="AE844" s="2505"/>
      <c r="AF844" s="2509"/>
      <c r="AG844" s="2510"/>
      <c r="AH844" s="2510"/>
      <c r="AI844" s="2510"/>
      <c r="AJ844" s="2510"/>
      <c r="AK844" s="2511"/>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27</vt:i4>
      </vt:variant>
    </vt:vector>
  </HeadingPairs>
  <TitlesOfParts>
    <vt:vector size="41"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'CalHFA Addendum'!Print_Area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Alvaro Gonzalez</cp:lastModifiedBy>
  <cp:lastPrinted>2026-05-12T00:51:25Z</cp:lastPrinted>
  <dcterms:created xsi:type="dcterms:W3CDTF">2007-12-27T18:26:28Z</dcterms:created>
  <dcterms:modified xsi:type="dcterms:W3CDTF">2026-05-19T15:44:24Z</dcterms:modified>
</cp:coreProperties>
</file>